
<file path=[Content_Types].xml><?xml version="1.0" encoding="utf-8"?>
<Types xmlns="http://schemas.openxmlformats.org/package/2006/content-types">
  <Default Extension="jpg" ContentType="image/jpg"/>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drawings/drawing3.xml" ContentType="application/vnd.openxmlformats-officedocument.drawing+xml"/>
  <Override PartName="/xl/worksheets/sheet4.xml" ContentType="application/vnd.openxmlformats-officedocument.spreadsheetml.worksheet+xml"/>
  <Override PartName="/xl/drawings/drawing4.xml" ContentType="application/vnd.openxmlformats-officedocument.drawing+xml"/>
  <Override PartName="/xl/worksheets/sheet5.xml" ContentType="application/vnd.openxmlformats-officedocument.spreadsheetml.worksheet+xml"/>
  <Override PartName="/xl/drawings/drawing5.xml" ContentType="application/vnd.openxmlformats-officedocument.drawing+xml"/>
  <Override PartName="/xl/worksheets/sheet6.xml" ContentType="application/vnd.openxmlformats-officedocument.spreadsheetml.worksheet+xml"/>
  <Override PartName="/xl/drawings/drawing6.xml" ContentType="application/vnd.openxmlformats-officedocument.drawing+xml"/>
  <Override PartName="/xl/worksheets/sheet7.xml" ContentType="application/vnd.openxmlformats-officedocument.spreadsheetml.worksheet+xml"/>
  <Override PartName="/xl/drawings/drawing7.xml" ContentType="application/vnd.openxmlformats-officedocument.drawing+xml"/>
  <Override PartName="/xl/worksheets/sheet8.xml" ContentType="application/vnd.openxmlformats-officedocument.spreadsheetml.worksheet+xml"/>
  <Override PartName="/xl/drawings/drawing8.xml" ContentType="application/vnd.openxmlformats-officedocument.drawing+xml"/>
  <Override PartName="/xl/worksheets/sheet9.xml" ContentType="application/vnd.openxmlformats-officedocument.spreadsheetml.worksheet+xml"/>
  <Override PartName="/xl/drawings/drawing9.xml" ContentType="application/vnd.openxmlformats-officedocument.drawing+xml"/>
  <Override PartName="/xl/worksheets/sheet10.xml" ContentType="application/vnd.openxmlformats-officedocument.spreadsheetml.worksheet+xml"/>
  <Override PartName="/xl/drawings/drawing10.xml" ContentType="application/vnd.openxmlformats-officedocument.drawing+xml"/>
  <Override PartName="/xl/worksheets/sheet11.xml" ContentType="application/vnd.openxmlformats-officedocument.spreadsheetml.worksheet+xml"/>
  <Override PartName="/xl/drawings/drawing11.xml" ContentType="application/vnd.openxmlformats-officedocument.drawing+xml"/>
  <Override PartName="/xl/worksheets/sheet12.xml" ContentType="application/vnd.openxmlformats-officedocument.spreadsheetml.worksheet+xml"/>
  <Override PartName="/xl/drawings/drawing12.xml" ContentType="application/vnd.openxmlformats-officedocument.drawing+xml"/>
  <Override PartName="/xl/worksheets/sheet13.xml" ContentType="application/vnd.openxmlformats-officedocument.spreadsheetml.worksheet+xml"/>
  <Override PartName="/xl/drawings/drawing13.xml" ContentType="application/vnd.openxmlformats-officedocument.drawing+xml"/>
  <Override PartName="/xl/worksheets/sheet14.xml" ContentType="application/vnd.openxmlformats-officedocument.spreadsheetml.worksheet+xml"/>
  <Override PartName="/xl/drawings/drawing14.xml" ContentType="application/vnd.openxmlformats-officedocument.drawing+xml"/>
  <Override PartName="/xl/worksheets/sheet15.xml" ContentType="application/vnd.openxmlformats-officedocument.spreadsheetml.worksheet+xml"/>
  <Override PartName="/xl/drawings/drawing15.xml" ContentType="application/vnd.openxmlformats-officedocument.drawing+xml"/>
  <Override PartName="/xl/worksheets/sheet16.xml" ContentType="application/vnd.openxmlformats-officedocument.spreadsheetml.worksheet+xml"/>
  <Override PartName="/xl/drawings/drawing16.xml" ContentType="application/vnd.openxmlformats-officedocument.drawing+xml"/>
  <Override PartName="/xl/worksheets/sheet17.xml" ContentType="application/vnd.openxmlformats-officedocument.spreadsheetml.worksheet+xml"/>
  <Override PartName="/xl/drawings/drawing17.xml" ContentType="application/vnd.openxmlformats-officedocument.drawing+xml"/>
  <Override PartName="/xl/worksheets/sheet18.xml" ContentType="application/vnd.openxmlformats-officedocument.spreadsheetml.worksheet+xml"/>
  <Override PartName="/xl/drawings/drawing18.xml" ContentType="application/vnd.openxmlformats-officedocument.drawing+xml"/>
  <Override PartName="/xl/worksheets/sheet19.xml" ContentType="application/vnd.openxmlformats-officedocument.spreadsheetml.worksheet+xml"/>
  <Override PartName="/xl/drawings/drawing19.xml" ContentType="application/vnd.openxmlformats-officedocument.drawing+xml"/>
  <Override PartName="/xl/worksheets/sheet20.xml" ContentType="application/vnd.openxmlformats-officedocument.spreadsheetml.worksheet+xml"/>
  <Override PartName="/xl/drawings/drawing20.xml" ContentType="application/vnd.openxmlformats-officedocument.drawing+xml"/>
  <Override PartName="/xl/worksheets/sheet21.xml" ContentType="application/vnd.openxmlformats-officedocument.spreadsheetml.worksheet+xml"/>
  <Override PartName="/xl/drawings/drawing21.xml" ContentType="application/vnd.openxmlformats-officedocument.drawing+xml"/>
  <Override PartName="/xl/worksheets/sheet22.xml" ContentType="application/vnd.openxmlformats-officedocument.spreadsheetml.worksheet+xml"/>
  <Override PartName="/xl/drawings/drawing22.xml" ContentType="application/vnd.openxmlformats-officedocument.drawing+xml"/>
  <Override PartName="/xl/worksheets/sheet23.xml" ContentType="application/vnd.openxmlformats-officedocument.spreadsheetml.worksheet+xml"/>
  <Override PartName="/xl/drawings/drawing23.xml" ContentType="application/vnd.openxmlformats-officedocument.drawing+xml"/>
  <Override PartName="/xl/worksheets/sheet24.xml" ContentType="application/vnd.openxmlformats-officedocument.spreadsheetml.worksheet+xml"/>
  <Override PartName="/xl/drawings/drawing24.xml" ContentType="application/vnd.openxmlformats-officedocument.drawing+xml"/>
  <Override PartName="/xl/worksheets/sheet25.xml" ContentType="application/vnd.openxmlformats-officedocument.spreadsheetml.worksheet+xml"/>
  <Override PartName="/xl/drawings/drawing25.xml" ContentType="application/vnd.openxmlformats-officedocument.drawing+xml"/>
  <Override PartName="/xl/worksheets/sheet26.xml" ContentType="application/vnd.openxmlformats-officedocument.spreadsheetml.worksheet+xml"/>
  <Override PartName="/xl/drawings/drawing26.xml" ContentType="application/vnd.openxmlformats-officedocument.drawing+xml"/>
  <Override PartName="/xl/worksheets/sheet27.xml" ContentType="application/vnd.openxmlformats-officedocument.spreadsheetml.worksheet+xml"/>
  <Override PartName="/xl/drawings/drawing27.xml" ContentType="application/vnd.openxmlformats-officedocument.drawing+xml"/>
  <Override PartName="/xl/worksheets/sheet28.xml" ContentType="application/vnd.openxmlformats-officedocument.spreadsheetml.worksheet+xml"/>
  <Override PartName="/xl/drawings/drawing28.xml" ContentType="application/vnd.openxmlformats-officedocument.drawing+xml"/>
  <Override PartName="/xl/worksheets/sheet29.xml" ContentType="application/vnd.openxmlformats-officedocument.spreadsheetml.worksheet+xml"/>
  <Override PartName="/xl/drawings/drawing29.xml" ContentType="application/vnd.openxmlformats-officedocument.drawing+xml"/>
  <Override PartName="/xl/worksheets/sheet30.xml" ContentType="application/vnd.openxmlformats-officedocument.spreadsheetml.worksheet+xml"/>
  <Override PartName="/xl/drawings/drawing30.xml" ContentType="application/vnd.openxmlformats-officedocument.drawing+xml"/>
  <Override PartName="/xl/worksheets/sheet31.xml" ContentType="application/vnd.openxmlformats-officedocument.spreadsheetml.worksheet+xml"/>
  <Override PartName="/xl/drawings/drawing31.xml" ContentType="application/vnd.openxmlformats-officedocument.drawing+xml"/>
  <Override PartName="/xl/worksheets/sheet32.xml" ContentType="application/vnd.openxmlformats-officedocument.spreadsheetml.worksheet+xml"/>
  <Override PartName="/xl/drawings/drawing32.xml" ContentType="application/vnd.openxmlformats-officedocument.drawing+xml"/>
  <Override PartName="/xl/worksheets/sheet33.xml" ContentType="application/vnd.openxmlformats-officedocument.spreadsheetml.worksheet+xml"/>
  <Override PartName="/xl/drawings/drawing33.xml" ContentType="application/vnd.openxmlformats-officedocument.drawing+xml"/>
  <Override PartName="/xl/worksheets/sheet34.xml" ContentType="application/vnd.openxmlformats-officedocument.spreadsheetml.worksheet+xml"/>
  <Override PartName="/xl/drawings/drawing34.xml" ContentType="application/vnd.openxmlformats-officedocument.drawing+xml"/>
  <Override PartName="/xl/worksheets/sheet35.xml" ContentType="application/vnd.openxmlformats-officedocument.spreadsheetml.worksheet+xml"/>
  <Override PartName="/xl/drawings/drawing35.xml" ContentType="application/vnd.openxmlformats-officedocument.drawing+xml"/>
  <Override PartName="/xl/worksheets/sheet36.xml" ContentType="application/vnd.openxmlformats-officedocument.spreadsheetml.worksheet+xml"/>
  <Override PartName="/xl/drawings/drawing36.xml" ContentType="application/vnd.openxmlformats-officedocument.drawing+xml"/>
  <Override PartName="/xl/worksheets/sheet37.xml" ContentType="application/vnd.openxmlformats-officedocument.spreadsheetml.worksheet+xml"/>
  <Override PartName="/xl/drawings/drawing37.xml" ContentType="application/vnd.openxmlformats-officedocument.drawing+xml"/>
  <Override PartName="/xl/worksheets/sheet38.xml" ContentType="application/vnd.openxmlformats-officedocument.spreadsheetml.worksheet+xml"/>
  <Override PartName="/xl/drawings/drawing38.xml" ContentType="application/vnd.openxmlformats-officedocument.drawing+xml"/>
  <Override PartName="/xl/worksheets/sheet39.xml" ContentType="application/vnd.openxmlformats-officedocument.spreadsheetml.worksheet+xml"/>
  <Override PartName="/xl/drawings/drawing39.xml" ContentType="application/vnd.openxmlformats-officedocument.drawing+xml"/>
  <Override PartName="/xl/worksheets/sheet40.xml" ContentType="application/vnd.openxmlformats-officedocument.spreadsheetml.worksheet+xml"/>
  <Override PartName="/xl/drawings/drawing40.xml" ContentType="application/vnd.openxmlformats-officedocument.drawing+xml"/>
  <Override PartName="/xl/worksheets/sheet41.xml" ContentType="application/vnd.openxmlformats-officedocument.spreadsheetml.worksheet+xml"/>
  <Override PartName="/xl/drawings/drawing41.xml" ContentType="application/vnd.openxmlformats-officedocument.drawing+xml"/>
  <Override PartName="/xl/worksheets/sheet42.xml" ContentType="application/vnd.openxmlformats-officedocument.spreadsheetml.worksheet+xml"/>
  <Override PartName="/xl/drawings/drawing42.xml" ContentType="application/vnd.openxmlformats-officedocument.drawing+xml"/>
  <Override PartName="/xl/worksheets/sheet43.xml" ContentType="application/vnd.openxmlformats-officedocument.spreadsheetml.worksheet+xml"/>
  <Override PartName="/xl/drawings/drawing43.xml" ContentType="application/vnd.openxmlformats-officedocument.drawing+xml"/>
  <Override PartName="/xl/worksheets/sheet44.xml" ContentType="application/vnd.openxmlformats-officedocument.spreadsheetml.worksheet+xml"/>
  <Override PartName="/xl/drawings/drawing44.xml" ContentType="application/vnd.openxmlformats-officedocument.drawing+xml"/>
  <Override PartName="/xl/worksheets/sheet45.xml" ContentType="application/vnd.openxmlformats-officedocument.spreadsheetml.worksheet+xml"/>
  <Override PartName="/xl/drawings/drawing45.xml" ContentType="application/vnd.openxmlformats-officedocument.drawing+xml"/>
  <Override PartName="/xl/worksheets/sheet46.xml" ContentType="application/vnd.openxmlformats-officedocument.spreadsheetml.worksheet+xml"/>
  <Override PartName="/xl/drawings/drawing46.xml" ContentType="application/vnd.openxmlformats-officedocument.drawing+xml"/>
  <Override PartName="/xl/worksheets/sheet47.xml" ContentType="application/vnd.openxmlformats-officedocument.spreadsheetml.worksheet+xml"/>
  <Override PartName="/xl/drawings/drawing47.xml" ContentType="application/vnd.openxmlformats-officedocument.drawing+xml"/>
  <Override PartName="/xl/worksheets/sheet48.xml" ContentType="application/vnd.openxmlformats-officedocument.spreadsheetml.worksheet+xml"/>
  <Override PartName="/xl/drawings/drawing48.xml" ContentType="application/vnd.openxmlformats-officedocument.drawing+xml"/>
  <Override PartName="/xl/worksheets/sheet49.xml" ContentType="application/vnd.openxmlformats-officedocument.spreadsheetml.worksheet+xml"/>
  <Override PartName="/xl/drawings/drawing49.xml" ContentType="application/vnd.openxmlformats-officedocument.drawing+xml"/>
  <Override PartName="/xl/worksheets/sheet50.xml" ContentType="application/vnd.openxmlformats-officedocument.spreadsheetml.worksheet+xml"/>
  <Override PartName="/xl/drawings/drawing50.xml" ContentType="application/vnd.openxmlformats-officedocument.drawing+xml"/>
  <Override PartName="/xl/worksheets/sheet51.xml" ContentType="application/vnd.openxmlformats-officedocument.spreadsheetml.worksheet+xml"/>
  <Override PartName="/xl/drawings/drawing51.xml" ContentType="application/vnd.openxmlformats-officedocument.drawing+xml"/>
  <Override PartName="/xl/worksheets/sheet52.xml" ContentType="application/vnd.openxmlformats-officedocument.spreadsheetml.worksheet+xml"/>
  <Override PartName="/xl/drawings/drawing52.xml" ContentType="application/vnd.openxmlformats-officedocument.drawing+xml"/>
  <Override PartName="/xl/worksheets/sheet53.xml" ContentType="application/vnd.openxmlformats-officedocument.spreadsheetml.worksheet+xml"/>
  <Override PartName="/xl/drawings/drawing53.xml" ContentType="application/vnd.openxmlformats-officedocument.drawing+xml"/>
  <Override PartName="/xl/worksheets/sheet54.xml" ContentType="application/vnd.openxmlformats-officedocument.spreadsheetml.worksheet+xml"/>
  <Override PartName="/xl/drawings/drawing54.xml" ContentType="application/vnd.openxmlformats-officedocument.drawing+xml"/>
  <Override PartName="/xl/worksheets/sheet55.xml" ContentType="application/vnd.openxmlformats-officedocument.spreadsheetml.worksheet+xml"/>
  <Override PartName="/xl/drawings/drawing55.xml" ContentType="application/vnd.openxmlformats-officedocument.drawing+xml"/>
  <Override PartName="/xl/worksheets/sheet56.xml" ContentType="application/vnd.openxmlformats-officedocument.spreadsheetml.worksheet+xml"/>
  <Override PartName="/xl/drawings/drawing56.xml" ContentType="application/vnd.openxmlformats-officedocument.drawing+xml"/>
  <Override PartName="/xl/worksheets/sheet57.xml" ContentType="application/vnd.openxmlformats-officedocument.spreadsheetml.worksheet+xml"/>
  <Override PartName="/xl/drawings/drawing57.xml" ContentType="application/vnd.openxmlformats-officedocument.drawing+xml"/>
  <Override PartName="/xl/worksheets/sheet58.xml" ContentType="application/vnd.openxmlformats-officedocument.spreadsheetml.worksheet+xml"/>
  <Override PartName="/xl/drawings/drawing58.xml" ContentType="application/vnd.openxmlformats-officedocument.drawing+xml"/>
  <Override PartName="/xl/worksheets/sheet59.xml" ContentType="application/vnd.openxmlformats-officedocument.spreadsheetml.worksheet+xml"/>
  <Override PartName="/xl/drawings/drawing59.xml" ContentType="application/vnd.openxmlformats-officedocument.drawing+xml"/>
  <Override PartName="/xl/worksheets/sheet60.xml" ContentType="application/vnd.openxmlformats-officedocument.spreadsheetml.worksheet+xml"/>
  <Override PartName="/xl/drawings/drawing60.xml" ContentType="application/vnd.openxmlformats-officedocument.drawing+xml"/>
  <Override PartName="/xl/worksheets/sheet61.xml" ContentType="application/vnd.openxmlformats-officedocument.spreadsheetml.worksheet+xml"/>
  <Override PartName="/xl/drawings/drawing61.xml" ContentType="application/vnd.openxmlformats-officedocument.drawing+xml"/>
  <Override PartName="/xl/worksheets/sheet62.xml" ContentType="application/vnd.openxmlformats-officedocument.spreadsheetml.worksheet+xml"/>
  <Override PartName="/xl/drawings/drawing62.xml" ContentType="application/vnd.openxmlformats-officedocument.drawing+xml"/>
  <Override PartName="/xl/worksheets/sheet63.xml" ContentType="application/vnd.openxmlformats-officedocument.spreadsheetml.worksheet+xml"/>
  <Override PartName="/xl/drawings/drawing63.xml" ContentType="application/vnd.openxmlformats-officedocument.drawing+xml"/>
  <Override PartName="/xl/worksheets/sheet64.xml" ContentType="application/vnd.openxmlformats-officedocument.spreadsheetml.worksheet+xml"/>
  <Override PartName="/xl/drawings/drawing64.xml" ContentType="application/vnd.openxmlformats-officedocument.drawing+xml"/>
  <Override PartName="/xl/worksheets/sheet65.xml" ContentType="application/vnd.openxmlformats-officedocument.spreadsheetml.worksheet+xml"/>
  <Override PartName="/xl/drawings/drawing65.xml" ContentType="application/vnd.openxmlformats-officedocument.drawing+xml"/>
  <Override PartName="/xl/worksheets/sheet66.xml" ContentType="application/vnd.openxmlformats-officedocument.spreadsheetml.worksheet+xml"/>
  <Override PartName="/xl/drawings/drawing66.xml" ContentType="application/vnd.openxmlformats-officedocument.drawing+xml"/>
  <Override PartName="/xl/worksheets/sheet67.xml" ContentType="application/vnd.openxmlformats-officedocument.spreadsheetml.worksheet+xml"/>
  <Override PartName="/xl/drawings/drawing67.xml" ContentType="application/vnd.openxmlformats-officedocument.drawing+xml"/>
  <Override PartName="/xl/worksheets/sheet68.xml" ContentType="application/vnd.openxmlformats-officedocument.spreadsheetml.worksheet+xml"/>
  <Override PartName="/xl/drawings/drawing68.xml" ContentType="application/vnd.openxmlformats-officedocument.drawing+xml"/>
  <Override PartName="/xl/worksheets/sheet69.xml" ContentType="application/vnd.openxmlformats-officedocument.spreadsheetml.worksheet+xml"/>
  <Override PartName="/xl/drawings/drawing69.xml" ContentType="application/vnd.openxmlformats-officedocument.drawing+xml"/>
  <Override PartName="/xl/worksheets/sheet70.xml" ContentType="application/vnd.openxmlformats-officedocument.spreadsheetml.worksheet+xml"/>
  <Override PartName="/xl/drawings/drawing70.xml" ContentType="application/vnd.openxmlformats-officedocument.drawing+xml"/>
  <Override PartName="/xl/worksheets/sheet71.xml" ContentType="application/vnd.openxmlformats-officedocument.spreadsheetml.worksheet+xml"/>
  <Override PartName="/xl/drawings/drawing71.xml" ContentType="application/vnd.openxmlformats-officedocument.drawing+xml"/>
  <Override PartName="/xl/worksheets/sheet72.xml" ContentType="application/vnd.openxmlformats-officedocument.spreadsheetml.worksheet+xml"/>
  <Override PartName="/xl/drawings/drawing72.xml" ContentType="application/vnd.openxmlformats-officedocument.drawing+xml"/>
  <Override PartName="/xl/worksheets/sheet73.xml" ContentType="application/vnd.openxmlformats-officedocument.spreadsheetml.worksheet+xml"/>
  <Override PartName="/xl/drawings/drawing73.xml" ContentType="application/vnd.openxmlformats-officedocument.drawing+xml"/>
  <Override PartName="/xl/worksheets/sheet74.xml" ContentType="application/vnd.openxmlformats-officedocument.spreadsheetml.worksheet+xml"/>
  <Override PartName="/xl/drawings/drawing74.xml" ContentType="application/vnd.openxmlformats-officedocument.drawing+xml"/>
  <Override PartName="/xl/worksheets/sheet75.xml" ContentType="application/vnd.openxmlformats-officedocument.spreadsheetml.worksheet+xml"/>
  <Override PartName="/xl/drawings/drawing75.xml" ContentType="application/vnd.openxmlformats-officedocument.drawing+xml"/>
  <Override PartName="/xl/worksheets/sheet76.xml" ContentType="application/vnd.openxmlformats-officedocument.spreadsheetml.worksheet+xml"/>
  <Override PartName="/xl/drawings/drawing76.xml" ContentType="application/vnd.openxmlformats-officedocument.drawing+xml"/>
  <Override PartName="/xl/worksheets/sheet77.xml" ContentType="application/vnd.openxmlformats-officedocument.spreadsheetml.worksheet+xml"/>
  <Override PartName="/xl/drawings/drawing77.xml" ContentType="application/vnd.openxmlformats-officedocument.drawing+xml"/>
  <Override PartName="/xl/worksheets/sheet78.xml" ContentType="application/vnd.openxmlformats-officedocument.spreadsheetml.worksheet+xml"/>
  <Override PartName="/xl/drawings/drawing78.xml" ContentType="application/vnd.openxmlformats-officedocument.drawing+xml"/>
  <Override PartName="/xl/worksheets/sheet79.xml" ContentType="application/vnd.openxmlformats-officedocument.spreadsheetml.worksheet+xml"/>
  <Override PartName="/xl/drawings/drawing79.xml" ContentType="application/vnd.openxmlformats-officedocument.drawing+xml"/>
  <Override PartName="/xl/worksheets/sheet80.xml" ContentType="application/vnd.openxmlformats-officedocument.spreadsheetml.worksheet+xml"/>
  <Override PartName="/xl/drawings/drawing80.xml" ContentType="application/vnd.openxmlformats-officedocument.drawing+xml"/>
  <Override PartName="/xl/worksheets/sheet81.xml" ContentType="application/vnd.openxmlformats-officedocument.spreadsheetml.worksheet+xml"/>
  <Override PartName="/xl/drawings/drawing81.xml" ContentType="application/vnd.openxmlformats-officedocument.drawing+xml"/>
  <Override PartName="/xl/worksheets/sheet82.xml" ContentType="application/vnd.openxmlformats-officedocument.spreadsheetml.worksheet+xml"/>
  <Override PartName="/xl/drawings/drawing82.xml" ContentType="application/vnd.openxmlformats-officedocument.drawing+xml"/>
  <Override PartName="/xl/worksheets/sheet83.xml" ContentType="application/vnd.openxmlformats-officedocument.spreadsheetml.worksheet+xml"/>
  <Override PartName="/xl/drawings/drawing83.xml" ContentType="application/vnd.openxmlformats-officedocument.drawing+xml"/>
  <Override PartName="/xl/worksheets/sheet84.xml" ContentType="application/vnd.openxmlformats-officedocument.spreadsheetml.worksheet+xml"/>
  <Override PartName="/xl/drawings/drawing84.xml" ContentType="application/vnd.openxmlformats-officedocument.drawing+xml"/>
  <Override PartName="/xl/worksheets/sheet85.xml" ContentType="application/vnd.openxmlformats-officedocument.spreadsheetml.worksheet+xml"/>
  <Override PartName="/xl/drawings/drawing85.xml" ContentType="application/vnd.openxmlformats-officedocument.drawing+xml"/>
  <Override PartName="/xl/worksheets/sheet86.xml" ContentType="application/vnd.openxmlformats-officedocument.spreadsheetml.worksheet+xml"/>
  <Override PartName="/xl/drawings/drawing86.xml" ContentType="application/vnd.openxmlformats-officedocument.drawing+xml"/>
  <Override PartName="/xl/worksheets/sheet87.xml" ContentType="application/vnd.openxmlformats-officedocument.spreadsheetml.worksheet+xml"/>
  <Override PartName="/xl/drawings/drawing87.xml" ContentType="application/vnd.openxmlformats-officedocument.drawing+xml"/>
  <Override PartName="/xl/worksheets/sheet88.xml" ContentType="application/vnd.openxmlformats-officedocument.spreadsheetml.worksheet+xml"/>
  <Override PartName="/xl/drawings/drawing88.xml" ContentType="application/vnd.openxmlformats-officedocument.drawing+xml"/>
  <Override PartName="/xl/worksheets/sheet89.xml" ContentType="application/vnd.openxmlformats-officedocument.spreadsheetml.worksheet+xml"/>
  <Override PartName="/xl/drawings/drawing89.xml" ContentType="application/vnd.openxmlformats-officedocument.drawing+xml"/>
  <Override PartName="/xl/worksheets/sheet90.xml" ContentType="application/vnd.openxmlformats-officedocument.spreadsheetml.worksheet+xml"/>
  <Override PartName="/xl/drawings/drawing90.xml" ContentType="application/vnd.openxmlformats-officedocument.drawing+xml"/>
  <Override PartName="/xl/worksheets/sheet91.xml" ContentType="application/vnd.openxmlformats-officedocument.spreadsheetml.worksheet+xml"/>
  <Override PartName="/xl/drawings/drawing91.xml" ContentType="application/vnd.openxmlformats-officedocument.drawing+xml"/>
  <Override PartName="/xl/worksheets/sheet92.xml" ContentType="application/vnd.openxmlformats-officedocument.spreadsheetml.worksheet+xml"/>
  <Override PartName="/xl/drawings/drawing92.xml" ContentType="application/vnd.openxmlformats-officedocument.drawing+xml"/>
  <Override PartName="/xl/worksheets/sheet93.xml" ContentType="application/vnd.openxmlformats-officedocument.spreadsheetml.worksheet+xml"/>
  <Override PartName="/xl/drawings/drawing93.xml" ContentType="application/vnd.openxmlformats-officedocument.drawing+xml"/>
  <Override PartName="/xl/worksheets/sheet94.xml" ContentType="application/vnd.openxmlformats-officedocument.spreadsheetml.worksheet+xml"/>
  <Override PartName="/xl/drawings/drawing94.xml" ContentType="application/vnd.openxmlformats-officedocument.drawing+xml"/>
  <Override PartName="/xl/worksheets/sheet95.xml" ContentType="application/vnd.openxmlformats-officedocument.spreadsheetml.worksheet+xml"/>
  <Override PartName="/xl/drawings/drawing95.xml" ContentType="application/vnd.openxmlformats-officedocument.drawing+xml"/>
  <Override PartName="/xl/worksheets/sheet96.xml" ContentType="application/vnd.openxmlformats-officedocument.spreadsheetml.worksheet+xml"/>
  <Override PartName="/xl/drawings/drawing96.xml" ContentType="application/vnd.openxmlformats-officedocument.drawing+xml"/>
  <Override PartName="/xl/worksheets/sheet97.xml" ContentType="application/vnd.openxmlformats-officedocument.spreadsheetml.worksheet+xml"/>
  <Override PartName="/xl/drawings/drawing97.xml" ContentType="application/vnd.openxmlformats-officedocument.drawing+xml"/>
  <Override PartName="/xl/worksheets/sheet98.xml" ContentType="application/vnd.openxmlformats-officedocument.spreadsheetml.worksheet+xml"/>
  <Override PartName="/xl/drawings/drawing98.xml" ContentType="application/vnd.openxmlformats-officedocument.drawing+xml"/>
  <Override PartName="/xl/worksheets/sheet99.xml" ContentType="application/vnd.openxmlformats-officedocument.spreadsheetml.worksheet+xml"/>
  <Override PartName="/xl/drawings/drawing99.xml" ContentType="application/vnd.openxmlformats-officedocument.drawing+xml"/>
  <Override PartName="/xl/worksheets/sheet100.xml" ContentType="application/vnd.openxmlformats-officedocument.spreadsheetml.worksheet+xml"/>
  <Override PartName="/xl/drawings/drawing100.xml" ContentType="application/vnd.openxmlformats-officedocument.drawing+xml"/>
  <Override PartName="/xl/worksheets/sheet101.xml" ContentType="application/vnd.openxmlformats-officedocument.spreadsheetml.worksheet+xml"/>
  <Override PartName="/xl/drawings/drawing101.xml" ContentType="application/vnd.openxmlformats-officedocument.drawing+xml"/>
  <Override PartName="/xl/worksheets/sheet102.xml" ContentType="application/vnd.openxmlformats-officedocument.spreadsheetml.worksheet+xml"/>
  <Override PartName="/xl/drawings/drawing102.xml" ContentType="application/vnd.openxmlformats-officedocument.drawing+xml"/>
  <Override PartName="/xl/worksheets/sheet103.xml" ContentType="application/vnd.openxmlformats-officedocument.spreadsheetml.worksheet+xml"/>
  <Override PartName="/xl/drawings/drawing103.xml" ContentType="application/vnd.openxmlformats-officedocument.drawing+xml"/>
  <Override PartName="/xl/worksheets/sheet104.xml" ContentType="application/vnd.openxmlformats-officedocument.spreadsheetml.worksheet+xml"/>
  <Override PartName="/xl/drawings/drawing104.xml" ContentType="application/vnd.openxmlformats-officedocument.drawing+xml"/>
  <Override PartName="/xl/worksheets/sheet105.xml" ContentType="application/vnd.openxmlformats-officedocument.spreadsheetml.worksheet+xml"/>
  <Override PartName="/xl/drawings/drawing105.xml" ContentType="application/vnd.openxmlformats-officedocument.drawing+xml"/>
  <Override PartName="/xl/worksheets/sheet106.xml" ContentType="application/vnd.openxmlformats-officedocument.spreadsheetml.worksheet+xml"/>
  <Override PartName="/xl/drawings/drawing106.xml" ContentType="application/vnd.openxmlformats-officedocument.drawing+xml"/>
  <Override PartName="/xl/worksheets/sheet107.xml" ContentType="application/vnd.openxmlformats-officedocument.spreadsheetml.worksheet+xml"/>
  <Override PartName="/xl/drawings/drawing107.xml" ContentType="application/vnd.openxmlformats-officedocument.drawing+xml"/>
  <Override PartName="/xl/worksheets/sheet108.xml" ContentType="application/vnd.openxmlformats-officedocument.spreadsheetml.worksheet+xml"/>
  <Override PartName="/xl/drawings/drawing108.xml" ContentType="application/vnd.openxmlformats-officedocument.drawing+xml"/>
  <Override PartName="/xl/worksheets/sheet109.xml" ContentType="application/vnd.openxmlformats-officedocument.spreadsheetml.worksheet+xml"/>
  <Override PartName="/xl/drawings/drawing109.xml" ContentType="application/vnd.openxmlformats-officedocument.drawing+xml"/>
  <Override PartName="/xl/worksheets/sheet110.xml" ContentType="application/vnd.openxmlformats-officedocument.spreadsheetml.worksheet+xml"/>
  <Override PartName="/xl/drawings/drawing110.xml" ContentType="application/vnd.openxmlformats-officedocument.drawing+xml"/>
  <Override PartName="/xl/worksheets/sheet111.xml" ContentType="application/vnd.openxmlformats-officedocument.spreadsheetml.worksheet+xml"/>
  <Override PartName="/xl/drawings/drawing111.xml" ContentType="application/vnd.openxmlformats-officedocument.drawing+xml"/>
  <Override PartName="/xl/worksheets/sheet112.xml" ContentType="application/vnd.openxmlformats-officedocument.spreadsheetml.worksheet+xml"/>
  <Override PartName="/xl/drawings/drawing112.xml" ContentType="application/vnd.openxmlformats-officedocument.drawing+xml"/>
  <Override PartName="/xl/worksheets/sheet113.xml" ContentType="application/vnd.openxmlformats-officedocument.spreadsheetml.worksheet+xml"/>
  <Override PartName="/xl/drawings/drawing113.xml" ContentType="application/vnd.openxmlformats-officedocument.drawing+xml"/>
  <Override PartName="/xl/worksheets/sheet114.xml" ContentType="application/vnd.openxmlformats-officedocument.spreadsheetml.worksheet+xml"/>
  <Override PartName="/xl/drawings/drawing114.xml" ContentType="application/vnd.openxmlformats-officedocument.drawing+xml"/>
  <Override PartName="/xl/worksheets/sheet115.xml" ContentType="application/vnd.openxmlformats-officedocument.spreadsheetml.worksheet+xml"/>
  <Override PartName="/xl/drawings/drawing115.xml" ContentType="application/vnd.openxmlformats-officedocument.drawing+xml"/>
  <Override PartName="/xl/worksheets/sheet116.xml" ContentType="application/vnd.openxmlformats-officedocument.spreadsheetml.worksheet+xml"/>
  <Override PartName="/xl/drawings/drawing116.xml" ContentType="application/vnd.openxmlformats-officedocument.drawing+xml"/>
  <Override PartName="/xl/worksheets/sheet117.xml" ContentType="application/vnd.openxmlformats-officedocument.spreadsheetml.worksheet+xml"/>
  <Override PartName="/xl/drawings/drawing117.xml" ContentType="application/vnd.openxmlformats-officedocument.drawing+xml"/>
  <Override PartName="/xl/worksheets/sheet118.xml" ContentType="application/vnd.openxmlformats-officedocument.spreadsheetml.worksheet+xml"/>
  <Override PartName="/xl/drawings/drawing118.xml" ContentType="application/vnd.openxmlformats-officedocument.drawing+xml"/>
  <Override PartName="/xl/worksheets/sheet119.xml" ContentType="application/vnd.openxmlformats-officedocument.spreadsheetml.worksheet+xml"/>
  <Override PartName="/xl/drawings/drawing119.xml" ContentType="application/vnd.openxmlformats-officedocument.drawing+xml"/>
  <Override PartName="/xl/worksheets/sheet120.xml" ContentType="application/vnd.openxmlformats-officedocument.spreadsheetml.worksheet+xml"/>
  <Override PartName="/xl/drawings/drawing120.xml" ContentType="application/vnd.openxmlformats-officedocument.drawing+xml"/>
  <Override PartName="/xl/worksheets/sheet121.xml" ContentType="application/vnd.openxmlformats-officedocument.spreadsheetml.worksheet+xml"/>
  <Override PartName="/xl/drawings/drawing121.xml" ContentType="application/vnd.openxmlformats-officedocument.drawing+xml"/>
  <Override PartName="/xl/worksheets/sheet122.xml" ContentType="application/vnd.openxmlformats-officedocument.spreadsheetml.worksheet+xml"/>
  <Override PartName="/xl/drawings/drawing122.xml" ContentType="application/vnd.openxmlformats-officedocument.drawing+xml"/>
  <Override PartName="/xl/worksheets/sheet123.xml" ContentType="application/vnd.openxmlformats-officedocument.spreadsheetml.worksheet+xml"/>
  <Override PartName="/xl/drawings/drawing123.xml" ContentType="application/vnd.openxmlformats-officedocument.drawing+xml"/>
  <Override PartName="/xl/worksheets/sheet124.xml" ContentType="application/vnd.openxmlformats-officedocument.spreadsheetml.worksheet+xml"/>
  <Override PartName="/xl/drawings/drawing124.xml" ContentType="application/vnd.openxmlformats-officedocument.drawing+xml"/>
  <Override PartName="/xl/worksheets/sheet125.xml" ContentType="application/vnd.openxmlformats-officedocument.spreadsheetml.worksheet+xml"/>
  <Override PartName="/xl/drawings/drawing125.xml" ContentType="application/vnd.openxmlformats-officedocument.drawing+xml"/>
  <Override PartName="/xl/worksheets/sheet126.xml" ContentType="application/vnd.openxmlformats-officedocument.spreadsheetml.worksheet+xml"/>
  <Override PartName="/xl/drawings/drawing126.xml" ContentType="application/vnd.openxmlformats-officedocument.drawing+xml"/>
  <Override PartName="/xl/worksheets/sheet127.xml" ContentType="application/vnd.openxmlformats-officedocument.spreadsheetml.worksheet+xml"/>
  <Override PartName="/xl/drawings/drawing127.xml" ContentType="application/vnd.openxmlformats-officedocument.drawing+xml"/>
  <Override PartName="/xl/worksheets/sheet128.xml" ContentType="application/vnd.openxmlformats-officedocument.spreadsheetml.worksheet+xml"/>
  <Override PartName="/xl/drawings/drawing128.xml" ContentType="application/vnd.openxmlformats-officedocument.drawing+xml"/>
  <Override PartName="/xl/worksheets/sheet129.xml" ContentType="application/vnd.openxmlformats-officedocument.spreadsheetml.worksheet+xml"/>
  <Override PartName="/xl/drawings/drawing129.xml" ContentType="application/vnd.openxmlformats-officedocument.drawing+xml"/>
  <Override PartName="/xl/worksheets/sheet130.xml" ContentType="application/vnd.openxmlformats-officedocument.spreadsheetml.worksheet+xml"/>
  <Override PartName="/xl/drawings/drawing130.xml" ContentType="application/vnd.openxmlformats-officedocument.drawing+xml"/>
  <Override PartName="/xl/worksheets/sheet131.xml" ContentType="application/vnd.openxmlformats-officedocument.spreadsheetml.worksheet+xml"/>
  <Override PartName="/xl/drawings/drawing131.xml" ContentType="application/vnd.openxmlformats-officedocument.drawing+xml"/>
  <Override PartName="/xl/worksheets/sheet132.xml" ContentType="application/vnd.openxmlformats-officedocument.spreadsheetml.worksheet+xml"/>
  <Override PartName="/xl/drawings/drawing132.xml" ContentType="application/vnd.openxmlformats-officedocument.drawing+xml"/>
  <Override PartName="/xl/worksheets/sheet133.xml" ContentType="application/vnd.openxmlformats-officedocument.spreadsheetml.worksheet+xml"/>
  <Override PartName="/xl/drawings/drawing133.xml" ContentType="application/vnd.openxmlformats-officedocument.drawing+xml"/>
  <Override PartName="/xl/worksheets/sheet134.xml" ContentType="application/vnd.openxmlformats-officedocument.spreadsheetml.worksheet+xml"/>
  <Override PartName="/xl/drawings/drawing134.xml" ContentType="application/vnd.openxmlformats-officedocument.drawing+xml"/>
  <Override PartName="/xl/worksheets/sheet135.xml" ContentType="application/vnd.openxmlformats-officedocument.spreadsheetml.worksheet+xml"/>
  <Override PartName="/xl/drawings/drawing135.xml" ContentType="application/vnd.openxmlformats-officedocument.drawing+xml"/>
  <Override PartName="/xl/worksheets/sheet136.xml" ContentType="application/vnd.openxmlformats-officedocument.spreadsheetml.worksheet+xml"/>
  <Override PartName="/xl/drawings/drawing136.xml" ContentType="application/vnd.openxmlformats-officedocument.drawing+xml"/>
  <Override PartName="/xl/worksheets/sheet137.xml" ContentType="application/vnd.openxmlformats-officedocument.spreadsheetml.worksheet+xml"/>
  <Override PartName="/xl/drawings/drawing137.xml" ContentType="application/vnd.openxmlformats-officedocument.drawing+xml"/>
  <Override PartName="/xl/worksheets/sheet138.xml" ContentType="application/vnd.openxmlformats-officedocument.spreadsheetml.worksheet+xml"/>
  <Override PartName="/xl/drawings/drawing138.xml" ContentType="application/vnd.openxmlformats-officedocument.drawing+xml"/>
  <Override PartName="/xl/worksheets/sheet139.xml" ContentType="application/vnd.openxmlformats-officedocument.spreadsheetml.worksheet+xml"/>
  <Override PartName="/xl/drawings/drawing139.xml" ContentType="application/vnd.openxmlformats-officedocument.drawing+xml"/>
  <Override PartName="/xl/worksheets/sheet140.xml" ContentType="application/vnd.openxmlformats-officedocument.spreadsheetml.worksheet+xml"/>
  <Override PartName="/xl/drawings/drawing140.xml" ContentType="application/vnd.openxmlformats-officedocument.drawing+xml"/>
  <Override PartName="/xl/worksheets/sheet141.xml" ContentType="application/vnd.openxmlformats-officedocument.spreadsheetml.worksheet+xml"/>
  <Override PartName="/xl/drawings/drawing141.xml" ContentType="application/vnd.openxmlformats-officedocument.drawing+xml"/>
  <Override PartName="/xl/worksheets/sheet142.xml" ContentType="application/vnd.openxmlformats-officedocument.spreadsheetml.worksheet+xml"/>
  <Override PartName="/xl/drawings/drawing142.xml" ContentType="application/vnd.openxmlformats-officedocument.drawing+xml"/>
  <Override PartName="/xl/worksheets/sheet143.xml" ContentType="application/vnd.openxmlformats-officedocument.spreadsheetml.worksheet+xml"/>
  <Override PartName="/xl/drawings/drawing143.xml" ContentType="application/vnd.openxmlformats-officedocument.drawing+xml"/>
  <Override PartName="/xl/worksheets/sheet144.xml" ContentType="application/vnd.openxmlformats-officedocument.spreadsheetml.worksheet+xml"/>
  <Override PartName="/xl/drawings/drawing144.xml" ContentType="application/vnd.openxmlformats-officedocument.drawing+xml"/>
  <Override PartName="/xl/worksheets/sheet145.xml" ContentType="application/vnd.openxmlformats-officedocument.spreadsheetml.worksheet+xml"/>
  <Override PartName="/xl/drawings/drawing145.xml" ContentType="application/vnd.openxmlformats-officedocument.drawing+xml"/>
  <Override PartName="/xl/worksheets/sheet146.xml" ContentType="application/vnd.openxmlformats-officedocument.spreadsheetml.worksheet+xml"/>
  <Override PartName="/xl/drawings/drawing146.xml" ContentType="application/vnd.openxmlformats-officedocument.drawing+xml"/>
  <Override PartName="/xl/worksheets/sheet147.xml" ContentType="application/vnd.openxmlformats-officedocument.spreadsheetml.worksheet+xml"/>
  <Override PartName="/xl/drawings/drawing147.xml" ContentType="application/vnd.openxmlformats-officedocument.drawing+xml"/>
  <Override PartName="/xl/worksheets/sheet148.xml" ContentType="application/vnd.openxmlformats-officedocument.spreadsheetml.worksheet+xml"/>
  <Override PartName="/xl/drawings/drawing148.xml" ContentType="application/vnd.openxmlformats-officedocument.drawing+xml"/>
  <Override PartName="/xl/worksheets/sheet149.xml" ContentType="application/vnd.openxmlformats-officedocument.spreadsheetml.worksheet+xml"/>
  <Override PartName="/xl/drawings/drawing149.xml" ContentType="application/vnd.openxmlformats-officedocument.drawing+xml"/>
  <Override PartName="/xl/worksheets/sheet150.xml" ContentType="application/vnd.openxmlformats-officedocument.spreadsheetml.worksheet+xml"/>
  <Override PartName="/xl/drawings/drawing150.xml" ContentType="application/vnd.openxmlformats-officedocument.drawing+xml"/>
  <Override PartName="/xl/worksheets/sheet151.xml" ContentType="application/vnd.openxmlformats-officedocument.spreadsheetml.worksheet+xml"/>
  <Override PartName="/xl/drawings/drawing151.xml" ContentType="application/vnd.openxmlformats-officedocument.drawing+xml"/>
  <Override PartName="/xl/worksheets/sheet152.xml" ContentType="application/vnd.openxmlformats-officedocument.spreadsheetml.worksheet+xml"/>
  <Override PartName="/xl/drawings/drawing152.xml" ContentType="application/vnd.openxmlformats-officedocument.drawing+xml"/>
  <Override PartName="/xl/worksheets/sheet153.xml" ContentType="application/vnd.openxmlformats-officedocument.spreadsheetml.worksheet+xml"/>
  <Override PartName="/xl/drawings/drawing153.xml" ContentType="application/vnd.openxmlformats-officedocument.drawing+xml"/>
  <Override PartName="/xl/worksheets/sheet154.xml" ContentType="application/vnd.openxmlformats-officedocument.spreadsheetml.worksheet+xml"/>
  <Override PartName="/xl/drawings/drawing154.xml" ContentType="application/vnd.openxmlformats-officedocument.drawing+xml"/>
  <Override PartName="/xl/worksheets/sheet155.xml" ContentType="application/vnd.openxmlformats-officedocument.spreadsheetml.worksheet+xml"/>
  <Override PartName="/xl/drawings/drawing155.xml" ContentType="application/vnd.openxmlformats-officedocument.drawing+xml"/>
  <Override PartName="/xl/worksheets/sheet156.xml" ContentType="application/vnd.openxmlformats-officedocument.spreadsheetml.worksheet+xml"/>
  <Override PartName="/xl/drawings/drawing156.xml" ContentType="application/vnd.openxmlformats-officedocument.drawing+xml"/>
  <Override PartName="/xl/worksheets/sheet157.xml" ContentType="application/vnd.openxmlformats-officedocument.spreadsheetml.worksheet+xml"/>
  <Override PartName="/xl/drawings/drawing157.xml" ContentType="application/vnd.openxmlformats-officedocument.drawing+xml"/>
  <Override PartName="/xl/worksheets/sheet158.xml" ContentType="application/vnd.openxmlformats-officedocument.spreadsheetml.worksheet+xml"/>
  <Override PartName="/xl/drawings/drawing158.xml" ContentType="application/vnd.openxmlformats-officedocument.drawing+xml"/>
  <Override PartName="/xl/worksheets/sheet159.xml" ContentType="application/vnd.openxmlformats-officedocument.spreadsheetml.worksheet+xml"/>
  <Override PartName="/xl/drawings/drawing159.xml" ContentType="application/vnd.openxmlformats-officedocument.drawing+xml"/>
  <Override PartName="/xl/worksheets/sheet160.xml" ContentType="application/vnd.openxmlformats-officedocument.spreadsheetml.worksheet+xml"/>
  <Override PartName="/xl/drawings/drawing160.xml" ContentType="application/vnd.openxmlformats-officedocument.drawing+xml"/>
  <Override PartName="/xl/worksheets/sheet161.xml" ContentType="application/vnd.openxmlformats-officedocument.spreadsheetml.worksheet+xml"/>
  <Override PartName="/xl/drawings/drawing161.xml" ContentType="application/vnd.openxmlformats-officedocument.drawing+xml"/>
  <Override PartName="/xl/worksheets/sheet162.xml" ContentType="application/vnd.openxmlformats-officedocument.spreadsheetml.worksheet+xml"/>
  <Override PartName="/xl/drawings/drawing162.xml" ContentType="application/vnd.openxmlformats-officedocument.drawing+xml"/>
  <Override PartName="/xl/worksheets/sheet163.xml" ContentType="application/vnd.openxmlformats-officedocument.spreadsheetml.worksheet+xml"/>
  <Override PartName="/xl/drawings/drawing163.xml" ContentType="application/vnd.openxmlformats-officedocument.drawing+xml"/>
  <Override PartName="/xl/worksheets/sheet164.xml" ContentType="application/vnd.openxmlformats-officedocument.spreadsheetml.worksheet+xml"/>
  <Override PartName="/xl/drawings/drawing164.xml" ContentType="application/vnd.openxmlformats-officedocument.drawing+xml"/>
  <Override PartName="/xl/worksheets/sheet165.xml" ContentType="application/vnd.openxmlformats-officedocument.spreadsheetml.worksheet+xml"/>
  <Override PartName="/xl/drawings/drawing165.xml" ContentType="application/vnd.openxmlformats-officedocument.drawing+xml"/>
  <Override PartName="/xl/worksheets/sheet166.xml" ContentType="application/vnd.openxmlformats-officedocument.spreadsheetml.worksheet+xml"/>
  <Override PartName="/xl/drawings/drawing166.xml" ContentType="application/vnd.openxmlformats-officedocument.drawing+xml"/>
  <Override PartName="/xl/worksheets/sheet167.xml" ContentType="application/vnd.openxmlformats-officedocument.spreadsheetml.worksheet+xml"/>
  <Override PartName="/xl/drawings/drawing167.xml" ContentType="application/vnd.openxmlformats-officedocument.drawing+xml"/>
  <Override PartName="/xl/worksheets/sheet168.xml" ContentType="application/vnd.openxmlformats-officedocument.spreadsheetml.worksheet+xml"/>
  <Override PartName="/xl/drawings/drawing168.xml" ContentType="application/vnd.openxmlformats-officedocument.drawing+xml"/>
  <Override PartName="/xl/worksheets/sheet169.xml" ContentType="application/vnd.openxmlformats-officedocument.spreadsheetml.worksheet+xml"/>
  <Override PartName="/xl/drawings/drawing169.xml" ContentType="application/vnd.openxmlformats-officedocument.drawing+xml"/>
  <Override PartName="/xl/worksheets/sheet170.xml" ContentType="application/vnd.openxmlformats-officedocument.spreadsheetml.worksheet+xml"/>
  <Override PartName="/xl/drawings/drawing170.xml" ContentType="application/vnd.openxmlformats-officedocument.drawing+xml"/>
  <Override PartName="/xl/worksheets/sheet171.xml" ContentType="application/vnd.openxmlformats-officedocument.spreadsheetml.worksheet+xml"/>
  <Override PartName="/xl/drawings/drawing171.xml" ContentType="application/vnd.openxmlformats-officedocument.drawing+xml"/>
  <Override PartName="/xl/worksheets/sheet172.xml" ContentType="application/vnd.openxmlformats-officedocument.spreadsheetml.worksheet+xml"/>
  <Override PartName="/xl/drawings/drawing172.xml" ContentType="application/vnd.openxmlformats-officedocument.drawing+xml"/>
  <Override PartName="/xl/worksheets/sheet173.xml" ContentType="application/vnd.openxmlformats-officedocument.spreadsheetml.worksheet+xml"/>
  <Override PartName="/xl/drawings/drawing173.xml" ContentType="application/vnd.openxmlformats-officedocument.drawing+xml"/>
  <Override PartName="/xl/worksheets/sheet174.xml" ContentType="application/vnd.openxmlformats-officedocument.spreadsheetml.worksheet+xml"/>
  <Override PartName="/xl/drawings/drawing174.xml" ContentType="application/vnd.openxmlformats-officedocument.drawing+xml"/>
  <Override PartName="/xl/worksheets/sheet175.xml" ContentType="application/vnd.openxmlformats-officedocument.spreadsheetml.worksheet+xml"/>
  <Override PartName="/xl/drawings/drawing175.xml" ContentType="application/vnd.openxmlformats-officedocument.drawing+xml"/>
  <Override PartName="/xl/worksheets/sheet176.xml" ContentType="application/vnd.openxmlformats-officedocument.spreadsheetml.worksheet+xml"/>
  <Override PartName="/xl/drawings/drawing176.xml" ContentType="application/vnd.openxmlformats-officedocument.drawing+xml"/>
  <Override PartName="/xl/worksheets/sheet177.xml" ContentType="application/vnd.openxmlformats-officedocument.spreadsheetml.worksheet+xml"/>
  <Override PartName="/xl/drawings/drawing177.xml" ContentType="application/vnd.openxmlformats-officedocument.drawing+xml"/>
  <Override PartName="/xl/worksheets/sheet178.xml" ContentType="application/vnd.openxmlformats-officedocument.spreadsheetml.worksheet+xml"/>
  <Override PartName="/xl/drawings/drawing178.xml" ContentType="application/vnd.openxmlformats-officedocument.drawing+xml"/>
  <Override PartName="/xl/worksheets/sheet179.xml" ContentType="application/vnd.openxmlformats-officedocument.spreadsheetml.worksheet+xml"/>
  <Override PartName="/xl/drawings/drawing179.xml" ContentType="application/vnd.openxmlformats-officedocument.drawing+xml"/>
  <Override PartName="/xl/worksheets/sheet180.xml" ContentType="application/vnd.openxmlformats-officedocument.spreadsheetml.worksheet+xml"/>
  <Override PartName="/xl/drawings/drawing180.xml" ContentType="application/vnd.openxmlformats-officedocument.drawing+xml"/>
  <Override PartName="/xl/worksheets/sheet181.xml" ContentType="application/vnd.openxmlformats-officedocument.spreadsheetml.worksheet+xml"/>
  <Override PartName="/xl/drawings/drawing181.xml" ContentType="application/vnd.openxmlformats-officedocument.drawing+xml"/>
  <Override PartName="/xl/worksheets/sheet182.xml" ContentType="application/vnd.openxmlformats-officedocument.spreadsheetml.worksheet+xml"/>
  <Override PartName="/xl/drawings/drawing182.xml" ContentType="application/vnd.openxmlformats-officedocument.drawing+xml"/>
  <Override PartName="/xl/worksheets/sheet183.xml" ContentType="application/vnd.openxmlformats-officedocument.spreadsheetml.worksheet+xml"/>
  <Override PartName="/xl/drawings/drawing183.xml" ContentType="application/vnd.openxmlformats-officedocument.drawing+xml"/>
  <Override PartName="/xl/worksheets/sheet184.xml" ContentType="application/vnd.openxmlformats-officedocument.spreadsheetml.worksheet+xml"/>
  <Override PartName="/xl/drawings/drawing184.xml" ContentType="application/vnd.openxmlformats-officedocument.drawing+xml"/>
  <Override PartName="/xl/worksheets/sheet185.xml" ContentType="application/vnd.openxmlformats-officedocument.spreadsheetml.worksheet+xml"/>
  <Override PartName="/xl/drawings/drawing185.xml" ContentType="application/vnd.openxmlformats-officedocument.drawing+xml"/>
  <Override PartName="/xl/worksheets/sheet186.xml" ContentType="application/vnd.openxmlformats-officedocument.spreadsheetml.worksheet+xml"/>
  <Override PartName="/xl/drawings/drawing186.xml" ContentType="application/vnd.openxmlformats-officedocument.drawing+xml"/>
  <Override PartName="/xl/worksheets/sheet187.xml" ContentType="application/vnd.openxmlformats-officedocument.spreadsheetml.worksheet+xml"/>
  <Override PartName="/xl/drawings/drawing187.xml" ContentType="application/vnd.openxmlformats-officedocument.drawing+xml"/>
  <Override PartName="/xl/worksheets/sheet188.xml" ContentType="application/vnd.openxmlformats-officedocument.spreadsheetml.worksheet+xml"/>
  <Override PartName="/xl/drawings/drawing188.xml" ContentType="application/vnd.openxmlformats-officedocument.drawing+xml"/>
</Types>
</file>

<file path=_rels/.rels><?xml version="1.0" encoding="UTF-8" standalone="yes"?><Relationships xmlns="http://schemas.openxmlformats.org/package/2006/relationships">
<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workbookPr date1904="false"/>
  <bookViews>
    <workbookView xWindow="0" yWindow="0" windowWidth="13125" windowHeight="6105" firstSheet="0" activeTab="0"/>
  </bookViews>
  <sheets>
    <sheet name="Cover Sheet" sheetId="1" state="visible" r:id="rId1"/>
    <sheet name="Contents" sheetId="2" state="visible" r:id="rId2"/>
    <sheet name="Full Results" sheetId="3" state="visible" r:id="rId3"/>
    <sheet name="Table 1" sheetId="4" state="visible" r:id="rId4"/>
    <sheet name="Table 2" sheetId="5" state="visible" r:id="rId5"/>
    <sheet name="Table 3" sheetId="6" state="visible" r:id="rId6"/>
    <sheet name="Table 4" sheetId="7" state="visible" r:id="rId7"/>
    <sheet name="Table 5" sheetId="8" state="visible" r:id="rId8"/>
    <sheet name="Table 6" sheetId="9" state="visible" r:id="rId9"/>
    <sheet name="Table 7" sheetId="10" state="visible" r:id="rId10"/>
    <sheet name="Table 8" sheetId="11" state="visible" r:id="rId11"/>
    <sheet name="Table 9" sheetId="12" state="visible" r:id="rId12"/>
    <sheet name="Table 10" sheetId="13" state="visible" r:id="rId13"/>
    <sheet name="Table 11" sheetId="14" state="visible" r:id="rId14"/>
    <sheet name="Table 12" sheetId="15" state="visible" r:id="rId15"/>
    <sheet name="Table 13" sheetId="16" state="visible" r:id="rId16"/>
    <sheet name="Table 14" sheetId="17" state="visible" r:id="rId17"/>
    <sheet name="Table 15" sheetId="18" state="visible" r:id="rId18"/>
    <sheet name="Table 16" sheetId="19" state="visible" r:id="rId19"/>
    <sheet name="Table 17" sheetId="20" state="visible" r:id="rId20"/>
    <sheet name="Table 18" sheetId="21" state="visible" r:id="rId21"/>
    <sheet name="Table 19" sheetId="22" state="visible" r:id="rId22"/>
    <sheet name="Table 20" sheetId="23" state="visible" r:id="rId23"/>
    <sheet name="Table 21" sheetId="24" state="visible" r:id="rId24"/>
    <sheet name="Table 22" sheetId="25" state="visible" r:id="rId25"/>
    <sheet name="Table 23" sheetId="26" state="visible" r:id="rId26"/>
    <sheet name="Table 24" sheetId="27" state="visible" r:id="rId27"/>
    <sheet name="Table 25" sheetId="28" state="visible" r:id="rId28"/>
    <sheet name="Table 26" sheetId="29" state="visible" r:id="rId29"/>
    <sheet name="Table 27" sheetId="30" state="visible" r:id="rId30"/>
    <sheet name="Table 28" sheetId="31" state="visible" r:id="rId31"/>
    <sheet name="Table 29" sheetId="32" state="visible" r:id="rId32"/>
    <sheet name="Table 30" sheetId="33" state="visible" r:id="rId33"/>
    <sheet name="Table 31" sheetId="34" state="visible" r:id="rId34"/>
    <sheet name="Table 32" sheetId="35" state="visible" r:id="rId35"/>
    <sheet name="Table 33" sheetId="36" state="visible" r:id="rId36"/>
    <sheet name="Table 34" sheetId="37" state="visible" r:id="rId37"/>
    <sheet name="Table 35" sheetId="38" state="visible" r:id="rId38"/>
    <sheet name="Table 36" sheetId="39" state="visible" r:id="rId39"/>
    <sheet name="Table 37" sheetId="40" state="visible" r:id="rId40"/>
    <sheet name="Table 38" sheetId="41" state="visible" r:id="rId41"/>
    <sheet name="Table 39" sheetId="42" state="visible" r:id="rId42"/>
    <sheet name="Table 40" sheetId="43" state="visible" r:id="rId43"/>
    <sheet name="Table 41" sheetId="44" state="visible" r:id="rId44"/>
    <sheet name="Table 42" sheetId="45" state="visible" r:id="rId45"/>
    <sheet name="Table 43" sheetId="46" state="visible" r:id="rId46"/>
    <sheet name="Table 44" sheetId="47" state="visible" r:id="rId47"/>
    <sheet name="Table 45" sheetId="48" state="visible" r:id="rId48"/>
    <sheet name="Table 46" sheetId="49" state="visible" r:id="rId49"/>
    <sheet name="Table 47" sheetId="50" state="visible" r:id="rId50"/>
    <sheet name="Table 48" sheetId="51" state="visible" r:id="rId51"/>
    <sheet name="Table 49" sheetId="52" state="visible" r:id="rId52"/>
    <sheet name="Table 50" sheetId="53" state="visible" r:id="rId53"/>
    <sheet name="Table 51" sheetId="54" state="visible" r:id="rId54"/>
    <sheet name="Table 52" sheetId="55" state="visible" r:id="rId55"/>
    <sheet name="Table 53" sheetId="56" state="visible" r:id="rId56"/>
    <sheet name="Table 54" sheetId="57" state="visible" r:id="rId57"/>
    <sheet name="Table 55" sheetId="58" state="visible" r:id="rId58"/>
    <sheet name="Table 56" sheetId="59" state="visible" r:id="rId59"/>
    <sheet name="Table 57" sheetId="60" state="visible" r:id="rId60"/>
    <sheet name="Table 58" sheetId="61" state="visible" r:id="rId61"/>
    <sheet name="Table 59" sheetId="62" state="visible" r:id="rId62"/>
    <sheet name="Table 60" sheetId="63" state="visible" r:id="rId63"/>
    <sheet name="Table 61" sheetId="64" state="visible" r:id="rId64"/>
    <sheet name="Table 62" sheetId="65" state="visible" r:id="rId65"/>
    <sheet name="Table 63" sheetId="66" state="visible" r:id="rId66"/>
    <sheet name="Table 64" sheetId="67" state="visible" r:id="rId67"/>
    <sheet name="Table 65" sheetId="68" state="visible" r:id="rId68"/>
    <sheet name="Table 66" sheetId="69" state="visible" r:id="rId69"/>
    <sheet name="Table 67" sheetId="70" state="visible" r:id="rId70"/>
    <sheet name="Table 68" sheetId="71" state="visible" r:id="rId71"/>
    <sheet name="Table 69" sheetId="72" state="visible" r:id="rId72"/>
    <sheet name="Table 70" sheetId="73" state="visible" r:id="rId73"/>
    <sheet name="Table 71" sheetId="74" state="visible" r:id="rId74"/>
    <sheet name="Table 72" sheetId="75" state="visible" r:id="rId75"/>
    <sheet name="Table 73" sheetId="76" state="visible" r:id="rId76"/>
    <sheet name="Table 74" sheetId="77" state="visible" r:id="rId77"/>
    <sheet name="Table 75" sheetId="78" state="visible" r:id="rId78"/>
    <sheet name="Table 76" sheetId="79" state="visible" r:id="rId79"/>
    <sheet name="Table 77" sheetId="80" state="visible" r:id="rId80"/>
    <sheet name="Table 78" sheetId="81" state="visible" r:id="rId81"/>
    <sheet name="Table 79" sheetId="82" state="visible" r:id="rId82"/>
    <sheet name="Table 80" sheetId="83" state="visible" r:id="rId83"/>
    <sheet name="Table 81" sheetId="84" state="visible" r:id="rId84"/>
    <sheet name="Table 82" sheetId="85" state="visible" r:id="rId85"/>
    <sheet name="Table 83" sheetId="86" state="visible" r:id="rId86"/>
    <sheet name="Table 84" sheetId="87" state="visible" r:id="rId87"/>
    <sheet name="Table 85" sheetId="88" state="visible" r:id="rId88"/>
    <sheet name="Table 86" sheetId="89" state="visible" r:id="rId89"/>
    <sheet name="Table 87" sheetId="90" state="visible" r:id="rId90"/>
    <sheet name="Table 88" sheetId="91" state="visible" r:id="rId91"/>
    <sheet name="Table 89" sheetId="92" state="visible" r:id="rId92"/>
    <sheet name="Table 90" sheetId="93" state="visible" r:id="rId93"/>
    <sheet name="Table 91" sheetId="94" state="visible" r:id="rId94"/>
    <sheet name="Table 92" sheetId="95" state="visible" r:id="rId95"/>
    <sheet name="Table 93" sheetId="96" state="visible" r:id="rId96"/>
    <sheet name="Table 94" sheetId="97" state="visible" r:id="rId97"/>
    <sheet name="Table 95" sheetId="98" state="visible" r:id="rId98"/>
    <sheet name="Table 96" sheetId="99" state="visible" r:id="rId99"/>
    <sheet name="Table 97" sheetId="100" state="visible" r:id="rId100"/>
    <sheet name="Table 98" sheetId="101" state="visible" r:id="rId101"/>
    <sheet name="Table 99" sheetId="102" state="visible" r:id="rId102"/>
    <sheet name="Table 100" sheetId="103" state="visible" r:id="rId103"/>
    <sheet name="Table 101" sheetId="104" state="visible" r:id="rId104"/>
    <sheet name="Table 102" sheetId="105" state="visible" r:id="rId105"/>
    <sheet name="Table 103" sheetId="106" state="visible" r:id="rId106"/>
    <sheet name="Table 104" sheetId="107" state="visible" r:id="rId107"/>
    <sheet name="Table 105" sheetId="108" state="visible" r:id="rId108"/>
    <sheet name="Table 106" sheetId="109" state="visible" r:id="rId109"/>
    <sheet name="Table 107" sheetId="110" state="visible" r:id="rId110"/>
    <sheet name="Table 108" sheetId="111" state="visible" r:id="rId111"/>
    <sheet name="Table 109" sheetId="112" state="visible" r:id="rId112"/>
    <sheet name="Table 110" sheetId="113" state="visible" r:id="rId113"/>
    <sheet name="Table 111" sheetId="114" state="visible" r:id="rId114"/>
    <sheet name="Table 112" sheetId="115" state="visible" r:id="rId115"/>
    <sheet name="Table 113" sheetId="116" state="visible" r:id="rId116"/>
    <sheet name="Table 114" sheetId="117" state="visible" r:id="rId117"/>
    <sheet name="Table 115" sheetId="118" state="visible" r:id="rId118"/>
    <sheet name="Table 116" sheetId="119" state="visible" r:id="rId119"/>
    <sheet name="Table 117" sheetId="120" state="visible" r:id="rId120"/>
    <sheet name="Table 118" sheetId="121" state="visible" r:id="rId121"/>
    <sheet name="Table 119" sheetId="122" state="visible" r:id="rId122"/>
    <sheet name="Table 120" sheetId="123" state="visible" r:id="rId123"/>
    <sheet name="Table 121" sheetId="124" state="visible" r:id="rId124"/>
    <sheet name="Table 122" sheetId="125" state="visible" r:id="rId125"/>
    <sheet name="Table 123" sheetId="126" state="visible" r:id="rId126"/>
    <sheet name="Table 124" sheetId="127" state="visible" r:id="rId127"/>
    <sheet name="Table 125" sheetId="128" state="visible" r:id="rId128"/>
    <sheet name="Table 126" sheetId="129" state="visible" r:id="rId129"/>
    <sheet name="Table 127" sheetId="130" state="visible" r:id="rId130"/>
    <sheet name="Table 128" sheetId="131" state="visible" r:id="rId131"/>
    <sheet name="Table 129" sheetId="132" state="visible" r:id="rId132"/>
    <sheet name="Table 130" sheetId="133" state="visible" r:id="rId133"/>
    <sheet name="Table 131" sheetId="134" state="visible" r:id="rId134"/>
    <sheet name="Table 132" sheetId="135" state="visible" r:id="rId135"/>
    <sheet name="Table 133" sheetId="136" state="visible" r:id="rId136"/>
    <sheet name="Table 134" sheetId="137" state="visible" r:id="rId137"/>
    <sheet name="Table 135" sheetId="138" state="visible" r:id="rId138"/>
    <sheet name="Table 136" sheetId="139" state="visible" r:id="rId139"/>
    <sheet name="Table 137" sheetId="140" state="visible" r:id="rId140"/>
    <sheet name="Table 138" sheetId="141" state="visible" r:id="rId141"/>
    <sheet name="Table 139" sheetId="142" state="visible" r:id="rId142"/>
    <sheet name="Table 140" sheetId="143" state="visible" r:id="rId143"/>
    <sheet name="Table 141" sheetId="144" state="visible" r:id="rId144"/>
    <sheet name="Table 142" sheetId="145" state="visible" r:id="rId145"/>
    <sheet name="Table 143" sheetId="146" state="visible" r:id="rId146"/>
    <sheet name="Table 144" sheetId="147" state="visible" r:id="rId147"/>
    <sheet name="Table 145" sheetId="148" state="visible" r:id="rId148"/>
    <sheet name="Table 146" sheetId="149" state="visible" r:id="rId149"/>
    <sheet name="Table 147" sheetId="150" state="visible" r:id="rId150"/>
    <sheet name="Table 148" sheetId="151" state="visible" r:id="rId151"/>
    <sheet name="Table 149" sheetId="152" state="visible" r:id="rId152"/>
    <sheet name="Table 150" sheetId="153" state="visible" r:id="rId153"/>
    <sheet name="Table 151" sheetId="154" state="visible" r:id="rId154"/>
    <sheet name="Table 152" sheetId="155" state="visible" r:id="rId155"/>
    <sheet name="Table 153" sheetId="156" state="visible" r:id="rId156"/>
    <sheet name="Table 154" sheetId="157" state="visible" r:id="rId157"/>
    <sheet name="Table 155" sheetId="158" state="visible" r:id="rId158"/>
    <sheet name="Table 156" sheetId="159" state="visible" r:id="rId159"/>
    <sheet name="Table 157" sheetId="160" state="visible" r:id="rId160"/>
    <sheet name="Table 158" sheetId="161" state="visible" r:id="rId161"/>
    <sheet name="Table 159" sheetId="162" state="visible" r:id="rId162"/>
    <sheet name="Table 160" sheetId="163" state="visible" r:id="rId163"/>
    <sheet name="Table 161" sheetId="164" state="visible" r:id="rId164"/>
    <sheet name="Table 162" sheetId="165" state="visible" r:id="rId165"/>
    <sheet name="Table 163" sheetId="166" state="visible" r:id="rId166"/>
    <sheet name="Table 164" sheetId="167" state="visible" r:id="rId167"/>
    <sheet name="Table 165" sheetId="168" state="visible" r:id="rId168"/>
    <sheet name="Table 166" sheetId="169" state="visible" r:id="rId169"/>
    <sheet name="Table 167" sheetId="170" state="visible" r:id="rId170"/>
    <sheet name="Table 168" sheetId="171" state="visible" r:id="rId171"/>
    <sheet name="Table 169" sheetId="172" state="visible" r:id="rId172"/>
    <sheet name="Table 170" sheetId="173" state="visible" r:id="rId173"/>
    <sheet name="Table 171" sheetId="174" state="visible" r:id="rId174"/>
    <sheet name="Table 172" sheetId="175" state="visible" r:id="rId175"/>
    <sheet name="Table 173" sheetId="176" state="visible" r:id="rId176"/>
    <sheet name="Table 174" sheetId="177" state="visible" r:id="rId177"/>
    <sheet name="Table 175" sheetId="178" state="visible" r:id="rId178"/>
    <sheet name="Table 176" sheetId="179" state="visible" r:id="rId179"/>
    <sheet name="Table 177" sheetId="180" state="visible" r:id="rId180"/>
    <sheet name="Table 178" sheetId="181" state="visible" r:id="rId181"/>
    <sheet name="Table 179" sheetId="182" state="visible" r:id="rId182"/>
    <sheet name="Table 180" sheetId="183" state="visible" r:id="rId183"/>
    <sheet name="Table 181" sheetId="184" state="visible" r:id="rId184"/>
    <sheet name="Table 182" sheetId="185" state="visible" r:id="rId185"/>
    <sheet name="Table 183" sheetId="186" state="visible" r:id="rId186"/>
    <sheet name="Table 184" sheetId="187" state="visible" r:id="rId187"/>
    <sheet name="Table 185" sheetId="188" state="visible" r:id="rId188"/>
  </sheets>
</workbook>
</file>

<file path=xl/sharedStrings.xml><?xml version="1.0" encoding="utf-8"?>
<sst xmlns="http://schemas.openxmlformats.org/spreadsheetml/2006/main" count="743" uniqueCount="743">
  <si>
    <t xml:space="preserve">Public First Poll for Norway (Consumer)</t>
  </si>
  <si>
    <t xml:space="preserve">Fieldwork:</t>
  </si>
  <si>
    <t xml:space="preserve">6th Jun - 30th Jun 2023</t>
  </si>
  <si>
    <t xml:space="preserve">Interview Method: </t>
  </si>
  <si>
    <t xml:space="preserve">Online Survey</t>
  </si>
  <si>
    <t xml:space="preserve">Population represented:</t>
  </si>
  <si>
    <t xml:space="preserve">18+ year olds in Norway</t>
  </si>
  <si>
    <t xml:space="preserve">Sample size:</t>
  </si>
  <si>
    <t xml:space="preserve">Methodology:</t>
  </si>
  <si>
    <t xml:space="preserve">All results are weighted using Iterative Proportional Fitting, or 'Raking'. The results are  weighted by interlocking age &amp; gender, region and education level to Nationally Representative Proportions</t>
  </si>
  <si>
    <t xml:space="preserve">Public First is a member of the BPC and abides by its rules. For more information please contact the Public First polling team:</t>
  </si>
  <si>
    <t xml:space="preserve">Table of Contents</t>
  </si>
  <si>
    <t xml:space="preserve">Individual Tables</t>
  </si>
  <si>
    <t xml:space="preserve">Full Result Row</t>
  </si>
  <si>
    <t xml:space="preserve">Question Base</t>
  </si>
  <si>
    <t xml:space="preserve"/>
  </si>
  <si>
    <t xml:space="preserve">Total</t>
  </si>
  <si>
    <t xml:space="preserve">Male</t>
  </si>
  <si>
    <t xml:space="preserve">Female</t>
  </si>
  <si>
    <t xml:space="preserve">Unweighted</t>
  </si>
  <si>
    <t xml:space="preserve">Weighted</t>
  </si>
  <si>
    <t xml:space="preserve">18-24</t>
  </si>
  <si>
    <t xml:space="preserve">25-34</t>
  </si>
  <si>
    <t xml:space="preserve">35-44</t>
  </si>
  <si>
    <t xml:space="preserve">45-54</t>
  </si>
  <si>
    <t xml:space="preserve">55-64</t>
  </si>
  <si>
    <t xml:space="preserve">65+</t>
  </si>
  <si>
    <t xml:space="preserve">Below upper secondary education</t>
  </si>
  <si>
    <t xml:space="preserve">Upper secondary education</t>
  </si>
  <si>
    <t xml:space="preserve">Vocational education</t>
  </si>
  <si>
    <t xml:space="preserve">University undergraduate education</t>
  </si>
  <si>
    <t xml:space="preserve">University postgraduate education</t>
  </si>
  <si>
    <t xml:space="preserve">Less than 200,000 kr</t>
  </si>
  <si>
    <t xml:space="preserve">200,000 kr - 400,000 kr</t>
  </si>
  <si>
    <t xml:space="preserve">400,000 kr - 600,000 kr</t>
  </si>
  <si>
    <t xml:space="preserve">More than 600,000 kr</t>
  </si>
  <si>
    <t xml:space="preserve">Full Time Work</t>
  </si>
  <si>
    <t xml:space="preserve">Part Time Work</t>
  </si>
  <si>
    <t xml:space="preserve">Retired</t>
  </si>
  <si>
    <t xml:space="preserve">Unemployed</t>
  </si>
  <si>
    <t xml:space="preserve">Student</t>
  </si>
  <si>
    <t xml:space="preserve">Not working and not seeking work</t>
  </si>
  <si>
    <t xml:space="preserve">Android User</t>
  </si>
  <si>
    <t xml:space="preserve">Google Search User</t>
  </si>
  <si>
    <t xml:space="preserve">Oslo and Akershus</t>
  </si>
  <si>
    <t xml:space="preserve">South-East Norway</t>
  </si>
  <si>
    <t xml:space="preserve">Western Norway</t>
  </si>
  <si>
    <t xml:space="preserve">Northern Norway</t>
  </si>
  <si>
    <t xml:space="preserve">Hedmark and Oppland</t>
  </si>
  <si>
    <t xml:space="preserve">Trondelag</t>
  </si>
  <si>
    <t xml:space="preserve">Agder and Rogaland</t>
  </si>
  <si>
    <t xml:space="preserve">Gender</t>
  </si>
  <si>
    <t xml:space="preserve">Age Group</t>
  </si>
  <si>
    <t xml:space="preserve">Education level</t>
  </si>
  <si>
    <t xml:space="preserve">Grouped Income</t>
  </si>
  <si>
    <t xml:space="preserve">Work Status</t>
  </si>
  <si>
    <t xml:space="preserve">Region</t>
  </si>
  <si>
    <t xml:space="preserve">iPhone</t>
  </si>
  <si>
    <t xml:space="preserve">Android</t>
  </si>
  <si>
    <t xml:space="preserve">Non-smartphone</t>
  </si>
  <si>
    <t xml:space="preserve">Don’t know</t>
  </si>
  <si>
    <t xml:space="preserve">I don’t own a mobile phone</t>
  </si>
  <si>
    <t xml:space="preserve">Other</t>
  </si>
  <si>
    <t xml:space="preserve">What type of mobile phone do you primarily use?Please select all that apply.</t>
  </si>
  <si>
    <t xml:space="preserve">BASE: All Respondents</t>
  </si>
  <si>
    <t xml:space="preserve">Fieldwork:  6th Jun - 30th Jun 2023</t>
  </si>
  <si>
    <t xml:space="preserve">Data weighted by interlocking age &amp; gender, region and education level to Nationally Representative Proportions</t>
  </si>
  <si>
    <t xml:space="preserve">Lower cost or more affordable</t>
  </si>
  <si>
    <t xml:space="preserve">Easier to use</t>
  </si>
  <si>
    <t xml:space="preserve">Easier access to the apps, information and online services I want</t>
  </si>
  <si>
    <t xml:space="preserve">Liked the camera</t>
  </si>
  <si>
    <t xml:space="preserve">Better integration with Google apps</t>
  </si>
  <si>
    <t xml:space="preserve">More options for types of phone</t>
  </si>
  <si>
    <t xml:space="preserve">Worked better with my other devices or applications</t>
  </si>
  <si>
    <t xml:space="preserve">More customisable</t>
  </si>
  <si>
    <t xml:space="preserve">Better accessibility options</t>
  </si>
  <si>
    <t xml:space="preserve">Faster</t>
  </si>
  <si>
    <t xml:space="preserve">More open than the alternatives</t>
  </si>
  <si>
    <t xml:space="preserve">More powerful</t>
  </si>
  <si>
    <t xml:space="preserve">More secure</t>
  </si>
  <si>
    <t xml:space="preserve">Was given to me</t>
  </si>
  <si>
    <t xml:space="preserve">None of the above</t>
  </si>
  <si>
    <t xml:space="preserve">Which of the following, if any, were the most important reasons you use an Android phone?Please select all that apply.</t>
  </si>
  <si>
    <t xml:space="preserve">BASE: Android users</t>
  </si>
  <si>
    <t xml:space="preserve">Windows PC</t>
  </si>
  <si>
    <t xml:space="preserve">Apple iPad</t>
  </si>
  <si>
    <t xml:space="preserve">Apple Mac</t>
  </si>
  <si>
    <t xml:space="preserve">Android Tablets</t>
  </si>
  <si>
    <t xml:space="preserve">Google Chromebook</t>
  </si>
  <si>
    <t xml:space="preserve">I don’t use a personal computer</t>
  </si>
  <si>
    <t xml:space="preserve">Which of the following types of personal computer do you mainly use?Please select all that apply.</t>
  </si>
  <si>
    <t xml:space="preserve">Which of the following, if any, were the most important reasons you use a Chromebook?Please select up to three.</t>
  </si>
  <si>
    <t xml:space="preserve">BASE: Chromebook users</t>
  </si>
  <si>
    <t xml:space="preserve"> Google Search</t>
  </si>
  <si>
    <t xml:space="preserve"> Google Maps</t>
  </si>
  <si>
    <t xml:space="preserve"> Google Workplace (Google Docs / Google Sheets / Google Slides / Google Drive)</t>
  </si>
  <si>
    <t xml:space="preserve"> Google Assistant</t>
  </si>
  <si>
    <t xml:space="preserve"> YouTube</t>
  </si>
  <si>
    <t xml:space="preserve"> Gmail</t>
  </si>
  <si>
    <t xml:space="preserve">In the last day</t>
  </si>
  <si>
    <t xml:space="preserve">In the last week</t>
  </si>
  <si>
    <t xml:space="preserve">In the last month</t>
  </si>
  <si>
    <t xml:space="preserve">In the last year</t>
  </si>
  <si>
    <t xml:space="preserve">Never</t>
  </si>
  <si>
    <t xml:space="preserve">Grid Summary: When was the last time you used the following Google products?</t>
  </si>
  <si>
    <t xml:space="preserve">When was the last time you used the following Google products?: Google Search</t>
  </si>
  <si>
    <t xml:space="preserve">When was the last time you used the following Google products?: Google Maps</t>
  </si>
  <si>
    <t xml:space="preserve">When was the last time you used the following Google products?: Google Workplace (Google Docs / Google Sheets / Google Slides / Google Drive)</t>
  </si>
  <si>
    <t xml:space="preserve">When was the last time you used the following Google products?: Google Assistant</t>
  </si>
  <si>
    <t xml:space="preserve">When was the last time you used the following Google products?: YouTube</t>
  </si>
  <si>
    <t xml:space="preserve">When was the last time you used the following Google products?: Gmail</t>
  </si>
  <si>
    <t xml:space="preserve">None</t>
  </si>
  <si>
    <t xml:space="preserve">1-2 times</t>
  </si>
  <si>
    <t xml:space="preserve">2-4 times</t>
  </si>
  <si>
    <t xml:space="preserve">5-9 times</t>
  </si>
  <si>
    <t xml:space="preserve">10-19 times</t>
  </si>
  <si>
    <t xml:space="preserve">Over 20 times</t>
  </si>
  <si>
    <t xml:space="preserve">0</t>
  </si>
  <si>
    <t xml:space="preserve">*</t>
  </si>
  <si>
    <t xml:space="preserve"> On an average day, how many times do you use Google Search as part of your work?</t>
  </si>
  <si>
    <t xml:space="preserve">BASE: Workers and Search users</t>
  </si>
  <si>
    <t xml:space="preserve"> On an average day, how many times do you use Google Search as part of your personal life?</t>
  </si>
  <si>
    <t xml:space="preserve">BASE: Google Search users</t>
  </si>
  <si>
    <t xml:space="preserve"> Fast</t>
  </si>
  <si>
    <t xml:space="preserve"> Comprehensive</t>
  </si>
  <si>
    <t xml:space="preserve"> Trustworthy</t>
  </si>
  <si>
    <t xml:space="preserve"> Accurate</t>
  </si>
  <si>
    <t xml:space="preserve"> Reliable</t>
  </si>
  <si>
    <t xml:space="preserve"> Relevant</t>
  </si>
  <si>
    <t xml:space="preserve"> Helpful</t>
  </si>
  <si>
    <t xml:space="preserve"> Easy to use</t>
  </si>
  <si>
    <t xml:space="preserve"> Saves me time</t>
  </si>
  <si>
    <t xml:space="preserve"> Helps me be more productive</t>
  </si>
  <si>
    <t xml:space="preserve"> Confusing</t>
  </si>
  <si>
    <t xml:space="preserve"> Misleading</t>
  </si>
  <si>
    <t xml:space="preserve">Very good description</t>
  </si>
  <si>
    <t xml:space="preserve">Good description</t>
  </si>
  <si>
    <t xml:space="preserve">Neither a good nor bad description</t>
  </si>
  <si>
    <t xml:space="preserve">Bad description</t>
  </si>
  <si>
    <t xml:space="preserve">Very bad description</t>
  </si>
  <si>
    <t xml:space="preserve">Grid Summary: When thinking about your experience with Google Search, are the following phrases good or bad descriptions of your experience?</t>
  </si>
  <si>
    <t xml:space="preserve">When thinking about your experience with Google Search, are the following phrases good or bad descriptions of your experience?: Fast</t>
  </si>
  <si>
    <t xml:space="preserve">When thinking about your experience with Google Search, are the following phrases good or bad descriptions of your experience?: Comprehensive</t>
  </si>
  <si>
    <t xml:space="preserve">When thinking about your experience with Google Search, are the following phrases good or bad descriptions of your experience?: Trustworthy</t>
  </si>
  <si>
    <t xml:space="preserve">When thinking about your experience with Google Search, are the following phrases good or bad descriptions of your experience?: Accurate</t>
  </si>
  <si>
    <t xml:space="preserve">When thinking about your experience with Google Search, are the following phrases good or bad descriptions of your experience?: Reliable</t>
  </si>
  <si>
    <t xml:space="preserve">When thinking about your experience with Google Search, are the following phrases good or bad descriptions of your experience?: Relevant</t>
  </si>
  <si>
    <t xml:space="preserve">When thinking about your experience with Google Search, are the following phrases good or bad descriptions of your experience?: Helpful</t>
  </si>
  <si>
    <t xml:space="preserve">When thinking about your experience with Google Search, are the following phrases good or bad descriptions of your experience?: Easy to use</t>
  </si>
  <si>
    <t xml:space="preserve">When thinking about your experience with Google Search, are the following phrases good or bad descriptions of your experience?: Saves me time</t>
  </si>
  <si>
    <t xml:space="preserve">When thinking about your experience with Google Search, are the following phrases good or bad descriptions of your experience?: Helps me be more productive</t>
  </si>
  <si>
    <t xml:space="preserve">When thinking about your experience with Google Search, are the following phrases good or bad descriptions of your experience?: Confusing</t>
  </si>
  <si>
    <t xml:space="preserve">When thinking about your experience with Google Search, are the following phrases good or bad descriptions of your experience?: Misleading</t>
  </si>
  <si>
    <t xml:space="preserve">Grid Summary: When thinking about your experience with Google Assistant, are the following phrases good or bad descriptions of your experience?</t>
  </si>
  <si>
    <t xml:space="preserve">BASE: Google Assistant users</t>
  </si>
  <si>
    <t xml:space="preserve">When thinking about your experience with Google Assistant, are the following phrases good or bad descriptions of your experience?: Fast</t>
  </si>
  <si>
    <t xml:space="preserve">When thinking about your experience with Google Assistant, are the following phrases good or bad descriptions of your experience?: Comprehensive</t>
  </si>
  <si>
    <t xml:space="preserve">When thinking about your experience with Google Assistant, are the following phrases good or bad descriptions of your experience?: Trustworthy</t>
  </si>
  <si>
    <t xml:space="preserve">When thinking about your experience with Google Assistant, are the following phrases good or bad descriptions of your experience?: Accurate</t>
  </si>
  <si>
    <t xml:space="preserve">When thinking about your experience with Google Assistant, are the following phrases good or bad descriptions of your experience?: Reliable</t>
  </si>
  <si>
    <t xml:space="preserve">When thinking about your experience with Google Assistant, are the following phrases good or bad descriptions of your experience?: Relevant</t>
  </si>
  <si>
    <t xml:space="preserve">When thinking about your experience with Google Assistant, are the following phrases good or bad descriptions of your experience?: Helpful</t>
  </si>
  <si>
    <t xml:space="preserve">When thinking about your experience with Google Assistant, are the following phrases good or bad descriptions of your experience?: Easy to use</t>
  </si>
  <si>
    <t xml:space="preserve">When thinking about your experience with Google Assistant, are the following phrases good or bad descriptions of your experience?: Saves me time</t>
  </si>
  <si>
    <t xml:space="preserve">When thinking about your experience with Google Assistant, are the following phrases good or bad descriptions of your experience?: Confusing</t>
  </si>
  <si>
    <t xml:space="preserve">When thinking about your experience with Google Assistant, are the following phrases good or bad descriptions of your experience?: Misleading</t>
  </si>
  <si>
    <t xml:space="preserve"> Find a local business</t>
  </si>
  <si>
    <t xml:space="preserve"> Compare the prices of products or services</t>
  </si>
  <si>
    <t xml:space="preserve"> Look for deals or discounts</t>
  </si>
  <si>
    <t xml:space="preserve">Have done this</t>
  </si>
  <si>
    <t xml:space="preserve">Have not done this</t>
  </si>
  <si>
    <t xml:space="preserve">Grid Summary: Which of the following have you used Google Search or Google Shopping to do in the last month?</t>
  </si>
  <si>
    <t xml:space="preserve">Which of the following have you used Google Search or Google Shopping to do in the last month?: Find a local business</t>
  </si>
  <si>
    <t xml:space="preserve">Which of the following have you used Google Search or Google Shopping to do in the last month?: Compare the prices of products or services</t>
  </si>
  <si>
    <t xml:space="preserve">Which of the following have you used Google Search or Google Shopping to do in the last month?: Look for deals or discounts</t>
  </si>
  <si>
    <t xml:space="preserve">Very helpful</t>
  </si>
  <si>
    <t xml:space="preserve">Somewhat helpful</t>
  </si>
  <si>
    <t xml:space="preserve">Neither helpful nor unhelpful</t>
  </si>
  <si>
    <t xml:space="preserve">Somewhat unhelpful</t>
  </si>
  <si>
    <t xml:space="preserve">Very unhelpful</t>
  </si>
  <si>
    <t xml:space="preserve"> You said that you had used Google Search or Google Shopping to compare the prices of products or services. Overall, how helpful or unhelpful would you say you find the ability to do this?</t>
  </si>
  <si>
    <t xml:space="preserve">BASE: Have used shopping or search to compare the prices of products or services</t>
  </si>
  <si>
    <t xml:space="preserve"> Learn a new skill in your personal life</t>
  </si>
  <si>
    <t xml:space="preserve"> Look for a new job</t>
  </si>
  <si>
    <t xml:space="preserve"> Learn a technical or digital skill for your job</t>
  </si>
  <si>
    <t xml:space="preserve"> Learn soft skills for your job (eg time management, communication skills etc)</t>
  </si>
  <si>
    <t xml:space="preserve">Multiple times a day</t>
  </si>
  <si>
    <t xml:space="preserve">Every day</t>
  </si>
  <si>
    <t xml:space="preserve">Multiple times a week</t>
  </si>
  <si>
    <t xml:space="preserve">Every week</t>
  </si>
  <si>
    <t xml:space="preserve">Multiple times a month</t>
  </si>
  <si>
    <t xml:space="preserve">Every month</t>
  </si>
  <si>
    <t xml:space="preserve">Multiple times a year</t>
  </si>
  <si>
    <t xml:space="preserve">Less often, or never</t>
  </si>
  <si>
    <t xml:space="preserve">Grid Summary: How often, on average, would you say that you used Google Search to learn the following?</t>
  </si>
  <si>
    <t xml:space="preserve">How often, on average, would you say that you used Google Search to learn the following?: Learn a new skill in your personal life</t>
  </si>
  <si>
    <t xml:space="preserve">How often, on average, would you say that you used Google Search to learn the following?: Look for a new job</t>
  </si>
  <si>
    <t xml:space="preserve">How often, on average, would you say that you used Google Search to learn the following?: Learn a technical or digital skill for your job</t>
  </si>
  <si>
    <t xml:space="preserve">How often, on average, would you say that you used Google Search to learn the following?: Learn soft skills for your job (eg time management, communication skills etc)</t>
  </si>
  <si>
    <t xml:space="preserve">I learn better through reading than watching a video</t>
  </si>
  <si>
    <t xml:space="preserve">I learn equally well through reading and watching a video</t>
  </si>
  <si>
    <t xml:space="preserve">I learn better through watching a video than reading</t>
  </si>
  <si>
    <t xml:space="preserve"> Which of the following comes closest to your experience?</t>
  </si>
  <si>
    <t xml:space="preserve"> Find out if a local shop or business is open</t>
  </si>
  <si>
    <t xml:space="preserve"> Get directions while traveling</t>
  </si>
  <si>
    <t xml:space="preserve"> Avoid traffic congestion or public transport delays</t>
  </si>
  <si>
    <t xml:space="preserve"> For walking or cycling routes</t>
  </si>
  <si>
    <t xml:space="preserve"> For public transport routes/times</t>
  </si>
  <si>
    <t xml:space="preserve"> Search for the most fuel efficient route to a destination</t>
  </si>
  <si>
    <t xml:space="preserve">Don't know</t>
  </si>
  <si>
    <t xml:space="preserve">Grid Summary: Which of the following have you used Google Maps to do in the last month?</t>
  </si>
  <si>
    <t xml:space="preserve">BASE: Google Maps users</t>
  </si>
  <si>
    <t xml:space="preserve">Which of the following have you used Google Maps to do in the last month?: Find a local business</t>
  </si>
  <si>
    <t xml:space="preserve">Which of the following have you used Google Maps to do in the last month?: Find out if a local shop or business is open</t>
  </si>
  <si>
    <t xml:space="preserve">Which of the following have you used Google Maps to do in the last month?: Get directions while traveling</t>
  </si>
  <si>
    <t xml:space="preserve">Which of the following have you used Google Maps to do in the last month?: Avoid traffic congestion or public transport delays</t>
  </si>
  <si>
    <t xml:space="preserve">Which of the following have you used Google Maps to do in the last month?: For walking or cycling routes</t>
  </si>
  <si>
    <t xml:space="preserve">Which of the following have you used Google Maps to do in the last month?: For public transport routes/times</t>
  </si>
  <si>
    <t xml:space="preserve">Which of the following have you used Google Maps to do in the last month?: Search for the most fuel efficient route to a destination</t>
  </si>
  <si>
    <t xml:space="preserve"> Google Workspace (eg Google Docs, Sheets, Slides and/or Drive)</t>
  </si>
  <si>
    <t xml:space="preserve"> Google Translate</t>
  </si>
  <si>
    <t xml:space="preserve">Regularly use this</t>
  </si>
  <si>
    <t xml:space="preserve">Do not regularly use this</t>
  </si>
  <si>
    <t xml:space="preserve">Grid Summary: Which, if any, of the following Google tools or services do you use regularly as part of your job?</t>
  </si>
  <si>
    <t xml:space="preserve">BASE: Workers</t>
  </si>
  <si>
    <t xml:space="preserve">Which, if any, of the following Google tools or services do you use regularly as part of your job?: Google Search</t>
  </si>
  <si>
    <t xml:space="preserve">Which, if any, of the following Google tools or services do you use regularly as part of your job?: Google Workspace (eg Google Docs, Sheets, Slides and/or Drive)</t>
  </si>
  <si>
    <t xml:space="preserve">Which, if any, of the following Google tools or services do you use regularly as part of your job?: Gmail</t>
  </si>
  <si>
    <t xml:space="preserve">Which, if any, of the following Google tools or services do you use regularly as part of your job?: Google Maps</t>
  </si>
  <si>
    <t xml:space="preserve">Which, if any, of the following Google tools or services do you use regularly as part of your job?: Google Translate</t>
  </si>
  <si>
    <t xml:space="preserve">Would have no impact on my ability to do my job</t>
  </si>
  <si>
    <t xml:space="preserve">Would have a minor impact on my ability to do my job</t>
  </si>
  <si>
    <t xml:space="preserve">Would have a major impact on my ability to do my job</t>
  </si>
  <si>
    <t xml:space="preserve">Would be impossible to do my job without a search engine</t>
  </si>
  <si>
    <t xml:space="preserve"> Imagine you were unable to use any search engine. On average, how would this impact your ability to perform your job?</t>
  </si>
  <si>
    <t xml:space="preserve">Would be impossible to do my job without Google Workspace</t>
  </si>
  <si>
    <t xml:space="preserve"> Imagine you were unable to use Google Workspace specifically. On average, how would this impact your ability to perform your job? Google Workspace includes tools such as Google Docs, Google Sheets, Google Drive, and Google Meet.</t>
  </si>
  <si>
    <t xml:space="preserve">Very important</t>
  </si>
  <si>
    <t xml:space="preserve">Somewhat important</t>
  </si>
  <si>
    <t xml:space="preserve">Neither important or unimportant</t>
  </si>
  <si>
    <t xml:space="preserve">Somewhat unimportant</t>
  </si>
  <si>
    <t xml:space="preserve">Not at all important</t>
  </si>
  <si>
    <t xml:space="preserve">Total Important:</t>
  </si>
  <si>
    <t xml:space="preserve">Net:</t>
  </si>
  <si>
    <t xml:space="preserve"> How important in your personal life would you say that environmental sustainability is when making decisions?</t>
  </si>
  <si>
    <t xml:space="preserve">Eco-friendly routing on Google Maps, showing your a route optimized for lower fuel consumption</t>
  </si>
  <si>
    <t xml:space="preserve">Find accurate information on climate change using Google Search</t>
  </si>
  <si>
    <t xml:space="preserve">Find flights with lower carbon emissions through Google Flights</t>
  </si>
  <si>
    <t xml:space="preserve">Eco-certified hotels through Google Travel</t>
  </si>
  <si>
    <t xml:space="preserve">Find suggestions for more energy-efficient appliances in Google Shopping</t>
  </si>
  <si>
    <t xml:space="preserve">Advice on how to make your own applications more sustainable when they are made on Google Cloud</t>
  </si>
  <si>
    <t xml:space="preserve">Google tools offer multiple features to help make it easier to make more sustainable choices. Which, if any, of these features were you aware of?Please select all that apply.</t>
  </si>
  <si>
    <t xml:space="preserve">Very likely</t>
  </si>
  <si>
    <t xml:space="preserve">Somewhat likely</t>
  </si>
  <si>
    <t xml:space="preserve">Neither likely or unlikely</t>
  </si>
  <si>
    <t xml:space="preserve">Somewhat unlikely</t>
  </si>
  <si>
    <t xml:space="preserve">Very unlikely</t>
  </si>
  <si>
    <t xml:space="preserve">Total Likely:</t>
  </si>
  <si>
    <t xml:space="preserve">Total Unlikely:</t>
  </si>
  <si>
    <t xml:space="preserve"> How likely do you think it is that the existence of these features makes it easier to make more informed, sustainable choices?</t>
  </si>
  <si>
    <t xml:space="preserve">I know a lot about AI</t>
  </si>
  <si>
    <t xml:space="preserve">I know a moderate amount about AI</t>
  </si>
  <si>
    <t xml:space="preserve">I know a little about AI</t>
  </si>
  <si>
    <t xml:space="preserve">I know nothing at all about AI</t>
  </si>
  <si>
    <t xml:space="preserve">Don’t Know</t>
  </si>
  <si>
    <t xml:space="preserve"> There has recently been some discussion in the news about “Artificial Intelligence” or “AI”. This is where computers are used to carry out tasks which would normally need a human to do them. How much would you say you know about “AI”?</t>
  </si>
  <si>
    <t xml:space="preserve">Artificial Intelligence (AI) is developing faster than I expected</t>
  </si>
  <si>
    <t xml:space="preserve">Artificial Intelligence (AI) is developing about as quickly as I expected</t>
  </si>
  <si>
    <t xml:space="preserve">Artificial Intelligence (AI) is developing more slowly than I expected</t>
  </si>
  <si>
    <t xml:space="preserve"> Based on what you know, which of the following comes closest to your view?</t>
  </si>
  <si>
    <t xml:space="preserve"> Helps protect you online (eg. filter out spam and protect from malware)</t>
  </si>
  <si>
    <t xml:space="preserve"> Help reduce your household energy use</t>
  </si>
  <si>
    <t xml:space="preserve"> Make it easier for you to make environmentally friendly choices</t>
  </si>
  <si>
    <t xml:space="preserve"> Help process your government and customer service requests</t>
  </si>
  <si>
    <t xml:space="preserve"> Help advise you on how to live healthier </t>
  </si>
  <si>
    <t xml:space="preserve"> Eliminate mindless or repetitive tasks at work</t>
  </si>
  <si>
    <t xml:space="preserve"> Track your medical data to alert you of a potential condition or health risk</t>
  </si>
  <si>
    <t xml:space="preserve">Very interested</t>
  </si>
  <si>
    <t xml:space="preserve">Somewhat interested</t>
  </si>
  <si>
    <t xml:space="preserve">Neither interested or uninterested</t>
  </si>
  <si>
    <t xml:space="preserve">Somewhat uninterested</t>
  </si>
  <si>
    <t xml:space="preserve">Very uninterested</t>
  </si>
  <si>
    <t xml:space="preserve">Total Interested:</t>
  </si>
  <si>
    <t xml:space="preserve">Total Uninterested:</t>
  </si>
  <si>
    <t xml:space="preserve">Grid Summary: How interested, if at all, would you be personally in using AI to do the following?</t>
  </si>
  <si>
    <t xml:space="preserve">How interested, if at all, would you be personally in using AI to do the following?: Track your medical data to alert you of a potential condition or health risk</t>
  </si>
  <si>
    <t xml:space="preserve">How interested, if at all, would you be personally in using AI to do the following?: Help advise you on how to live healthier </t>
  </si>
  <si>
    <t xml:space="preserve">How interested, if at all, would you be personally in using AI to do the following?: Help reduce your household energy use</t>
  </si>
  <si>
    <t xml:space="preserve">How interested, if at all, would you be personally in using AI to do the following?: Helps protect you online (eg. filter out spam and protect from malware)</t>
  </si>
  <si>
    <t xml:space="preserve">How interested, if at all, would you be personally in using AI to do the following?: Make it easier for you to make environmentally friendly choices</t>
  </si>
  <si>
    <t xml:space="preserve">How interested, if at all, would you be personally in using AI to do the following?: Help process your government and customer service requests</t>
  </si>
  <si>
    <t xml:space="preserve">How interested, if at all, would you be personally in using AI to do the following?: Eliminate mindless or repetitive tasks at work</t>
  </si>
  <si>
    <t xml:space="preserve"> Reduce the risks people face from extreme weather events (e.g. wildfires, flooding, heatwaves)</t>
  </si>
  <si>
    <t xml:space="preserve"> Monitor the health of certain crops and foods to protect food supplies</t>
  </si>
  <si>
    <t xml:space="preserve"> Make advancements in medicine development</t>
  </si>
  <si>
    <t xml:space="preserve"> Better managing road traffic to reduce congestion</t>
  </si>
  <si>
    <t xml:space="preserve"> Manage water quality to ensure a safe supply of water</t>
  </si>
  <si>
    <t xml:space="preserve"> Reduce carbon emissions by managing energy use</t>
  </si>
  <si>
    <t xml:space="preserve"> Process government and customer service requests faster and more efficiently</t>
  </si>
  <si>
    <t xml:space="preserve"> Increase the productivity of workers and businesses</t>
  </si>
  <si>
    <t xml:space="preserve"> Providing personalised AI tutors and education at school</t>
  </si>
  <si>
    <t xml:space="preserve">Strongly support</t>
  </si>
  <si>
    <t xml:space="preserve">Somewhat support</t>
  </si>
  <si>
    <t xml:space="preserve">Neither support nor oppose</t>
  </si>
  <si>
    <t xml:space="preserve">Somewhat oppose</t>
  </si>
  <si>
    <t xml:space="preserve">Strongly oppose</t>
  </si>
  <si>
    <t xml:space="preserve">Total Support:</t>
  </si>
  <si>
    <t xml:space="preserve">Total Oppose:</t>
  </si>
  <si>
    <t xml:space="preserve">Grid Summary: And would you  support or oppose AI being used more widely in society to do the following?</t>
  </si>
  <si>
    <t xml:space="preserve">And would you  support or oppose AI being used more widely in society to do the following?: Process government and customer service requests faster and more efficiently</t>
  </si>
  <si>
    <t xml:space="preserve">And would you  support or oppose AI being used more widely in society to do the following?: Increase the productivity of workers and businesses</t>
  </si>
  <si>
    <t xml:space="preserve">And would you  support or oppose AI being used more widely in society to do the following?: Better managing road traffic to reduce congestion</t>
  </si>
  <si>
    <t xml:space="preserve">And would you  support or oppose AI being used more widely in society to do the following?: Providing personalised AI tutors and education at school</t>
  </si>
  <si>
    <t xml:space="preserve">And would you  support or oppose AI being used more widely in society to do the following?: Make advancements in medicine development</t>
  </si>
  <si>
    <t xml:space="preserve">And would you  support or oppose AI being used more widely in society to do the following?: Monitor the health of certain crops and foods to protect food supplies</t>
  </si>
  <si>
    <t xml:space="preserve">And would you  support or oppose AI being used more widely in society to do the following?: Reduce the risks people face from extreme weather events (e.g. wildfires, flooding, heatwaves)</t>
  </si>
  <si>
    <t xml:space="preserve">And would you  support or oppose AI being used more widely in society to do the following?: Reduce carbon emissions by managing energy use</t>
  </si>
  <si>
    <t xml:space="preserve">And would you  support or oppose AI being used more widely in society to do the following?: Manage water quality to ensure a safe supply of water</t>
  </si>
  <si>
    <t xml:space="preserve"> In general, how likely do you think it is that you will explore more AI powered tools in the next year?</t>
  </si>
  <si>
    <t xml:space="preserve"> Google Workspace (Google Docs, Sheets, Slides and Drive)</t>
  </si>
  <si>
    <t xml:space="preserve">I think this is AI powered</t>
  </si>
  <si>
    <t xml:space="preserve">I do not think this is AI powered</t>
  </si>
  <si>
    <t xml:space="preserve">Grid Summary: If you were to guess, which of the following tools make use of AI?</t>
  </si>
  <si>
    <t xml:space="preserve">If you were to guess, which of the following tools make use of AI?: Google Search</t>
  </si>
  <si>
    <t xml:space="preserve">If you were to guess, which of the following tools make use of AI?: YouTube</t>
  </si>
  <si>
    <t xml:space="preserve">If you were to guess, which of the following tools make use of AI?: Google Maps</t>
  </si>
  <si>
    <t xml:space="preserve">If you were to guess, which of the following tools make use of AI?: Google Workspace (Google Docs, Sheets, Slides and Drive)</t>
  </si>
  <si>
    <t xml:space="preserve">If you were to guess, which of the following tools make use of AI?: Gmail</t>
  </si>
  <si>
    <t xml:space="preserve">If you were to guess, which of the following tools make use of AI?: Google Translate</t>
  </si>
  <si>
    <t xml:space="preserve">If you were to guess, which of the following tools make use of AI?: Google Assistant</t>
  </si>
  <si>
    <t xml:space="preserve">Very worried</t>
  </si>
  <si>
    <t xml:space="preserve">Somewhat worried</t>
  </si>
  <si>
    <t xml:space="preserve">Neither worried or unworried</t>
  </si>
  <si>
    <t xml:space="preserve">Not that worried</t>
  </si>
  <si>
    <t xml:space="preserve">Not at all worried</t>
  </si>
  <si>
    <t xml:space="preserve"> How worried are you that AI powered tools will be able to do your job better than you in the future?</t>
  </si>
  <si>
    <t xml:space="preserve">Very familiar</t>
  </si>
  <si>
    <t xml:space="preserve">Somewhat familiar</t>
  </si>
  <si>
    <t xml:space="preserve">Neither familiar or unfamiliar</t>
  </si>
  <si>
    <t xml:space="preserve">Somewhat unfamiliar</t>
  </si>
  <si>
    <t xml:space="preserve">Very unfamiliar</t>
  </si>
  <si>
    <t xml:space="preserve"> In the last year, AI tools that are used to generate text or images (“generative AI”) have become much more prominent. Examples of text based generative AI tools include Bard, ChatGPT, and Bing Chat, while image tools include Dall-E, Stable Diffusion and Midjourney. How familiar are you with generative AI tools?</t>
  </si>
  <si>
    <t xml:space="preserve">Already use generative AI tools as part of my job</t>
  </si>
  <si>
    <t xml:space="preserve">In the next year</t>
  </si>
  <si>
    <t xml:space="preserve">In the next 2-5 years</t>
  </si>
  <si>
    <t xml:space="preserve">Over 5 years away</t>
  </si>
  <si>
    <t xml:space="preserve">Unlikely to ever use AI tools as part of my job</t>
  </si>
  <si>
    <t xml:space="preserve"> When, if ever, do you plan to use generative AI tools as part of your job?</t>
  </si>
  <si>
    <t xml:space="preserve">I would give up access to Google Search and get paid 5 kr</t>
  </si>
  <si>
    <t xml:space="preserve">I would keep access to Google Search</t>
  </si>
  <si>
    <t xml:space="preserve"> Imagine you had to choose between the following options. Would you prefer to keep access to Google Search or go without access to Google Search for one month and get paid 5 kr? </t>
  </si>
  <si>
    <t xml:space="preserve">BASE: Question randomly assigned to respondents</t>
  </si>
  <si>
    <t xml:space="preserve">I would give up access to Google Search and get paid 10 kr</t>
  </si>
  <si>
    <t xml:space="preserve"> Imagine you had to choose between the following options. Would you prefer to keep access to Google Search or go without access to Google Search for one month and get paid 10 kr? </t>
  </si>
  <si>
    <t xml:space="preserve">I would give up access to Google Search and get paid 25 kr</t>
  </si>
  <si>
    <t xml:space="preserve"> Imagine you had to choose between the following options. Would you prefer to keep access to Google Search or go without access to Google Search for one month and get paid 25 kr? </t>
  </si>
  <si>
    <t xml:space="preserve">I would give up access to Google Search and get paid 50 kr</t>
  </si>
  <si>
    <t xml:space="preserve"> Imagine you had to choose between the following options. Would you prefer to keep access to Google Search or go without access to Google Search for one month and get paid 50 kr? </t>
  </si>
  <si>
    <t xml:space="preserve">I would give up access to Google Search and get paid 100 kr</t>
  </si>
  <si>
    <t xml:space="preserve"> Imagine you had to choose between the following options. Would you prefer to keep access to Google Search or go without access to Google Search for one month and get paid 100 kr? </t>
  </si>
  <si>
    <t xml:space="preserve">I would give up access to Google Search and get paid 200 kr</t>
  </si>
  <si>
    <t xml:space="preserve"> Imagine you had to choose between the following options. Would you prefer to keep access to Google Search or go without access to Google Search for one month and get paid 200 kr? </t>
  </si>
  <si>
    <t xml:space="preserve">I would give up access to Google Search and get paid 500 kr</t>
  </si>
  <si>
    <t xml:space="preserve"> Imagine you had to choose between the following options. Would you prefer to keep access to Google Search or go without access to Google Search for one month and get paid 500 kr? </t>
  </si>
  <si>
    <t xml:space="preserve">I would give up access to Google Search and get paid 1000 kr</t>
  </si>
  <si>
    <t xml:space="preserve"> Imagine you had to choose between the following options. Would you prefer to keep access to Google Search or go without access to Google Search for one month and get paid 1000 kr? </t>
  </si>
  <si>
    <t xml:space="preserve">I would give up access to Google Search and get paid 2000 kr</t>
  </si>
  <si>
    <t xml:space="preserve"> Imagine you had to choose between the following options. Would you prefer to keep access to Google Search or go without access to Google Search for one month and get paid 2000 kr? </t>
  </si>
  <si>
    <t xml:space="preserve">I would give up access to Google Search and get paid 5000 kr</t>
  </si>
  <si>
    <t xml:space="preserve"> Imagine you had to choose between the following options. Would you prefer to keep access to Google Search or go without access to Google Search for one month and get paid 5000 kr? </t>
  </si>
  <si>
    <t xml:space="preserve">I would give up access to Google Maps and get paid 5 kr</t>
  </si>
  <si>
    <t xml:space="preserve">I would keep access to Google Maps</t>
  </si>
  <si>
    <t xml:space="preserve"> Imagine you had to choose between the following options. Would you prefer to keep access to Google Maps or go without access to Google Maps for one month and get paid 5 kr? </t>
  </si>
  <si>
    <t xml:space="preserve">I would give up access to Google Maps and get paid 10 kr</t>
  </si>
  <si>
    <t xml:space="preserve"> Imagine you had to choose between the following options. Would you prefer to keep access to Google Maps or go without access to Google Maps for one month and get paid 10 kr? </t>
  </si>
  <si>
    <t xml:space="preserve">I would give up access to Google Maps and get paid 25 kr</t>
  </si>
  <si>
    <t xml:space="preserve"> Imagine you had to choose between the following options. Would you prefer to keep access to Google Maps or go without access to Google Maps for one month and get paid 25 kr? </t>
  </si>
  <si>
    <t xml:space="preserve">I would give up access to Google Maps and get paid 50 kr</t>
  </si>
  <si>
    <t xml:space="preserve"> Imagine you had to choose between the following options. Would you prefer to keep access to Google Maps or go without access to Google Maps for one month and get paid 50 kr? </t>
  </si>
  <si>
    <t xml:space="preserve">I would give up access to Google Maps and get paid 100 kr</t>
  </si>
  <si>
    <t xml:space="preserve"> Imagine you had to choose between the following options. Would you prefer to keep access to Google Maps or go without access to Google Maps for one month and get paid 100 kr? </t>
  </si>
  <si>
    <t xml:space="preserve">I would give up access to Google Maps and get paid 200 kr</t>
  </si>
  <si>
    <t xml:space="preserve"> Imagine you had to choose between the following options. Would you prefer to keep access to Google Maps or go without access to Google Maps for one month and get paid 200 kr? </t>
  </si>
  <si>
    <t xml:space="preserve">I would give up access to Google Maps and get paid 500 kr</t>
  </si>
  <si>
    <t xml:space="preserve"> Imagine you had to choose between the following options. Would you prefer to keep access to Google Maps or go without access to Google Maps for one month and get paid 500 kr? </t>
  </si>
  <si>
    <t xml:space="preserve">I would give up access to Google Maps and get paid 1000 kr</t>
  </si>
  <si>
    <t xml:space="preserve"> Imagine you had to choose between the following options. Would you prefer to keep access to Google Maps or go without access to Google Maps for one month and get paid 1000 kr? </t>
  </si>
  <si>
    <t xml:space="preserve">I would give up access to Google Maps and get paid 2000 kr</t>
  </si>
  <si>
    <t xml:space="preserve"> Imagine you had to choose between the following options. Would you prefer to keep access to Google Maps or go without access to Google Maps for one month and get paid 2000 kr? </t>
  </si>
  <si>
    <t xml:space="preserve">I would give up access to Google Maps and get paid 5000 kr</t>
  </si>
  <si>
    <t xml:space="preserve"> Imagine you had to choose between the following options. Would you prefer to keep access to Google Maps or go without access to Google Maps for one month and get paid 5000 kr? </t>
  </si>
  <si>
    <t xml:space="preserve">I would give up access to YouTube and get paid 5 kr</t>
  </si>
  <si>
    <t xml:space="preserve">I would keep access to YouTube</t>
  </si>
  <si>
    <t xml:space="preserve"> Imagine you had to choose between the following options. Would you prefer to keep access to YouTube or go without access to YouTube for one month and get paid 5 kr? </t>
  </si>
  <si>
    <t xml:space="preserve">I would give up access to YouTube and get paid 10 kr</t>
  </si>
  <si>
    <t xml:space="preserve"> Imagine you had to choose between the following options. Would you prefer to keep access to YouTube or go without access to YouTube for one month and get paid 10 kr? </t>
  </si>
  <si>
    <t xml:space="preserve">I would give up access to YouTube and get paid 25 kr</t>
  </si>
  <si>
    <t xml:space="preserve"> Imagine you had to choose between the following options. Would you prefer to keep access to YouTube or go without access to YouTube for one month and get paid 25 kr? </t>
  </si>
  <si>
    <t xml:space="preserve">I would give up access to YouTube and get paid 50 kr</t>
  </si>
  <si>
    <t xml:space="preserve"> Imagine you had to choose between the following options. Would you prefer to keep access to YouTube or go without access to YouTube for one month and get paid 50 kr? </t>
  </si>
  <si>
    <t xml:space="preserve">I would give up access to YouTube and get paid 100 kr</t>
  </si>
  <si>
    <t xml:space="preserve"> Imagine you had to choose between the following options. Would you prefer to keep access to YouTube or go without access to YouTube for one month and get paid 100 kr? </t>
  </si>
  <si>
    <t xml:space="preserve">I would give up access to YouTube and get paid 200 kr</t>
  </si>
  <si>
    <t xml:space="preserve"> Imagine you had to choose between the following options. Would you prefer to keep access to YouTube or go without access to YouTube for one month and get paid 200 kr? </t>
  </si>
  <si>
    <t xml:space="preserve">I would give up access to YouTube and get paid 500 kr</t>
  </si>
  <si>
    <t xml:space="preserve"> Imagine you had to choose between the following options. Would you prefer to keep access to YouTube or go without access to YouTube for one month and get paid 500 kr? </t>
  </si>
  <si>
    <t xml:space="preserve">I would give up access to YouTube and get paid 1000 kr</t>
  </si>
  <si>
    <t xml:space="preserve"> Imagine you had to choose between the following options. Would you prefer to keep access to YouTube or go without access to YouTube for one month and get paid 1000 kr? </t>
  </si>
  <si>
    <t xml:space="preserve">I would give up access to YouTube and get paid 2000 kr</t>
  </si>
  <si>
    <t xml:space="preserve"> Imagine you had to choose between the following options. Would you prefer to keep access to YouTube or go without access to YouTube for one month and get paid 2000 kr? </t>
  </si>
  <si>
    <t xml:space="preserve">I would give up access to YouTube and get paid 5000 kr</t>
  </si>
  <si>
    <t xml:space="preserve"> Imagine you had to choose between the following options. Would you prefer to keep access to YouTube or go without access to YouTube for one month and get paid 5000 kr? </t>
  </si>
  <si>
    <t xml:space="preserve">I would give up access to Gmail and get paid 5 kr</t>
  </si>
  <si>
    <t xml:space="preserve">I would keep access to Gmail</t>
  </si>
  <si>
    <t xml:space="preserve"> Imagine you had to choose between the following options. Would you prefer to keep access to Gmail or go without access to Gmail for one month and get paid 5 kr? </t>
  </si>
  <si>
    <t xml:space="preserve">I would give up access to Gmail and get paid 10 kr</t>
  </si>
  <si>
    <t xml:space="preserve"> Imagine you had to choose between the following options. Would you prefer to keep access to Gmail or go without access to Gmail for one month and get paid 10 kr? </t>
  </si>
  <si>
    <t xml:space="preserve">I would give up access to Gmail and get paid 25 kr</t>
  </si>
  <si>
    <t xml:space="preserve"> Imagine you had to choose between the following options. Would you prefer to keep access to Gmail or go without access to Gmail for one month and get paid 25 kr? </t>
  </si>
  <si>
    <t xml:space="preserve">I would give up access to Gmail and get paid 50 kr</t>
  </si>
  <si>
    <t xml:space="preserve"> Imagine you had to choose between the following options. Would you prefer to keep access to Gmail or go without access to Gmail for one month and get paid 50 kr? </t>
  </si>
  <si>
    <t xml:space="preserve">I would give up access to Gmail and get paid 100 kr</t>
  </si>
  <si>
    <t xml:space="preserve"> Imagine you had to choose between the following options. Would you prefer to keep access to Gmail or go without access to Gmail for one month and get paid 100 kr? </t>
  </si>
  <si>
    <t xml:space="preserve">I would give up access to Gmail and get paid 200 kr</t>
  </si>
  <si>
    <t xml:space="preserve"> Imagine you had to choose between the following options. Would you prefer to keep access to Gmail or go without access to Gmail for one month and get paid 200 kr? </t>
  </si>
  <si>
    <t xml:space="preserve">I would give up access to Gmail and get paid 500 kr</t>
  </si>
  <si>
    <t xml:space="preserve"> Imagine you had to choose between the following options. Would you prefer to keep access to Gmail or go without access to Gmail for one month and get paid 500 kr? </t>
  </si>
  <si>
    <t xml:space="preserve">I would give up access to Gmail and get paid 1000 kr</t>
  </si>
  <si>
    <t xml:space="preserve"> Imagine you had to choose between the following options. Would you prefer to keep access to Gmail or go without access to Gmail for one month and get paid 1000 kr? </t>
  </si>
  <si>
    <t xml:space="preserve">I would give up access to Gmail and get paid 2000 kr</t>
  </si>
  <si>
    <t xml:space="preserve"> Imagine you had to choose between the following options. Would you prefer to keep access to Gmail or go without access to Gmail for one month and get paid 2000 kr? </t>
  </si>
  <si>
    <t xml:space="preserve">I would give up access to Gmail and get paid 5000 kr</t>
  </si>
  <si>
    <t xml:space="preserve"> Imagine you had to choose between the following options. Would you prefer to keep access to Gmail or go without access to Gmail for one month and get paid 5000 kr? </t>
  </si>
  <si>
    <t xml:space="preserve">I would give up access to Google Workspace (Google Docs, Sheets, Slides and Drive) and get paid 5 kr</t>
  </si>
  <si>
    <t xml:space="preserve">I would keep access to Google Workspace (Google Docs, Sheets, Slides and Drive)</t>
  </si>
  <si>
    <t xml:space="preserve"> Imagine you had to choose between the following options. Would you prefer to keep access to Google Workspace (Google Docs, Sheets, Slides and Drive) or go without access to Google Workspace (Google Docs, Sheets, Slides and Drive) for one month and get paid 5 kr? </t>
  </si>
  <si>
    <t xml:space="preserve">I would give up access to Google Workspace (Google Docs, Sheets, Slides and Drive) and get paid 10 kr</t>
  </si>
  <si>
    <t xml:space="preserve"> Imagine you had to choose between the following options. Would you prefer to keep access to Google Workspace (Google Docs, Sheets, Slides and Drive) or go without access to Google Workspace (Google Docs, Sheets, Slides and Drive) for one month and get paid 10 kr? </t>
  </si>
  <si>
    <t xml:space="preserve">I would give up access to Google Workspace (Google Docs, Sheets, Slides and Drive) and get paid 25 kr</t>
  </si>
  <si>
    <t xml:space="preserve"> Imagine you had to choose between the following options. Would you prefer to keep access to Google Workspace (Google Docs, Sheets, Slides and Drive) or go without access to Google Workspace (Google Docs, Sheets, Slides and Drive) for one month and get paid 25 kr? </t>
  </si>
  <si>
    <t xml:space="preserve">I would give up access to Google Workspace (Google Docs, Sheets, Slides and Drive) and get paid 50 kr</t>
  </si>
  <si>
    <t xml:space="preserve"> Imagine you had to choose between the following options. Would you prefer to keep access to Google Workspace (Google Docs, Sheets, Slides and Drive) or go without access to Google Workspace (Google Docs, Sheets, Slides and Drive) for one month and get paid 50 kr? </t>
  </si>
  <si>
    <t xml:space="preserve">I would give up access to Google Workspace (Google Docs, Sheets, Slides and Drive) and get paid 100 kr</t>
  </si>
  <si>
    <t xml:space="preserve"> Imagine you had to choose between the following options. Would you prefer to keep access to Google Workspace (Google Docs, Sheets, Slides and Drive) or go without access to Google Workspace (Google Docs, Sheets, Slides and Drive) for one month and get paid 100 kr? </t>
  </si>
  <si>
    <t xml:space="preserve">I would give up access to Google Workspace (Google Docs, Sheets, Slides and Drive) and get paid 200 kr</t>
  </si>
  <si>
    <t xml:space="preserve"> Imagine you had to choose between the following options. Would you prefer to keep access to Google Workspace (Google Docs, Sheets, Slides and Drive) or go without access to Google Workspace (Google Docs, Sheets, Slides and Drive) for one month and get paid 200 kr? </t>
  </si>
  <si>
    <t xml:space="preserve">I would give up access to Google Workspace (Google Docs, Sheets, Slides and Drive) and get paid 500 kr</t>
  </si>
  <si>
    <t xml:space="preserve"> Imagine you had to choose between the following options. Would you prefer to keep access to Google Workspace (Google Docs, Sheets, Slides and Drive) or go without access to Google Workspace (Google Docs, Sheets, Slides and Drive) for one month and get paid 500 kr? </t>
  </si>
  <si>
    <t xml:space="preserve">I would give up access to Google Workspace (Google Docs, Sheets, Slides and Drive) and get paid 1000 kr</t>
  </si>
  <si>
    <t xml:space="preserve"> Imagine you had to choose between the following options. Would you prefer to keep access to Google Workspace (Google Docs, Sheets, Slides and Drive) or go without access to Google Workspace (Google Docs, Sheets, Slides and Drive)for one month and get paid 1000 kr? </t>
  </si>
  <si>
    <t xml:space="preserve">I would give up access to Google Workspace (Google Docs, Sheets, Slides and Drive) and get paid 2000 kr</t>
  </si>
  <si>
    <t xml:space="preserve"> Imagine you had to choose between the following options. Would you prefer to keep access to Google Workspace (Google Docs, Sheets, Slides and Drive) or go without access to Google Workspace (Google Docs, Sheets, Slides and Drive) for one month and get paid 2000 kr? </t>
  </si>
  <si>
    <t xml:space="preserve">I would give up access to Google Workspace (Google Docs, Sheets, Slides and Drive) and get paid 5000 kr</t>
  </si>
  <si>
    <t xml:space="preserve"> Imagine you had to choose between the following options. Would you prefer to keep access to Google Workspace (Google Docs, Sheets, Slides and Drive) or go without access to Google Workspace (Google Docs, Sheets, Slides and Drive) for one month and get paid 5000 kr? </t>
  </si>
  <si>
    <t xml:space="preserve">Video streaming (eg Netflix, Amazon Prime Video, Disney+)</t>
  </si>
  <si>
    <t xml:space="preserve">TV</t>
  </si>
  <si>
    <t xml:space="preserve">Music</t>
  </si>
  <si>
    <t xml:space="preserve">General News</t>
  </si>
  <si>
    <t xml:space="preserve">Short form video (eg YouTube, Tiktok, Facebook Video)</t>
  </si>
  <si>
    <t xml:space="preserve">Magazines</t>
  </si>
  <si>
    <t xml:space="preserve">Computer games</t>
  </si>
  <si>
    <t xml:space="preserve">Reading or books</t>
  </si>
  <si>
    <t xml:space="preserve">Podcasts</t>
  </si>
  <si>
    <t xml:space="preserve">Email newsletters</t>
  </si>
  <si>
    <t xml:space="preserve">Which of the following types of content do you or your household currently have paid subscriptions for?Please select all that apply</t>
  </si>
  <si>
    <t xml:space="preserve">And which of the following types of content would you or your household definitely NOT pay for?Please select all that apply.</t>
  </si>
  <si>
    <t xml:space="preserve">Wi-FI</t>
  </si>
  <si>
    <t xml:space="preserve">World Wide Web</t>
  </si>
  <si>
    <t xml:space="preserve">Google Search</t>
  </si>
  <si>
    <t xml:space="preserve">Google Maps</t>
  </si>
  <si>
    <t xml:space="preserve">Internet browser</t>
  </si>
  <si>
    <t xml:space="preserve">Bluetooth</t>
  </si>
  <si>
    <t xml:space="preserve">YouTube</t>
  </si>
  <si>
    <t xml:space="preserve">Facebook</t>
  </si>
  <si>
    <t xml:space="preserve">Wikipedia</t>
  </si>
  <si>
    <t xml:space="preserve">Spotify</t>
  </si>
  <si>
    <t xml:space="preserve">Netflix</t>
  </si>
  <si>
    <t xml:space="preserve">AI / Machine learning</t>
  </si>
  <si>
    <t xml:space="preserve">iPad</t>
  </si>
  <si>
    <t xml:space="preserve">3D printing</t>
  </si>
  <si>
    <t xml:space="preserve">Instagram</t>
  </si>
  <si>
    <t xml:space="preserve">Google Workspace (e.g. Google Docs, Sheets, etc.)</t>
  </si>
  <si>
    <t xml:space="preserve">Airbnb</t>
  </si>
  <si>
    <t xml:space="preserve">Apple Pay</t>
  </si>
  <si>
    <t xml:space="preserve">WhatsApp</t>
  </si>
  <si>
    <t xml:space="preserve">Tesla Model S or 3</t>
  </si>
  <si>
    <t xml:space="preserve">Bitcoin</t>
  </si>
  <si>
    <t xml:space="preserve">Zoom</t>
  </si>
  <si>
    <t xml:space="preserve">Siri</t>
  </si>
  <si>
    <t xml:space="preserve">Apple Watch</t>
  </si>
  <si>
    <t xml:space="preserve">CRISPR gene editing</t>
  </si>
  <si>
    <t xml:space="preserve">Uber</t>
  </si>
  <si>
    <t xml:space="preserve">iPod</t>
  </si>
  <si>
    <t xml:space="preserve">Amazon Echo</t>
  </si>
  <si>
    <t xml:space="preserve">Oculus / Meta Quest</t>
  </si>
  <si>
    <t xml:space="preserve">Slack</t>
  </si>
  <si>
    <t xml:space="preserve">Other (Please specify)</t>
  </si>
  <si>
    <t xml:space="preserve">Which, if any, of the following products do you think have been the most helpful innovations of the last thirty years?Please select up to ten.</t>
  </si>
  <si>
    <t xml:space="preserve">Neither familiar nor unfamiliar</t>
  </si>
  <si>
    <t xml:space="preserve"> Overall, how familiar are you with Google’s work with AI?</t>
  </si>
  <si>
    <t xml:space="preserve"> World leader</t>
  </si>
  <si>
    <t xml:space="preserve"> Responsible approach</t>
  </si>
  <si>
    <t xml:space="preserve"> Bold approach</t>
  </si>
  <si>
    <t xml:space="preserve"> Safe approach</t>
  </si>
  <si>
    <t xml:space="preserve"> Transparent</t>
  </si>
  <si>
    <t xml:space="preserve"> Prevents AI misuse or harm</t>
  </si>
  <si>
    <t xml:space="preserve"> Follows clear guidelines for ethical AI development and release</t>
  </si>
  <si>
    <t xml:space="preserve"> Unbiased</t>
  </si>
  <si>
    <t xml:space="preserve"> Reckless</t>
  </si>
  <si>
    <t xml:space="preserve"> Slow</t>
  </si>
  <si>
    <t xml:space="preserve">Grid Summary: As far as you are aware, in your opinion are the following phrases good or bad descriptions of Google’s work with AI?</t>
  </si>
  <si>
    <t xml:space="preserve">As far as you are aware, in your opinion are the following phrases good or bad descriptions of Google’s work with AI?: World leader</t>
  </si>
  <si>
    <t xml:space="preserve">As far as you are aware, in your opinion are the following phrases good or bad descriptions of Google’s work with AI?: Responsible approach</t>
  </si>
  <si>
    <t xml:space="preserve">As far as you are aware, in your opinion are the following phrases good or bad descriptions of Google’s work with AI?: Bold approach</t>
  </si>
  <si>
    <t xml:space="preserve">As far as you are aware, in your opinion are the following phrases good or bad descriptions of Google’s work with AI?: Safe approach</t>
  </si>
  <si>
    <t xml:space="preserve">As far as you are aware, in your opinion are the following phrases good or bad descriptions of Google’s work with AI?: Transparent</t>
  </si>
  <si>
    <t xml:space="preserve">As far as you are aware, in your opinion are the following phrases good or bad descriptions of Google’s work with AI?: Prevents AI misuse or harm</t>
  </si>
  <si>
    <t xml:space="preserve">As far as you are aware, in your opinion are the following phrases good or bad descriptions of Google’s work with AI?: Follows clear guidelines for ethical AI development and release</t>
  </si>
  <si>
    <t xml:space="preserve">As far as you are aware, in your opinion are the following phrases good or bad descriptions of Google’s work with AI?: Unbiased</t>
  </si>
  <si>
    <t xml:space="preserve">As far as you are aware, in your opinion are the following phrases good or bad descriptions of Google’s work with AI?: Reckless</t>
  </si>
  <si>
    <t xml:space="preserve">As far as you are aware, in your opinion are the following phrases good or bad descriptions of Google’s work with AI?: Slow</t>
  </si>
  <si>
    <t xml:space="preserve">Much more productuve</t>
  </si>
  <si>
    <t xml:space="preserve">A little more productive</t>
  </si>
  <si>
    <t xml:space="preserve">Make no difference</t>
  </si>
  <si>
    <t xml:space="preserve">A little less productive</t>
  </si>
  <si>
    <t xml:space="preserve">Much less productive</t>
  </si>
  <si>
    <t xml:space="preserve"> You said that you expect to use AI tools at your job in the future, or already use AI tools for your job. Do you think this will make you more or less productive?</t>
  </si>
  <si>
    <t xml:space="preserve">BASE: Already use or plan to use AI as part of their job</t>
  </si>
  <si>
    <t xml:space="preserve"> Writing or reading email	 </t>
  </si>
  <si>
    <t xml:space="preserve"> Researching a topic online	 </t>
  </si>
  <si>
    <t xml:space="preserve"> Writing or editing a document</t>
  </si>
  <si>
    <t xml:space="preserve"> Creating or analysing a spreadsheet</t>
  </si>
  <si>
    <t xml:space="preserve"> Writing or editing a slide show</t>
  </si>
  <si>
    <t xml:space="preserve"> Attending meetings</t>
  </si>
  <si>
    <t xml:space="preserve">I didn’t do this</t>
  </si>
  <si>
    <t xml:space="preserve">Under 10 minutes</t>
  </si>
  <si>
    <t xml:space="preserve">10-30 minutes</t>
  </si>
  <si>
    <t xml:space="preserve">30-60 minutes</t>
  </si>
  <si>
    <t xml:space="preserve">1 - 2 hours</t>
  </si>
  <si>
    <t xml:space="preserve">2 - 4 hours</t>
  </si>
  <si>
    <t xml:space="preserve">Over 4 hours</t>
  </si>
  <si>
    <t xml:space="preserve">Don't Know</t>
  </si>
  <si>
    <t xml:space="preserve">Grid Summary: Thinking back to your last full day of work, how long did you have to spend doing the following types of task?</t>
  </si>
  <si>
    <t xml:space="preserve">Thinking back to your last full day of work, how long did you have to spend doing the following types of task?: Writing or reading email	 </t>
  </si>
  <si>
    <t xml:space="preserve">Thinking back to your last full day of work, how long did you have to spend doing the following types of task?: Researching a topic online	 </t>
  </si>
  <si>
    <t xml:space="preserve">Thinking back to your last full day of work, how long did you have to spend doing the following types of task?: Writing or editing a document</t>
  </si>
  <si>
    <t xml:space="preserve">Thinking back to your last full day of work, how long did you have to spend doing the following types of task?: Creating or analysing a spreadsheet</t>
  </si>
  <si>
    <t xml:space="preserve">Thinking back to your last full day of work, how long did you have to spend doing the following types of task?: Writing or editing a slide show</t>
  </si>
  <si>
    <t xml:space="preserve">Thinking back to your last full day of work, how long did you have to spend doing the following types of task?: Attending meetings</t>
  </si>
  <si>
    <t xml:space="preserve">Self-directed internet research</t>
  </si>
  <si>
    <t xml:space="preserve">Formal on-the-job training (e.g. a training session or an employer-paid course)</t>
  </si>
  <si>
    <t xml:space="preserve">Taught by family and friends</t>
  </si>
  <si>
    <t xml:space="preserve">Formal education (e.g. college course)</t>
  </si>
  <si>
    <t xml:space="preserve">A digital course (e.g. on EdX)</t>
  </si>
  <si>
    <t xml:space="preserve">N/A I have never learned this</t>
  </si>
  <si>
    <t xml:space="preserve">Reading a book on the skill</t>
  </si>
  <si>
    <t xml:space="preserve">When learning new skills for work, which of the following tools have you ever used to learn the following from scratch? Basic digital skills (e.g. basic word processing/spreadsheets/presentation software)By “from scratch”, we mean that before learning you had no or limited ability in these areas</t>
  </si>
  <si>
    <t xml:space="preserve">When learning new skills for work, which of the following tools have you ever used to learn the following from scratch? Advanced word processing/spreadsheet/presentation software skillsBy “from scratch”, we mean that before learning you had no or limited ability in these areas</t>
  </si>
  <si>
    <t xml:space="preserve">When learning new skills for work, which of the following tools have you ever used to learn the following from scratch? Project management software (e.g. SAP, Microsoft Project)By “from scratch”, we mean that before learning you had no or limited ability in these areas</t>
  </si>
  <si>
    <t xml:space="preserve">When learning new skills for work, which of the following tools have you ever used to learn the following from scratch? Programming (e.g  in Java, SQL, Python)By “from scratch”, we mean that before learning you had no or limited ability in these areas</t>
  </si>
  <si>
    <t xml:space="preserve">When learning new skills for work, which of the following tools have you ever used to learn the following from scratch? Networking supportBy “from scratch”, we mean that before learning you had no or limited ability in these areas</t>
  </si>
  <si>
    <t xml:space="preserve">When learning new skills for work, which of the following tools have you ever used to learn the following from scratch? Big data analysis (e.g. in R, Stata and other data science tools)By “from scratch”, we mean that before learning you had no or limited ability in these areas</t>
  </si>
  <si>
    <t xml:space="preserve">When learning new skills for work, which of the following tools have you ever used to learn the following from scratch? Digital creative design (e.g. Photoshop, Final Cut)By “from scratch”, we mean that before learning you had no or limited ability in these areas</t>
  </si>
  <si>
    <t xml:space="preserve">When learning new skills for work, which of the following tools have you ever used to learn the following from scratch? Client relationship management software (e.g. Salesforce)By “from scratch”, we mean that before learning you had no or limited ability in these areas</t>
  </si>
  <si>
    <t xml:space="preserve">When learning new skills for work, which of the following tools have you ever used to learn the following from scratch? Digital marketing and analytics (e.g. Google analytics)By “from scratch”, we mean that before learning you had no or limited ability in these areas</t>
  </si>
  <si>
    <t xml:space="preserve">When learning new skills for work, which of the following tools have you ever used to learn the following from scratch? Manufacturing and physical design (e.g. Computer Aided Design (CAD) softwareBy “from scratch”, we mean that before learning you had no or limited ability in these areas</t>
  </si>
  <si>
    <t xml:space="preserve">Youtube</t>
  </si>
  <si>
    <t xml:space="preserve">AI chat (e.g. ChatGPT, Google Bard)</t>
  </si>
  <si>
    <t xml:space="preserve">A tech/IT forum such as Stack Overflow</t>
  </si>
  <si>
    <t xml:space="preserve">Bing search</t>
  </si>
  <si>
    <t xml:space="preserve">Reddit</t>
  </si>
  <si>
    <t xml:space="preserve">Other (please specify)</t>
  </si>
  <si>
    <t xml:space="preserve">You said you used self-directed internet research to learn a skill from scratch. Which tools were important to you for this?</t>
  </si>
  <si>
    <t xml:space="preserve">BASE: Have used self-directed internet research to learn a skill</t>
  </si>
  <si>
    <t xml:space="preserve">Full Results</t>
  </si>
  <si>
    <t xml:space="preserve">Ikke</t>
  </si>
  <si>
    <t xml:space="preserve">Større</t>
  </si>
  <si>
    <t xml:space="preserve">Making</t>
  </si>
  <si>
    <t xml:space="preserve">Miste</t>
  </si>
  <si>
    <t xml:space="preserve">Many</t>
  </si>
  <si>
    <t xml:space="preserve">Like</t>
  </si>
  <si>
    <t xml:space="preserve">Workers</t>
  </si>
  <si>
    <t xml:space="preserve">Positive</t>
  </si>
  <si>
    <t xml:space="preserve">Høyere</t>
  </si>
  <si>
    <t xml:space="preserve">Alle</t>
  </si>
  <si>
    <t xml:space="preserve">Vet</t>
  </si>
  <si>
    <t xml:space="preserve">Better</t>
  </si>
  <si>
    <t xml:space="preserve">Ingen</t>
  </si>
  <si>
    <t xml:space="preserve">Helping</t>
  </si>
  <si>
    <t xml:space="preserve">Replace</t>
  </si>
  <si>
    <t xml:space="preserve">Flere</t>
  </si>
  <si>
    <t xml:space="preserve">Economy</t>
  </si>
  <si>
    <t xml:space="preserve">Vanskelig</t>
  </si>
  <si>
    <t xml:space="preserve">Kommer</t>
  </si>
  <si>
    <t xml:space="preserve">Intelligens</t>
  </si>
  <si>
    <t xml:space="preserve">Dont</t>
  </si>
  <si>
    <t xml:space="preserve">Help</t>
  </si>
  <si>
    <t xml:space="preserve">Arbeidskraft</t>
  </si>
  <si>
    <t xml:space="preserve">Kunstig</t>
  </si>
  <si>
    <t xml:space="preserve">Simple</t>
  </si>
  <si>
    <t xml:space="preserve">Fields</t>
  </si>
  <si>
    <t xml:space="preserve">Arbeid</t>
  </si>
  <si>
    <t xml:space="preserve">Negative</t>
  </si>
  <si>
    <t xml:space="preserve">Bruk</t>
  </si>
  <si>
    <t xml:space="preserve">Nye</t>
  </si>
  <si>
    <t xml:space="preserve">Know</t>
  </si>
  <si>
    <t xml:space="preserve">Har</t>
  </si>
  <si>
    <t xml:space="preserve">Behov</t>
  </si>
  <si>
    <t xml:space="preserve">Skal</t>
  </si>
  <si>
    <t xml:space="preserve">Tasks</t>
  </si>
  <si>
    <t xml:space="preserve">Really</t>
  </si>
  <si>
    <t xml:space="preserve">Menneskelig</t>
  </si>
  <si>
    <t xml:space="preserve">Usikker</t>
  </si>
  <si>
    <t xml:space="preserve">Finne</t>
  </si>
  <si>
    <t xml:space="preserve">Teknologi</t>
  </si>
  <si>
    <t xml:space="preserve">Arbeidsledighet</t>
  </si>
  <si>
    <t xml:space="preserve">Jeg</t>
  </si>
  <si>
    <t xml:space="preserve">Mindre</t>
  </si>
  <si>
    <t xml:space="preserve">Den</t>
  </si>
  <si>
    <t xml:space="preserve">Store</t>
  </si>
  <si>
    <t xml:space="preserve">Say</t>
  </si>
  <si>
    <t xml:space="preserve">Stor</t>
  </si>
  <si>
    <t xml:space="preserve">Taking</t>
  </si>
  <si>
    <t xml:space="preserve">Menneskene</t>
  </si>
  <si>
    <t xml:space="preserve">Medicine</t>
  </si>
  <si>
    <t xml:space="preserve">Blir</t>
  </si>
  <si>
    <t xml:space="preserve">Noen</t>
  </si>
  <si>
    <t xml:space="preserve">Litt</t>
  </si>
  <si>
    <t xml:space="preserve">Enkelte</t>
  </si>
  <si>
    <t xml:space="preserve">Så</t>
  </si>
  <si>
    <t xml:space="preserve">Think</t>
  </si>
  <si>
    <t xml:space="preserve">Største</t>
  </si>
  <si>
    <t xml:space="preserve">Raskere</t>
  </si>
  <si>
    <t xml:space="preserve">Become</t>
  </si>
  <si>
    <t xml:space="preserve">Hjelpe</t>
  </si>
  <si>
    <t xml:space="preserve">Det</t>
  </si>
  <si>
    <t xml:space="preserve">Folk</t>
  </si>
  <si>
    <t xml:space="preserve">Må</t>
  </si>
  <si>
    <t xml:space="preserve">Fra</t>
  </si>
  <si>
    <t xml:space="preserve">Tror</t>
  </si>
  <si>
    <t xml:space="preserve">Use</t>
  </si>
  <si>
    <t xml:space="preserve">Time</t>
  </si>
  <si>
    <t xml:space="preserve">Enn</t>
  </si>
  <si>
    <t xml:space="preserve">Jobb</t>
  </si>
  <si>
    <t xml:space="preserve">Liv</t>
  </si>
  <si>
    <t xml:space="preserve">Mer</t>
  </si>
  <si>
    <t xml:space="preserve">Jobbene</t>
  </si>
  <si>
    <t xml:space="preserve">Mye</t>
  </si>
  <si>
    <t xml:space="preserve">Jobben</t>
  </si>
  <si>
    <t xml:space="preserve">Del</t>
  </si>
  <si>
    <t xml:space="preserve">Veldig</t>
  </si>
  <si>
    <t xml:space="preserve">Medical</t>
  </si>
  <si>
    <t xml:space="preserve">Repetitive</t>
  </si>
  <si>
    <t xml:space="preserve">Utviklingen</t>
  </si>
  <si>
    <t xml:space="preserve">Kontrollen</t>
  </si>
  <si>
    <t xml:space="preserve">Jobs</t>
  </si>
  <si>
    <t xml:space="preserve">Mister</t>
  </si>
  <si>
    <t xml:space="preserve">Mange</t>
  </si>
  <si>
    <t xml:space="preserve">Kan</t>
  </si>
  <si>
    <t xml:space="preserve">Eller</t>
  </si>
  <si>
    <t xml:space="preserve">Information</t>
  </si>
  <si>
    <t xml:space="preserve">Dummere</t>
  </si>
  <si>
    <t xml:space="preserve">Intelligence</t>
  </si>
  <si>
    <t xml:space="preserve">Menneskelige</t>
  </si>
  <si>
    <t xml:space="preserve">People</t>
  </si>
  <si>
    <t xml:space="preserve">Sine</t>
  </si>
  <si>
    <t xml:space="preserve">Mennesker</t>
  </si>
  <si>
    <t xml:space="preserve">Education</t>
  </si>
  <si>
    <t xml:space="preserve">Som</t>
  </si>
  <si>
    <t xml:space="preserve">Får</t>
  </si>
  <si>
    <t xml:space="preserve">Inn</t>
  </si>
  <si>
    <t xml:space="preserve">Færre</t>
  </si>
  <si>
    <t xml:space="preserve">Svindel</t>
  </si>
  <si>
    <t xml:space="preserve">School</t>
  </si>
  <si>
    <t xml:space="preserve">Arbeidsplasser</t>
  </si>
  <si>
    <t xml:space="preserve">Lite</t>
  </si>
  <si>
    <t xml:space="preserve">Selv</t>
  </si>
  <si>
    <t xml:space="preserve">Kontroll</t>
  </si>
  <si>
    <t xml:space="preserve">Misbruk</t>
  </si>
  <si>
    <t xml:space="preserve">Can</t>
  </si>
  <si>
    <t xml:space="preserve">Seg</t>
  </si>
  <si>
    <t xml:space="preserve">Erstatte</t>
  </si>
  <si>
    <t xml:space="preserve">Gå</t>
  </si>
  <si>
    <t xml:space="preserve">Hjelp</t>
  </si>
  <si>
    <t xml:space="preserve">Tap</t>
  </si>
  <si>
    <t xml:space="preserve">Til</t>
  </si>
  <si>
    <t xml:space="preserve">Vil</t>
  </si>
  <si>
    <t xml:space="preserve">Oss</t>
  </si>
  <si>
    <t xml:space="preserve">Climate</t>
  </si>
  <si>
    <t xml:space="preserve">Informasjon</t>
  </si>
  <si>
    <t xml:space="preserve">Være</t>
  </si>
  <si>
    <t xml:space="preserve">Få</t>
  </si>
  <si>
    <t xml:space="preserve">Kunne</t>
  </si>
  <si>
    <t xml:space="preserve">Også</t>
  </si>
  <si>
    <t xml:space="preserve">Take</t>
  </si>
  <si>
    <t xml:space="preserve">Sure</t>
  </si>
  <si>
    <t xml:space="preserve">Bli</t>
  </si>
  <si>
    <t xml:space="preserve">Tar</t>
  </si>
  <si>
    <t xml:space="preserve">Bedre</t>
  </si>
  <si>
    <t xml:space="preserve">Impact</t>
  </si>
  <si>
    <t xml:space="preserve">Arbeidsoppgaver</t>
  </si>
  <si>
    <t xml:space="preserve">Feil</t>
  </si>
  <si>
    <t xml:space="preserve">Meg</t>
  </si>
  <si>
    <t xml:space="preserve">Good</t>
  </si>
  <si>
    <t xml:space="preserve">Will</t>
  </si>
  <si>
    <t xml:space="preserve">Etc</t>
  </si>
  <si>
    <t xml:space="preserve">Dette</t>
  </si>
  <si>
    <t xml:space="preserve">Bare</t>
  </si>
  <si>
    <t xml:space="preserve">Årene</t>
  </si>
  <si>
    <t xml:space="preserve">Utvikling</t>
  </si>
  <si>
    <t xml:space="preserve">Andre</t>
  </si>
  <si>
    <t xml:space="preserve">Human</t>
  </si>
  <si>
    <t xml:space="preserve">Nok</t>
  </si>
  <si>
    <t xml:space="preserve">Fake</t>
  </si>
  <si>
    <t xml:space="preserve">Idea</t>
  </si>
  <si>
    <t xml:space="preserve">Make</t>
  </si>
  <si>
    <t xml:space="preserve">Fort</t>
  </si>
  <si>
    <t xml:space="preserve">Enklere</t>
  </si>
  <si>
    <t xml:space="preserve">Gjøre</t>
  </si>
  <si>
    <t xml:space="preserve">Now</t>
  </si>
  <si>
    <t xml:space="preserve">Fare</t>
  </si>
  <si>
    <t xml:space="preserve">Used</t>
  </si>
  <si>
    <t xml:space="preserve">Men</t>
  </si>
  <si>
    <t xml:space="preserve">Need</t>
  </si>
  <si>
    <t xml:space="preserve">Oppgaver</t>
  </si>
  <si>
    <t xml:space="preserve">Noe</t>
  </si>
  <si>
    <t xml:space="preserve">Går</t>
  </si>
  <si>
    <t xml:space="preserve">Med</t>
  </si>
  <si>
    <t xml:space="preserve">Done</t>
  </si>
  <si>
    <t xml:space="preserve">Work</t>
  </si>
  <si>
    <t xml:space="preserve">Problemer</t>
  </si>
  <si>
    <t xml:space="preserve">Lære</t>
  </si>
  <si>
    <t xml:space="preserve">Fremtiden</t>
  </si>
  <si>
    <t xml:space="preserve">Biggest</t>
  </si>
  <si>
    <t xml:space="preserve">På</t>
  </si>
  <si>
    <t xml:space="preserve">Health</t>
  </si>
  <si>
    <t xml:space="preserve">Jobber</t>
  </si>
  <si>
    <t xml:space="preserve">Ved</t>
  </si>
  <si>
    <t xml:space="preserve">Humans</t>
  </si>
  <si>
    <t xml:space="preserve">Less</t>
  </si>
  <si>
    <t xml:space="preserve">Development</t>
  </si>
  <si>
    <t xml:space="preserve">Ting</t>
  </si>
  <si>
    <t xml:space="preserve">Praktisk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</si>
</sst>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6" formatCode="0"/>
    <numFmt numFmtId="167" formatCode="0"/>
    <numFmt numFmtId="168" formatCode="0%"/>
    <numFmt numFmtId="169" formatCode="0%"/>
    <numFmt numFmtId="170" formatCode="0%"/>
    <numFmt numFmtId="171" formatCode="0%"/>
  </numFmts>
  <fonts count="12">
    <font>
      <sz val="11"/>
      <color rgb="FF000000"/>
      <name val="Calibri"/>
      <family val="2"/>
      <scheme val="minor"/>
    </font>
    <font>
      <sz val="18"/>
      <color rgb="FF000000"/>
      <name val="Calibri"/>
      <b/>
    </font>
    <font>
      <sz val="14"/>
      <color rgb="FF000000"/>
      <name val="Calibri"/>
      <b/>
    </font>
    <font>
      <sz val="14"/>
      <color rgb="FF000000"/>
      <name val="Calibri"/>
    </font>
    <font>
      <sz val="13"/>
      <color rgb="FF000000"/>
      <name val="Calibri"/>
    </font>
    <font>
      <sz val="13"/>
      <color rgb="FF000000"/>
      <name val="Calibri"/>
      <i/>
    </font>
    <font>
      <sz val="13"/>
      <color theme="10"/>
      <name val="Calibri"/>
      <i/>
      <u val="single"/>
    </font>
    <font>
      <sz val="11"/>
      <color rgb="FF000000"/>
      <name val="Calibri"/>
      <b/>
    </font>
    <font>
      <sz val="11"/>
      <color rgb="FF000000"/>
      <name val="Calibri"/>
    </font>
    <font>
      <sz val="11"/>
      <color theme="10"/>
      <name val="Calibri"/>
      <u val="single"/>
    </font>
    <font>
      <sz val="12"/>
      <color rgb="FF000000"/>
      <name val="Calibri"/>
      <b/>
    </font>
    <font>
      <sz val="11"/>
      <color rgb="FF000000"/>
      <name val="Calibri"/>
      <b/>
      <i/>
    </font>
  </fonts>
  <fills count="2">
    <fill>
      <patternFill patternType="none"/>
    </fill>
    <fill>
      <patternFill patternType="gray125"/>
    </fill>
  </fills>
  <borders count="4">
    <border>
      <left/>
      <right/>
      <top/>
      <bottom/>
      <diagonal/>
    </border>
    <border>
      <top style="thin">
        <color rgb="FF000000"/>
      </top>
    </border>
    <border>
      <bottom style="thin">
        <color rgb="FF000000"/>
      </bottom>
    </border>
    <border>
      <top style="thin">
        <color rgb="FF000000"/>
      </top>
      <bottom style="thin">
        <color rgb="FF000000"/>
      </bottom>
    </border>
  </borders>
  <cellStyleXfs count="1">
    <xf numFmtId="0" fontId="0" fillId="0" borderId="0"/>
  </cellStyleXfs>
  <cellXfs count="27">
    <xf numFmtId="0" fontId="0" fillId="0" borderId="0" xfId="0"/>
    <xf numFmtId="0" fontId="1" fillId="0" borderId="0" xfId="0" applyFont="1" applyAlignment="1">
      <alignment horizontal="center" vertical="top" wrapText="1"/>
    </xf>
    <xf numFmtId="0" fontId="2" fillId="0" borderId="0" xfId="0" applyFont="1"/>
    <xf numFmtId="0" fontId="3" fillId="0" borderId="0" xfId="0" applyFont="1" applyAlignment="1">
      <alignment horizontal="left"/>
    </xf>
    <xf numFmtId="0" fontId="4" fillId="0" borderId="0" xfId="0" applyFont="1" applyAlignment="1">
      <alignment horizontal="left" vertical="top" wrapText="1"/>
    </xf>
    <xf numFmtId="0" fontId="5" fillId="0" borderId="0" xfId="0" applyFont="1" applyAlignment="1">
      <alignment horizontal="left" vertical="top"/>
    </xf>
    <xf numFmtId="0" fontId="6" fillId="0" borderId="0" xfId="0" applyFont="1" applyAlignment="1">
      <alignment horizontal="left" vertical="top"/>
    </xf>
    <xf numFmtId="0" fontId="7" fillId="0" borderId="0" xfId="0" applyFont="1"/>
    <xf numFmtId="0" fontId="8" fillId="0" borderId="0" xfId="0" applyFont="1" applyAlignment="1">
      <alignment horizontal="center"/>
    </xf>
    <xf numFmtId="0" fontId="9" fillId="0" borderId="0" xfId="0" applyFont="1"/>
    <xf numFmtId="0" fontId="8" fillId="0" borderId="0" xfId="0" applyFont="1" applyAlignment="1">
      <alignment horizontal="center" vertical="center"/>
    </xf>
    <xf numFmtId="166" fontId="8" fillId="0" borderId="1" xfId="0" applyFont="1" applyNumberFormat="1" applyBorder="1" applyAlignment="1">
      <alignment horizontal="center" vertical="center"/>
    </xf>
    <xf numFmtId="167" fontId="7" fillId="0" borderId="2" xfId="0" applyFont="1" applyNumberFormat="1" applyBorder="1" applyAlignment="1">
      <alignment horizontal="center" vertical="center"/>
    </xf>
    <xf numFmtId="0" fontId="8" fillId="0" borderId="1" xfId="0" applyFont="1" applyBorder="1" applyAlignment="1">
      <alignment horizontal="center" vertical="center" wrapText="1"/>
    </xf>
    <xf numFmtId="0" fontId="7" fillId="0" borderId="1" xfId="0" applyFont="1" applyBorder="1" applyAlignment="1">
      <alignment horizontal="center" vertical="center"/>
    </xf>
    <xf numFmtId="0" fontId="9" fillId="0" borderId="0" xfId="0" applyFont="1" applyAlignment="1">
      <alignment horizontal="center"/>
    </xf>
    <xf numFmtId="0" fontId="10" fillId="0" borderId="0" xfId="0" applyFont="1" applyAlignment="1">
      <alignment vertical="top" wrapText="1"/>
    </xf>
    <xf numFmtId="0" fontId="8" fillId="0" borderId="1" xfId="0" applyFont="1" applyBorder="1" applyAlignment="1">
      <alignment horizontal="center" vertical="center"/>
    </xf>
    <xf numFmtId="0" fontId="8" fillId="0" borderId="1" xfId="0" applyFont="1" applyBorder="1"/>
    <xf numFmtId="168" fontId="8" fillId="0" borderId="0" xfId="0" applyFont="1" applyNumberFormat="1" applyAlignment="1">
      <alignment horizontal="center" vertical="center"/>
    </xf>
    <xf numFmtId="0" fontId="8" fillId="0" borderId="0" xfId="0" applyFont="1" applyAlignment="1">
      <alignment horizontal="center" vertical="center" wrapText="1"/>
    </xf>
    <xf numFmtId="169" fontId="8" fillId="0" borderId="2" xfId="0" applyFont="1" applyNumberFormat="1" applyBorder="1" applyAlignment="1">
      <alignment horizontal="center" vertical="center"/>
    </xf>
    <xf numFmtId="0" fontId="8" fillId="0" borderId="3" xfId="0" applyFont="1" applyBorder="1" applyAlignment="1">
      <alignment horizontal="center" vertical="center" wrapText="1"/>
    </xf>
    <xf numFmtId="170" fontId="7" fillId="0" borderId="0" xfId="0" applyFont="1" applyNumberFormat="1" applyAlignment="1">
      <alignment horizontal="center" vertical="center"/>
    </xf>
    <xf numFmtId="171" fontId="7" fillId="0" borderId="2" xfId="0" applyFont="1" applyNumberFormat="1" applyBorder="1" applyAlignment="1">
      <alignment horizontal="center" vertical="center"/>
    </xf>
    <xf numFmtId="0" fontId="7" fillId="0" borderId="0" xfId="0" applyFont="1" applyAlignment="1">
      <alignment horizontal="center" wrapText="1"/>
    </xf>
    <xf numFmtId="0" fontId="11" fillId="0" borderId="0" xfId="0" applyFont="1"/>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worksheet" Target="worksheets/sheet15.xml"/><Relationship Id="rId16" Type="http://schemas.openxmlformats.org/officeDocument/2006/relationships/worksheet" Target="worksheets/sheet16.xml"/><Relationship Id="rId17" Type="http://schemas.openxmlformats.org/officeDocument/2006/relationships/worksheet" Target="worksheets/sheet17.xml"/><Relationship Id="rId18" Type="http://schemas.openxmlformats.org/officeDocument/2006/relationships/worksheet" Target="worksheets/sheet18.xml"/><Relationship Id="rId19" Type="http://schemas.openxmlformats.org/officeDocument/2006/relationships/worksheet" Target="worksheets/sheet19.xml"/><Relationship Id="rId20" Type="http://schemas.openxmlformats.org/officeDocument/2006/relationships/worksheet" Target="worksheets/sheet20.xml"/><Relationship Id="rId21" Type="http://schemas.openxmlformats.org/officeDocument/2006/relationships/worksheet" Target="worksheets/sheet21.xml"/><Relationship Id="rId22" Type="http://schemas.openxmlformats.org/officeDocument/2006/relationships/worksheet" Target="worksheets/sheet22.xml"/><Relationship Id="rId23" Type="http://schemas.openxmlformats.org/officeDocument/2006/relationships/worksheet" Target="worksheets/sheet23.xml"/><Relationship Id="rId24" Type="http://schemas.openxmlformats.org/officeDocument/2006/relationships/worksheet" Target="worksheets/sheet24.xml"/><Relationship Id="rId25" Type="http://schemas.openxmlformats.org/officeDocument/2006/relationships/worksheet" Target="worksheets/sheet25.xml"/><Relationship Id="rId26" Type="http://schemas.openxmlformats.org/officeDocument/2006/relationships/worksheet" Target="worksheets/sheet26.xml"/><Relationship Id="rId27" Type="http://schemas.openxmlformats.org/officeDocument/2006/relationships/worksheet" Target="worksheets/sheet27.xml"/><Relationship Id="rId28" Type="http://schemas.openxmlformats.org/officeDocument/2006/relationships/worksheet" Target="worksheets/sheet28.xml"/><Relationship Id="rId29" Type="http://schemas.openxmlformats.org/officeDocument/2006/relationships/worksheet" Target="worksheets/sheet29.xml"/><Relationship Id="rId30" Type="http://schemas.openxmlformats.org/officeDocument/2006/relationships/worksheet" Target="worksheets/sheet30.xml"/><Relationship Id="rId31" Type="http://schemas.openxmlformats.org/officeDocument/2006/relationships/worksheet" Target="worksheets/sheet31.xml"/><Relationship Id="rId32" Type="http://schemas.openxmlformats.org/officeDocument/2006/relationships/worksheet" Target="worksheets/sheet32.xml"/><Relationship Id="rId33" Type="http://schemas.openxmlformats.org/officeDocument/2006/relationships/worksheet" Target="worksheets/sheet33.xml"/><Relationship Id="rId34" Type="http://schemas.openxmlformats.org/officeDocument/2006/relationships/worksheet" Target="worksheets/sheet34.xml"/><Relationship Id="rId35" Type="http://schemas.openxmlformats.org/officeDocument/2006/relationships/worksheet" Target="worksheets/sheet35.xml"/><Relationship Id="rId36" Type="http://schemas.openxmlformats.org/officeDocument/2006/relationships/worksheet" Target="worksheets/sheet36.xml"/><Relationship Id="rId37" Type="http://schemas.openxmlformats.org/officeDocument/2006/relationships/worksheet" Target="worksheets/sheet37.xml"/><Relationship Id="rId38" Type="http://schemas.openxmlformats.org/officeDocument/2006/relationships/worksheet" Target="worksheets/sheet38.xml"/><Relationship Id="rId39" Type="http://schemas.openxmlformats.org/officeDocument/2006/relationships/worksheet" Target="worksheets/sheet39.xml"/><Relationship Id="rId40" Type="http://schemas.openxmlformats.org/officeDocument/2006/relationships/worksheet" Target="worksheets/sheet40.xml"/><Relationship Id="rId41" Type="http://schemas.openxmlformats.org/officeDocument/2006/relationships/worksheet" Target="worksheets/sheet41.xml"/><Relationship Id="rId42" Type="http://schemas.openxmlformats.org/officeDocument/2006/relationships/worksheet" Target="worksheets/sheet42.xml"/><Relationship Id="rId43" Type="http://schemas.openxmlformats.org/officeDocument/2006/relationships/worksheet" Target="worksheets/sheet43.xml"/><Relationship Id="rId44" Type="http://schemas.openxmlformats.org/officeDocument/2006/relationships/worksheet" Target="worksheets/sheet44.xml"/><Relationship Id="rId45" Type="http://schemas.openxmlformats.org/officeDocument/2006/relationships/worksheet" Target="worksheets/sheet45.xml"/><Relationship Id="rId46" Type="http://schemas.openxmlformats.org/officeDocument/2006/relationships/worksheet" Target="worksheets/sheet46.xml"/><Relationship Id="rId47" Type="http://schemas.openxmlformats.org/officeDocument/2006/relationships/worksheet" Target="worksheets/sheet47.xml"/><Relationship Id="rId48" Type="http://schemas.openxmlformats.org/officeDocument/2006/relationships/worksheet" Target="worksheets/sheet48.xml"/><Relationship Id="rId49" Type="http://schemas.openxmlformats.org/officeDocument/2006/relationships/worksheet" Target="worksheets/sheet49.xml"/><Relationship Id="rId50" Type="http://schemas.openxmlformats.org/officeDocument/2006/relationships/worksheet" Target="worksheets/sheet50.xml"/><Relationship Id="rId51" Type="http://schemas.openxmlformats.org/officeDocument/2006/relationships/worksheet" Target="worksheets/sheet51.xml"/><Relationship Id="rId52" Type="http://schemas.openxmlformats.org/officeDocument/2006/relationships/worksheet" Target="worksheets/sheet52.xml"/><Relationship Id="rId53" Type="http://schemas.openxmlformats.org/officeDocument/2006/relationships/worksheet" Target="worksheets/sheet53.xml"/><Relationship Id="rId54" Type="http://schemas.openxmlformats.org/officeDocument/2006/relationships/worksheet" Target="worksheets/sheet54.xml"/><Relationship Id="rId55" Type="http://schemas.openxmlformats.org/officeDocument/2006/relationships/worksheet" Target="worksheets/sheet55.xml"/><Relationship Id="rId56" Type="http://schemas.openxmlformats.org/officeDocument/2006/relationships/worksheet" Target="worksheets/sheet56.xml"/><Relationship Id="rId57" Type="http://schemas.openxmlformats.org/officeDocument/2006/relationships/worksheet" Target="worksheets/sheet57.xml"/><Relationship Id="rId58" Type="http://schemas.openxmlformats.org/officeDocument/2006/relationships/worksheet" Target="worksheets/sheet58.xml"/><Relationship Id="rId59" Type="http://schemas.openxmlformats.org/officeDocument/2006/relationships/worksheet" Target="worksheets/sheet59.xml"/><Relationship Id="rId60" Type="http://schemas.openxmlformats.org/officeDocument/2006/relationships/worksheet" Target="worksheets/sheet60.xml"/><Relationship Id="rId61" Type="http://schemas.openxmlformats.org/officeDocument/2006/relationships/worksheet" Target="worksheets/sheet61.xml"/><Relationship Id="rId62" Type="http://schemas.openxmlformats.org/officeDocument/2006/relationships/worksheet" Target="worksheets/sheet62.xml"/><Relationship Id="rId63" Type="http://schemas.openxmlformats.org/officeDocument/2006/relationships/worksheet" Target="worksheets/sheet63.xml"/><Relationship Id="rId64" Type="http://schemas.openxmlformats.org/officeDocument/2006/relationships/worksheet" Target="worksheets/sheet64.xml"/><Relationship Id="rId65" Type="http://schemas.openxmlformats.org/officeDocument/2006/relationships/worksheet" Target="worksheets/sheet65.xml"/><Relationship Id="rId66" Type="http://schemas.openxmlformats.org/officeDocument/2006/relationships/worksheet" Target="worksheets/sheet66.xml"/><Relationship Id="rId67" Type="http://schemas.openxmlformats.org/officeDocument/2006/relationships/worksheet" Target="worksheets/sheet67.xml"/><Relationship Id="rId68" Type="http://schemas.openxmlformats.org/officeDocument/2006/relationships/worksheet" Target="worksheets/sheet68.xml"/><Relationship Id="rId69" Type="http://schemas.openxmlformats.org/officeDocument/2006/relationships/worksheet" Target="worksheets/sheet69.xml"/><Relationship Id="rId70" Type="http://schemas.openxmlformats.org/officeDocument/2006/relationships/worksheet" Target="worksheets/sheet70.xml"/><Relationship Id="rId71" Type="http://schemas.openxmlformats.org/officeDocument/2006/relationships/worksheet" Target="worksheets/sheet71.xml"/><Relationship Id="rId72" Type="http://schemas.openxmlformats.org/officeDocument/2006/relationships/worksheet" Target="worksheets/sheet72.xml"/><Relationship Id="rId73" Type="http://schemas.openxmlformats.org/officeDocument/2006/relationships/worksheet" Target="worksheets/sheet73.xml"/><Relationship Id="rId74" Type="http://schemas.openxmlformats.org/officeDocument/2006/relationships/worksheet" Target="worksheets/sheet74.xml"/><Relationship Id="rId75" Type="http://schemas.openxmlformats.org/officeDocument/2006/relationships/worksheet" Target="worksheets/sheet75.xml"/><Relationship Id="rId76" Type="http://schemas.openxmlformats.org/officeDocument/2006/relationships/worksheet" Target="worksheets/sheet76.xml"/><Relationship Id="rId77" Type="http://schemas.openxmlformats.org/officeDocument/2006/relationships/worksheet" Target="worksheets/sheet77.xml"/><Relationship Id="rId78" Type="http://schemas.openxmlformats.org/officeDocument/2006/relationships/worksheet" Target="worksheets/sheet78.xml"/><Relationship Id="rId79" Type="http://schemas.openxmlformats.org/officeDocument/2006/relationships/worksheet" Target="worksheets/sheet79.xml"/><Relationship Id="rId80" Type="http://schemas.openxmlformats.org/officeDocument/2006/relationships/worksheet" Target="worksheets/sheet80.xml"/><Relationship Id="rId81" Type="http://schemas.openxmlformats.org/officeDocument/2006/relationships/worksheet" Target="worksheets/sheet81.xml"/><Relationship Id="rId82" Type="http://schemas.openxmlformats.org/officeDocument/2006/relationships/worksheet" Target="worksheets/sheet82.xml"/><Relationship Id="rId83" Type="http://schemas.openxmlformats.org/officeDocument/2006/relationships/worksheet" Target="worksheets/sheet83.xml"/><Relationship Id="rId84" Type="http://schemas.openxmlformats.org/officeDocument/2006/relationships/worksheet" Target="worksheets/sheet84.xml"/><Relationship Id="rId85" Type="http://schemas.openxmlformats.org/officeDocument/2006/relationships/worksheet" Target="worksheets/sheet85.xml"/><Relationship Id="rId86" Type="http://schemas.openxmlformats.org/officeDocument/2006/relationships/worksheet" Target="worksheets/sheet86.xml"/><Relationship Id="rId87" Type="http://schemas.openxmlformats.org/officeDocument/2006/relationships/worksheet" Target="worksheets/sheet87.xml"/><Relationship Id="rId88" Type="http://schemas.openxmlformats.org/officeDocument/2006/relationships/worksheet" Target="worksheets/sheet88.xml"/><Relationship Id="rId89" Type="http://schemas.openxmlformats.org/officeDocument/2006/relationships/worksheet" Target="worksheets/sheet89.xml"/><Relationship Id="rId90" Type="http://schemas.openxmlformats.org/officeDocument/2006/relationships/worksheet" Target="worksheets/sheet90.xml"/><Relationship Id="rId91" Type="http://schemas.openxmlformats.org/officeDocument/2006/relationships/worksheet" Target="worksheets/sheet91.xml"/><Relationship Id="rId92" Type="http://schemas.openxmlformats.org/officeDocument/2006/relationships/worksheet" Target="worksheets/sheet92.xml"/><Relationship Id="rId93" Type="http://schemas.openxmlformats.org/officeDocument/2006/relationships/worksheet" Target="worksheets/sheet93.xml"/><Relationship Id="rId94" Type="http://schemas.openxmlformats.org/officeDocument/2006/relationships/worksheet" Target="worksheets/sheet94.xml"/><Relationship Id="rId95" Type="http://schemas.openxmlformats.org/officeDocument/2006/relationships/worksheet" Target="worksheets/sheet95.xml"/><Relationship Id="rId96" Type="http://schemas.openxmlformats.org/officeDocument/2006/relationships/worksheet" Target="worksheets/sheet96.xml"/><Relationship Id="rId97" Type="http://schemas.openxmlformats.org/officeDocument/2006/relationships/worksheet" Target="worksheets/sheet97.xml"/><Relationship Id="rId98" Type="http://schemas.openxmlformats.org/officeDocument/2006/relationships/worksheet" Target="worksheets/sheet98.xml"/><Relationship Id="rId99" Type="http://schemas.openxmlformats.org/officeDocument/2006/relationships/worksheet" Target="worksheets/sheet99.xml"/><Relationship Id="rId100" Type="http://schemas.openxmlformats.org/officeDocument/2006/relationships/worksheet" Target="worksheets/sheet100.xml"/><Relationship Id="rId101" Type="http://schemas.openxmlformats.org/officeDocument/2006/relationships/worksheet" Target="worksheets/sheet101.xml"/><Relationship Id="rId102" Type="http://schemas.openxmlformats.org/officeDocument/2006/relationships/worksheet" Target="worksheets/sheet102.xml"/><Relationship Id="rId103" Type="http://schemas.openxmlformats.org/officeDocument/2006/relationships/worksheet" Target="worksheets/sheet103.xml"/><Relationship Id="rId104" Type="http://schemas.openxmlformats.org/officeDocument/2006/relationships/worksheet" Target="worksheets/sheet104.xml"/><Relationship Id="rId105" Type="http://schemas.openxmlformats.org/officeDocument/2006/relationships/worksheet" Target="worksheets/sheet105.xml"/><Relationship Id="rId106" Type="http://schemas.openxmlformats.org/officeDocument/2006/relationships/worksheet" Target="worksheets/sheet106.xml"/><Relationship Id="rId107" Type="http://schemas.openxmlformats.org/officeDocument/2006/relationships/worksheet" Target="worksheets/sheet107.xml"/><Relationship Id="rId108" Type="http://schemas.openxmlformats.org/officeDocument/2006/relationships/worksheet" Target="worksheets/sheet108.xml"/><Relationship Id="rId109" Type="http://schemas.openxmlformats.org/officeDocument/2006/relationships/worksheet" Target="worksheets/sheet109.xml"/><Relationship Id="rId110" Type="http://schemas.openxmlformats.org/officeDocument/2006/relationships/worksheet" Target="worksheets/sheet110.xml"/><Relationship Id="rId111" Type="http://schemas.openxmlformats.org/officeDocument/2006/relationships/worksheet" Target="worksheets/sheet111.xml"/><Relationship Id="rId112" Type="http://schemas.openxmlformats.org/officeDocument/2006/relationships/worksheet" Target="worksheets/sheet112.xml"/><Relationship Id="rId113" Type="http://schemas.openxmlformats.org/officeDocument/2006/relationships/worksheet" Target="worksheets/sheet113.xml"/><Relationship Id="rId114" Type="http://schemas.openxmlformats.org/officeDocument/2006/relationships/worksheet" Target="worksheets/sheet114.xml"/><Relationship Id="rId115" Type="http://schemas.openxmlformats.org/officeDocument/2006/relationships/worksheet" Target="worksheets/sheet115.xml"/><Relationship Id="rId116" Type="http://schemas.openxmlformats.org/officeDocument/2006/relationships/worksheet" Target="worksheets/sheet116.xml"/><Relationship Id="rId117" Type="http://schemas.openxmlformats.org/officeDocument/2006/relationships/worksheet" Target="worksheets/sheet117.xml"/><Relationship Id="rId118" Type="http://schemas.openxmlformats.org/officeDocument/2006/relationships/worksheet" Target="worksheets/sheet118.xml"/><Relationship Id="rId119" Type="http://schemas.openxmlformats.org/officeDocument/2006/relationships/worksheet" Target="worksheets/sheet119.xml"/><Relationship Id="rId120" Type="http://schemas.openxmlformats.org/officeDocument/2006/relationships/worksheet" Target="worksheets/sheet120.xml"/><Relationship Id="rId121" Type="http://schemas.openxmlformats.org/officeDocument/2006/relationships/worksheet" Target="worksheets/sheet121.xml"/><Relationship Id="rId122" Type="http://schemas.openxmlformats.org/officeDocument/2006/relationships/worksheet" Target="worksheets/sheet122.xml"/><Relationship Id="rId123" Type="http://schemas.openxmlformats.org/officeDocument/2006/relationships/worksheet" Target="worksheets/sheet123.xml"/><Relationship Id="rId124" Type="http://schemas.openxmlformats.org/officeDocument/2006/relationships/worksheet" Target="worksheets/sheet124.xml"/><Relationship Id="rId125" Type="http://schemas.openxmlformats.org/officeDocument/2006/relationships/worksheet" Target="worksheets/sheet125.xml"/><Relationship Id="rId126" Type="http://schemas.openxmlformats.org/officeDocument/2006/relationships/worksheet" Target="worksheets/sheet126.xml"/><Relationship Id="rId127" Type="http://schemas.openxmlformats.org/officeDocument/2006/relationships/worksheet" Target="worksheets/sheet127.xml"/><Relationship Id="rId128" Type="http://schemas.openxmlformats.org/officeDocument/2006/relationships/worksheet" Target="worksheets/sheet128.xml"/><Relationship Id="rId129" Type="http://schemas.openxmlformats.org/officeDocument/2006/relationships/worksheet" Target="worksheets/sheet129.xml"/><Relationship Id="rId130" Type="http://schemas.openxmlformats.org/officeDocument/2006/relationships/worksheet" Target="worksheets/sheet130.xml"/><Relationship Id="rId131" Type="http://schemas.openxmlformats.org/officeDocument/2006/relationships/worksheet" Target="worksheets/sheet131.xml"/><Relationship Id="rId132" Type="http://schemas.openxmlformats.org/officeDocument/2006/relationships/worksheet" Target="worksheets/sheet132.xml"/><Relationship Id="rId133" Type="http://schemas.openxmlformats.org/officeDocument/2006/relationships/worksheet" Target="worksheets/sheet133.xml"/><Relationship Id="rId134" Type="http://schemas.openxmlformats.org/officeDocument/2006/relationships/worksheet" Target="worksheets/sheet134.xml"/><Relationship Id="rId135" Type="http://schemas.openxmlformats.org/officeDocument/2006/relationships/worksheet" Target="worksheets/sheet135.xml"/><Relationship Id="rId136" Type="http://schemas.openxmlformats.org/officeDocument/2006/relationships/worksheet" Target="worksheets/sheet136.xml"/><Relationship Id="rId137" Type="http://schemas.openxmlformats.org/officeDocument/2006/relationships/worksheet" Target="worksheets/sheet137.xml"/><Relationship Id="rId138" Type="http://schemas.openxmlformats.org/officeDocument/2006/relationships/worksheet" Target="worksheets/sheet138.xml"/><Relationship Id="rId139" Type="http://schemas.openxmlformats.org/officeDocument/2006/relationships/worksheet" Target="worksheets/sheet139.xml"/><Relationship Id="rId140" Type="http://schemas.openxmlformats.org/officeDocument/2006/relationships/worksheet" Target="worksheets/sheet140.xml"/><Relationship Id="rId141" Type="http://schemas.openxmlformats.org/officeDocument/2006/relationships/worksheet" Target="worksheets/sheet141.xml"/><Relationship Id="rId142" Type="http://schemas.openxmlformats.org/officeDocument/2006/relationships/worksheet" Target="worksheets/sheet142.xml"/><Relationship Id="rId143" Type="http://schemas.openxmlformats.org/officeDocument/2006/relationships/worksheet" Target="worksheets/sheet143.xml"/><Relationship Id="rId144" Type="http://schemas.openxmlformats.org/officeDocument/2006/relationships/worksheet" Target="worksheets/sheet144.xml"/><Relationship Id="rId145" Type="http://schemas.openxmlformats.org/officeDocument/2006/relationships/worksheet" Target="worksheets/sheet145.xml"/><Relationship Id="rId146" Type="http://schemas.openxmlformats.org/officeDocument/2006/relationships/worksheet" Target="worksheets/sheet146.xml"/><Relationship Id="rId147" Type="http://schemas.openxmlformats.org/officeDocument/2006/relationships/worksheet" Target="worksheets/sheet147.xml"/><Relationship Id="rId148" Type="http://schemas.openxmlformats.org/officeDocument/2006/relationships/worksheet" Target="worksheets/sheet148.xml"/><Relationship Id="rId149" Type="http://schemas.openxmlformats.org/officeDocument/2006/relationships/worksheet" Target="worksheets/sheet149.xml"/><Relationship Id="rId150" Type="http://schemas.openxmlformats.org/officeDocument/2006/relationships/worksheet" Target="worksheets/sheet150.xml"/><Relationship Id="rId151" Type="http://schemas.openxmlformats.org/officeDocument/2006/relationships/worksheet" Target="worksheets/sheet151.xml"/><Relationship Id="rId152" Type="http://schemas.openxmlformats.org/officeDocument/2006/relationships/worksheet" Target="worksheets/sheet152.xml"/><Relationship Id="rId153" Type="http://schemas.openxmlformats.org/officeDocument/2006/relationships/worksheet" Target="worksheets/sheet153.xml"/><Relationship Id="rId154" Type="http://schemas.openxmlformats.org/officeDocument/2006/relationships/worksheet" Target="worksheets/sheet154.xml"/><Relationship Id="rId155" Type="http://schemas.openxmlformats.org/officeDocument/2006/relationships/worksheet" Target="worksheets/sheet155.xml"/><Relationship Id="rId156" Type="http://schemas.openxmlformats.org/officeDocument/2006/relationships/worksheet" Target="worksheets/sheet156.xml"/><Relationship Id="rId157" Type="http://schemas.openxmlformats.org/officeDocument/2006/relationships/worksheet" Target="worksheets/sheet157.xml"/><Relationship Id="rId158" Type="http://schemas.openxmlformats.org/officeDocument/2006/relationships/worksheet" Target="worksheets/sheet158.xml"/><Relationship Id="rId159" Type="http://schemas.openxmlformats.org/officeDocument/2006/relationships/worksheet" Target="worksheets/sheet159.xml"/><Relationship Id="rId160" Type="http://schemas.openxmlformats.org/officeDocument/2006/relationships/worksheet" Target="worksheets/sheet160.xml"/><Relationship Id="rId161" Type="http://schemas.openxmlformats.org/officeDocument/2006/relationships/worksheet" Target="worksheets/sheet161.xml"/><Relationship Id="rId162" Type="http://schemas.openxmlformats.org/officeDocument/2006/relationships/worksheet" Target="worksheets/sheet162.xml"/><Relationship Id="rId163" Type="http://schemas.openxmlformats.org/officeDocument/2006/relationships/worksheet" Target="worksheets/sheet163.xml"/><Relationship Id="rId164" Type="http://schemas.openxmlformats.org/officeDocument/2006/relationships/worksheet" Target="worksheets/sheet164.xml"/><Relationship Id="rId165" Type="http://schemas.openxmlformats.org/officeDocument/2006/relationships/worksheet" Target="worksheets/sheet165.xml"/><Relationship Id="rId166" Type="http://schemas.openxmlformats.org/officeDocument/2006/relationships/worksheet" Target="worksheets/sheet166.xml"/><Relationship Id="rId167" Type="http://schemas.openxmlformats.org/officeDocument/2006/relationships/worksheet" Target="worksheets/sheet167.xml"/><Relationship Id="rId168" Type="http://schemas.openxmlformats.org/officeDocument/2006/relationships/worksheet" Target="worksheets/sheet168.xml"/><Relationship Id="rId169" Type="http://schemas.openxmlformats.org/officeDocument/2006/relationships/worksheet" Target="worksheets/sheet169.xml"/><Relationship Id="rId170" Type="http://schemas.openxmlformats.org/officeDocument/2006/relationships/worksheet" Target="worksheets/sheet170.xml"/><Relationship Id="rId171" Type="http://schemas.openxmlformats.org/officeDocument/2006/relationships/worksheet" Target="worksheets/sheet171.xml"/><Relationship Id="rId172" Type="http://schemas.openxmlformats.org/officeDocument/2006/relationships/worksheet" Target="worksheets/sheet172.xml"/><Relationship Id="rId173" Type="http://schemas.openxmlformats.org/officeDocument/2006/relationships/worksheet" Target="worksheets/sheet173.xml"/><Relationship Id="rId174" Type="http://schemas.openxmlformats.org/officeDocument/2006/relationships/worksheet" Target="worksheets/sheet174.xml"/><Relationship Id="rId175" Type="http://schemas.openxmlformats.org/officeDocument/2006/relationships/worksheet" Target="worksheets/sheet175.xml"/><Relationship Id="rId176" Type="http://schemas.openxmlformats.org/officeDocument/2006/relationships/worksheet" Target="worksheets/sheet176.xml"/><Relationship Id="rId177" Type="http://schemas.openxmlformats.org/officeDocument/2006/relationships/worksheet" Target="worksheets/sheet177.xml"/><Relationship Id="rId178" Type="http://schemas.openxmlformats.org/officeDocument/2006/relationships/worksheet" Target="worksheets/sheet178.xml"/><Relationship Id="rId179" Type="http://schemas.openxmlformats.org/officeDocument/2006/relationships/worksheet" Target="worksheets/sheet179.xml"/><Relationship Id="rId180" Type="http://schemas.openxmlformats.org/officeDocument/2006/relationships/worksheet" Target="worksheets/sheet180.xml"/><Relationship Id="rId181" Type="http://schemas.openxmlformats.org/officeDocument/2006/relationships/worksheet" Target="worksheets/sheet181.xml"/><Relationship Id="rId182" Type="http://schemas.openxmlformats.org/officeDocument/2006/relationships/worksheet" Target="worksheets/sheet182.xml"/><Relationship Id="rId183" Type="http://schemas.openxmlformats.org/officeDocument/2006/relationships/worksheet" Target="worksheets/sheet183.xml"/><Relationship Id="rId184" Type="http://schemas.openxmlformats.org/officeDocument/2006/relationships/worksheet" Target="worksheets/sheet184.xml"/><Relationship Id="rId185" Type="http://schemas.openxmlformats.org/officeDocument/2006/relationships/worksheet" Target="worksheets/sheet185.xml"/><Relationship Id="rId186" Type="http://schemas.openxmlformats.org/officeDocument/2006/relationships/worksheet" Target="worksheets/sheet186.xml"/><Relationship Id="rId187" Type="http://schemas.openxmlformats.org/officeDocument/2006/relationships/worksheet" Target="worksheets/sheet187.xml"/><Relationship Id="rId188" Type="http://schemas.openxmlformats.org/officeDocument/2006/relationships/worksheet" Target="worksheets/sheet188.xml"/><Relationship Id="rId189" Type="http://schemas.openxmlformats.org/officeDocument/2006/relationships/theme" Target="theme/theme1.xml"/><Relationship Id="rId190" Type="http://schemas.openxmlformats.org/officeDocument/2006/relationships/styles" Target="styles.xml"/><Relationship Id="rId191" Type="http://schemas.openxmlformats.org/officeDocument/2006/relationships/sharedStrings" Target="sharedStrings.xml"/></Relationships>
</file>

<file path=xl/drawings/_rels/drawing1.xml.rels><?xml version="1.0" encoding="UTF-8" standalone="yes"?><Relationships xmlns="http://schemas.openxmlformats.org/package/2006/relationships"><Relationship Id="rId1" Type="http://schemas.openxmlformats.org/officeDocument/2006/relationships/image" Target="../media/image1.jpg"/></Relationships>
</file>

<file path=xl/drawings/_rels/drawing2.xml.rels><?xml version="1.0" encoding="UTF-8" standalone="yes"?><Relationships xmlns="http://schemas.openxmlformats.org/package/2006/relationships"><Relationship Id="rId1" Type="http://schemas.openxmlformats.org/officeDocument/2006/relationships/image" Target="../media/image2.jpg"/></Relationships>
</file>

<file path=xl/drawings/_rels/drawing3.xml.rels><?xml version="1.0" encoding="UTF-8" standalone="yes"?><Relationships xmlns="http://schemas.openxmlformats.org/package/2006/relationships"><Relationship Id="rId1" Type="http://schemas.openxmlformats.org/officeDocument/2006/relationships/image" Target="../media/image3.jpg"/></Relationships>
</file>

<file path=xl/drawings/_rels/drawing4.xml.rels><?xml version="1.0" encoding="UTF-8" standalone="yes"?><Relationships xmlns="http://schemas.openxmlformats.org/package/2006/relationships"><Relationship Id="rId1" Type="http://schemas.openxmlformats.org/officeDocument/2006/relationships/image" Target="../media/image4.jpg"/></Relationships>
</file>

<file path=xl/drawings/_rels/drawing5.xml.rels><?xml version="1.0" encoding="UTF-8" standalone="yes"?><Relationships xmlns="http://schemas.openxmlformats.org/package/2006/relationships"><Relationship Id="rId1" Type="http://schemas.openxmlformats.org/officeDocument/2006/relationships/image" Target="../media/image5.jpg"/></Relationships>
</file>

<file path=xl/drawings/_rels/drawing6.xml.rels><?xml version="1.0" encoding="UTF-8" standalone="yes"?><Relationships xmlns="http://schemas.openxmlformats.org/package/2006/relationships"><Relationship Id="rId1" Type="http://schemas.openxmlformats.org/officeDocument/2006/relationships/image" Target="../media/image6.jpg"/></Relationships>
</file>

<file path=xl/drawings/_rels/drawing7.xml.rels><?xml version="1.0" encoding="UTF-8" standalone="yes"?><Relationships xmlns="http://schemas.openxmlformats.org/package/2006/relationships"><Relationship Id="rId1" Type="http://schemas.openxmlformats.org/officeDocument/2006/relationships/image" Target="../media/image7.jpg"/></Relationships>
</file>

<file path=xl/drawings/_rels/drawing8.xml.rels><?xml version="1.0" encoding="UTF-8" standalone="yes"?><Relationships xmlns="http://schemas.openxmlformats.org/package/2006/relationships"><Relationship Id="rId1" Type="http://schemas.openxmlformats.org/officeDocument/2006/relationships/image" Target="../media/image8.jpg"/></Relationships>
</file>

<file path=xl/drawings/_rels/drawing9.xml.rels><?xml version="1.0" encoding="UTF-8" standalone="yes"?><Relationships xmlns="http://schemas.openxmlformats.org/package/2006/relationships"><Relationship Id="rId1" Type="http://schemas.openxmlformats.org/officeDocument/2006/relationships/image" Target="../media/image9.jpg"/></Relationships>
</file>

<file path=xl/drawings/_rels/drawing10.xml.rels><?xml version="1.0" encoding="UTF-8" standalone="yes"?><Relationships xmlns="http://schemas.openxmlformats.org/package/2006/relationships"><Relationship Id="rId1" Type="http://schemas.openxmlformats.org/officeDocument/2006/relationships/image" Target="../media/image10.jpg"/></Relationships>
</file>

<file path=xl/drawings/_rels/drawing11.xml.rels><?xml version="1.0" encoding="UTF-8" standalone="yes"?><Relationships xmlns="http://schemas.openxmlformats.org/package/2006/relationships"><Relationship Id="rId1" Type="http://schemas.openxmlformats.org/officeDocument/2006/relationships/image" Target="../media/image11.jpg"/></Relationships>
</file>

<file path=xl/drawings/_rels/drawing12.xml.rels><?xml version="1.0" encoding="UTF-8" standalone="yes"?><Relationships xmlns="http://schemas.openxmlformats.org/package/2006/relationships"><Relationship Id="rId1" Type="http://schemas.openxmlformats.org/officeDocument/2006/relationships/image" Target="../media/image12.jpg"/></Relationships>
</file>

<file path=xl/drawings/_rels/drawing13.xml.rels><?xml version="1.0" encoding="UTF-8" standalone="yes"?><Relationships xmlns="http://schemas.openxmlformats.org/package/2006/relationships"><Relationship Id="rId1" Type="http://schemas.openxmlformats.org/officeDocument/2006/relationships/image" Target="../media/image13.jpg"/></Relationships>
</file>

<file path=xl/drawings/_rels/drawing14.xml.rels><?xml version="1.0" encoding="UTF-8" standalone="yes"?><Relationships xmlns="http://schemas.openxmlformats.org/package/2006/relationships"><Relationship Id="rId1" Type="http://schemas.openxmlformats.org/officeDocument/2006/relationships/image" Target="../media/image14.jpg"/></Relationships>
</file>

<file path=xl/drawings/_rels/drawing15.xml.rels><?xml version="1.0" encoding="UTF-8" standalone="yes"?><Relationships xmlns="http://schemas.openxmlformats.org/package/2006/relationships"><Relationship Id="rId1" Type="http://schemas.openxmlformats.org/officeDocument/2006/relationships/image" Target="../media/image15.jpg"/></Relationships>
</file>

<file path=xl/drawings/_rels/drawing16.xml.rels><?xml version="1.0" encoding="UTF-8" standalone="yes"?><Relationships xmlns="http://schemas.openxmlformats.org/package/2006/relationships"><Relationship Id="rId1" Type="http://schemas.openxmlformats.org/officeDocument/2006/relationships/image" Target="../media/image16.jpg"/></Relationships>
</file>

<file path=xl/drawings/_rels/drawing17.xml.rels><?xml version="1.0" encoding="UTF-8" standalone="yes"?><Relationships xmlns="http://schemas.openxmlformats.org/package/2006/relationships"><Relationship Id="rId1" Type="http://schemas.openxmlformats.org/officeDocument/2006/relationships/image" Target="../media/image17.jpg"/></Relationships>
</file>

<file path=xl/drawings/_rels/drawing18.xml.rels><?xml version="1.0" encoding="UTF-8" standalone="yes"?><Relationships xmlns="http://schemas.openxmlformats.org/package/2006/relationships"><Relationship Id="rId1" Type="http://schemas.openxmlformats.org/officeDocument/2006/relationships/image" Target="../media/image18.jpg"/></Relationships>
</file>

<file path=xl/drawings/_rels/drawing19.xml.rels><?xml version="1.0" encoding="UTF-8" standalone="yes"?><Relationships xmlns="http://schemas.openxmlformats.org/package/2006/relationships"><Relationship Id="rId1" Type="http://schemas.openxmlformats.org/officeDocument/2006/relationships/image" Target="../media/image19.jpg"/></Relationships>
</file>

<file path=xl/drawings/_rels/drawing20.xml.rels><?xml version="1.0" encoding="UTF-8" standalone="yes"?><Relationships xmlns="http://schemas.openxmlformats.org/package/2006/relationships"><Relationship Id="rId1" Type="http://schemas.openxmlformats.org/officeDocument/2006/relationships/image" Target="../media/image20.jpg"/></Relationships>
</file>

<file path=xl/drawings/_rels/drawing21.xml.rels><?xml version="1.0" encoding="UTF-8" standalone="yes"?><Relationships xmlns="http://schemas.openxmlformats.org/package/2006/relationships"><Relationship Id="rId1" Type="http://schemas.openxmlformats.org/officeDocument/2006/relationships/image" Target="../media/image21.jpg"/></Relationships>
</file>

<file path=xl/drawings/_rels/drawing22.xml.rels><?xml version="1.0" encoding="UTF-8" standalone="yes"?><Relationships xmlns="http://schemas.openxmlformats.org/package/2006/relationships"><Relationship Id="rId1" Type="http://schemas.openxmlformats.org/officeDocument/2006/relationships/image" Target="../media/image22.jpg"/></Relationships>
</file>

<file path=xl/drawings/_rels/drawing23.xml.rels><?xml version="1.0" encoding="UTF-8" standalone="yes"?><Relationships xmlns="http://schemas.openxmlformats.org/package/2006/relationships"><Relationship Id="rId1" Type="http://schemas.openxmlformats.org/officeDocument/2006/relationships/image" Target="../media/image23.jpg"/></Relationships>
</file>

<file path=xl/drawings/_rels/drawing24.xml.rels><?xml version="1.0" encoding="UTF-8" standalone="yes"?><Relationships xmlns="http://schemas.openxmlformats.org/package/2006/relationships"><Relationship Id="rId1" Type="http://schemas.openxmlformats.org/officeDocument/2006/relationships/image" Target="../media/image24.jpg"/></Relationships>
</file>

<file path=xl/drawings/_rels/drawing25.xml.rels><?xml version="1.0" encoding="UTF-8" standalone="yes"?><Relationships xmlns="http://schemas.openxmlformats.org/package/2006/relationships"><Relationship Id="rId1" Type="http://schemas.openxmlformats.org/officeDocument/2006/relationships/image" Target="../media/image25.jpg"/></Relationships>
</file>

<file path=xl/drawings/_rels/drawing26.xml.rels><?xml version="1.0" encoding="UTF-8" standalone="yes"?><Relationships xmlns="http://schemas.openxmlformats.org/package/2006/relationships"><Relationship Id="rId1" Type="http://schemas.openxmlformats.org/officeDocument/2006/relationships/image" Target="../media/image26.jpg"/></Relationships>
</file>

<file path=xl/drawings/_rels/drawing27.xml.rels><?xml version="1.0" encoding="UTF-8" standalone="yes"?><Relationships xmlns="http://schemas.openxmlformats.org/package/2006/relationships"><Relationship Id="rId1" Type="http://schemas.openxmlformats.org/officeDocument/2006/relationships/image" Target="../media/image27.jpg"/></Relationships>
</file>

<file path=xl/drawings/_rels/drawing28.xml.rels><?xml version="1.0" encoding="UTF-8" standalone="yes"?><Relationships xmlns="http://schemas.openxmlformats.org/package/2006/relationships"><Relationship Id="rId1" Type="http://schemas.openxmlformats.org/officeDocument/2006/relationships/image" Target="../media/image28.jpg"/></Relationships>
</file>

<file path=xl/drawings/_rels/drawing29.xml.rels><?xml version="1.0" encoding="UTF-8" standalone="yes"?><Relationships xmlns="http://schemas.openxmlformats.org/package/2006/relationships"><Relationship Id="rId1" Type="http://schemas.openxmlformats.org/officeDocument/2006/relationships/image" Target="../media/image29.jpg"/></Relationships>
</file>

<file path=xl/drawings/_rels/drawing30.xml.rels><?xml version="1.0" encoding="UTF-8" standalone="yes"?><Relationships xmlns="http://schemas.openxmlformats.org/package/2006/relationships"><Relationship Id="rId1" Type="http://schemas.openxmlformats.org/officeDocument/2006/relationships/image" Target="../media/image30.jpg"/></Relationships>
</file>

<file path=xl/drawings/_rels/drawing31.xml.rels><?xml version="1.0" encoding="UTF-8" standalone="yes"?><Relationships xmlns="http://schemas.openxmlformats.org/package/2006/relationships"><Relationship Id="rId1" Type="http://schemas.openxmlformats.org/officeDocument/2006/relationships/image" Target="../media/image31.jpg"/></Relationships>
</file>

<file path=xl/drawings/_rels/drawing32.xml.rels><?xml version="1.0" encoding="UTF-8" standalone="yes"?><Relationships xmlns="http://schemas.openxmlformats.org/package/2006/relationships"><Relationship Id="rId1" Type="http://schemas.openxmlformats.org/officeDocument/2006/relationships/image" Target="../media/image32.jpg"/></Relationships>
</file>

<file path=xl/drawings/_rels/drawing33.xml.rels><?xml version="1.0" encoding="UTF-8" standalone="yes"?><Relationships xmlns="http://schemas.openxmlformats.org/package/2006/relationships"><Relationship Id="rId1" Type="http://schemas.openxmlformats.org/officeDocument/2006/relationships/image" Target="../media/image33.jpg"/></Relationships>
</file>

<file path=xl/drawings/_rels/drawing34.xml.rels><?xml version="1.0" encoding="UTF-8" standalone="yes"?><Relationships xmlns="http://schemas.openxmlformats.org/package/2006/relationships"><Relationship Id="rId1" Type="http://schemas.openxmlformats.org/officeDocument/2006/relationships/image" Target="../media/image34.jpg"/></Relationships>
</file>

<file path=xl/drawings/_rels/drawing35.xml.rels><?xml version="1.0" encoding="UTF-8" standalone="yes"?><Relationships xmlns="http://schemas.openxmlformats.org/package/2006/relationships"><Relationship Id="rId1" Type="http://schemas.openxmlformats.org/officeDocument/2006/relationships/image" Target="../media/image35.jpg"/></Relationships>
</file>

<file path=xl/drawings/_rels/drawing36.xml.rels><?xml version="1.0" encoding="UTF-8" standalone="yes"?><Relationships xmlns="http://schemas.openxmlformats.org/package/2006/relationships"><Relationship Id="rId1" Type="http://schemas.openxmlformats.org/officeDocument/2006/relationships/image" Target="../media/image36.jpg"/></Relationships>
</file>

<file path=xl/drawings/_rels/drawing37.xml.rels><?xml version="1.0" encoding="UTF-8" standalone="yes"?><Relationships xmlns="http://schemas.openxmlformats.org/package/2006/relationships"><Relationship Id="rId1" Type="http://schemas.openxmlformats.org/officeDocument/2006/relationships/image" Target="../media/image37.jpg"/></Relationships>
</file>

<file path=xl/drawings/_rels/drawing38.xml.rels><?xml version="1.0" encoding="UTF-8" standalone="yes"?><Relationships xmlns="http://schemas.openxmlformats.org/package/2006/relationships"><Relationship Id="rId1" Type="http://schemas.openxmlformats.org/officeDocument/2006/relationships/image" Target="../media/image38.jpg"/></Relationships>
</file>

<file path=xl/drawings/_rels/drawing39.xml.rels><?xml version="1.0" encoding="UTF-8" standalone="yes"?><Relationships xmlns="http://schemas.openxmlformats.org/package/2006/relationships"><Relationship Id="rId1" Type="http://schemas.openxmlformats.org/officeDocument/2006/relationships/image" Target="../media/image39.jpg"/></Relationships>
</file>

<file path=xl/drawings/_rels/drawing40.xml.rels><?xml version="1.0" encoding="UTF-8" standalone="yes"?><Relationships xmlns="http://schemas.openxmlformats.org/package/2006/relationships"><Relationship Id="rId1" Type="http://schemas.openxmlformats.org/officeDocument/2006/relationships/image" Target="../media/image40.jpg"/></Relationships>
</file>

<file path=xl/drawings/_rels/drawing41.xml.rels><?xml version="1.0" encoding="UTF-8" standalone="yes"?><Relationships xmlns="http://schemas.openxmlformats.org/package/2006/relationships"><Relationship Id="rId1" Type="http://schemas.openxmlformats.org/officeDocument/2006/relationships/image" Target="../media/image41.jpg"/></Relationships>
</file>

<file path=xl/drawings/_rels/drawing42.xml.rels><?xml version="1.0" encoding="UTF-8" standalone="yes"?><Relationships xmlns="http://schemas.openxmlformats.org/package/2006/relationships"><Relationship Id="rId1" Type="http://schemas.openxmlformats.org/officeDocument/2006/relationships/image" Target="../media/image42.jpg"/></Relationships>
</file>

<file path=xl/drawings/_rels/drawing43.xml.rels><?xml version="1.0" encoding="UTF-8" standalone="yes"?><Relationships xmlns="http://schemas.openxmlformats.org/package/2006/relationships"><Relationship Id="rId1" Type="http://schemas.openxmlformats.org/officeDocument/2006/relationships/image" Target="../media/image43.jpg"/></Relationships>
</file>

<file path=xl/drawings/_rels/drawing44.xml.rels><?xml version="1.0" encoding="UTF-8" standalone="yes"?><Relationships xmlns="http://schemas.openxmlformats.org/package/2006/relationships"><Relationship Id="rId1" Type="http://schemas.openxmlformats.org/officeDocument/2006/relationships/image" Target="../media/image44.jpg"/></Relationships>
</file>

<file path=xl/drawings/_rels/drawing45.xml.rels><?xml version="1.0" encoding="UTF-8" standalone="yes"?><Relationships xmlns="http://schemas.openxmlformats.org/package/2006/relationships"><Relationship Id="rId1" Type="http://schemas.openxmlformats.org/officeDocument/2006/relationships/image" Target="../media/image45.jpg"/></Relationships>
</file>

<file path=xl/drawings/_rels/drawing46.xml.rels><?xml version="1.0" encoding="UTF-8" standalone="yes"?><Relationships xmlns="http://schemas.openxmlformats.org/package/2006/relationships"><Relationship Id="rId1" Type="http://schemas.openxmlformats.org/officeDocument/2006/relationships/image" Target="../media/image46.jpg"/></Relationships>
</file>

<file path=xl/drawings/_rels/drawing47.xml.rels><?xml version="1.0" encoding="UTF-8" standalone="yes"?><Relationships xmlns="http://schemas.openxmlformats.org/package/2006/relationships"><Relationship Id="rId1" Type="http://schemas.openxmlformats.org/officeDocument/2006/relationships/image" Target="../media/image47.jpg"/></Relationships>
</file>

<file path=xl/drawings/_rels/drawing48.xml.rels><?xml version="1.0" encoding="UTF-8" standalone="yes"?><Relationships xmlns="http://schemas.openxmlformats.org/package/2006/relationships"><Relationship Id="rId1" Type="http://schemas.openxmlformats.org/officeDocument/2006/relationships/image" Target="../media/image48.jpg"/></Relationships>
</file>

<file path=xl/drawings/_rels/drawing49.xml.rels><?xml version="1.0" encoding="UTF-8" standalone="yes"?><Relationships xmlns="http://schemas.openxmlformats.org/package/2006/relationships"><Relationship Id="rId1" Type="http://schemas.openxmlformats.org/officeDocument/2006/relationships/image" Target="../media/image49.jpg"/></Relationships>
</file>

<file path=xl/drawings/_rels/drawing50.xml.rels><?xml version="1.0" encoding="UTF-8" standalone="yes"?><Relationships xmlns="http://schemas.openxmlformats.org/package/2006/relationships"><Relationship Id="rId1" Type="http://schemas.openxmlformats.org/officeDocument/2006/relationships/image" Target="../media/image50.jpg"/></Relationships>
</file>

<file path=xl/drawings/_rels/drawing51.xml.rels><?xml version="1.0" encoding="UTF-8" standalone="yes"?><Relationships xmlns="http://schemas.openxmlformats.org/package/2006/relationships"><Relationship Id="rId1" Type="http://schemas.openxmlformats.org/officeDocument/2006/relationships/image" Target="../media/image51.jpg"/></Relationships>
</file>

<file path=xl/drawings/_rels/drawing52.xml.rels><?xml version="1.0" encoding="UTF-8" standalone="yes"?><Relationships xmlns="http://schemas.openxmlformats.org/package/2006/relationships"><Relationship Id="rId1" Type="http://schemas.openxmlformats.org/officeDocument/2006/relationships/image" Target="../media/image52.jpg"/></Relationships>
</file>

<file path=xl/drawings/_rels/drawing53.xml.rels><?xml version="1.0" encoding="UTF-8" standalone="yes"?><Relationships xmlns="http://schemas.openxmlformats.org/package/2006/relationships"><Relationship Id="rId1" Type="http://schemas.openxmlformats.org/officeDocument/2006/relationships/image" Target="../media/image53.jpg"/></Relationships>
</file>

<file path=xl/drawings/_rels/drawing54.xml.rels><?xml version="1.0" encoding="UTF-8" standalone="yes"?><Relationships xmlns="http://schemas.openxmlformats.org/package/2006/relationships"><Relationship Id="rId1" Type="http://schemas.openxmlformats.org/officeDocument/2006/relationships/image" Target="../media/image54.jpg"/></Relationships>
</file>

<file path=xl/drawings/_rels/drawing55.xml.rels><?xml version="1.0" encoding="UTF-8" standalone="yes"?><Relationships xmlns="http://schemas.openxmlformats.org/package/2006/relationships"><Relationship Id="rId1" Type="http://schemas.openxmlformats.org/officeDocument/2006/relationships/image" Target="../media/image55.jpg"/></Relationships>
</file>

<file path=xl/drawings/_rels/drawing56.xml.rels><?xml version="1.0" encoding="UTF-8" standalone="yes"?><Relationships xmlns="http://schemas.openxmlformats.org/package/2006/relationships"><Relationship Id="rId1" Type="http://schemas.openxmlformats.org/officeDocument/2006/relationships/image" Target="../media/image56.jpg"/></Relationships>
</file>

<file path=xl/drawings/_rels/drawing57.xml.rels><?xml version="1.0" encoding="UTF-8" standalone="yes"?><Relationships xmlns="http://schemas.openxmlformats.org/package/2006/relationships"><Relationship Id="rId1" Type="http://schemas.openxmlformats.org/officeDocument/2006/relationships/image" Target="../media/image57.jpg"/></Relationships>
</file>

<file path=xl/drawings/_rels/drawing58.xml.rels><?xml version="1.0" encoding="UTF-8" standalone="yes"?><Relationships xmlns="http://schemas.openxmlformats.org/package/2006/relationships"><Relationship Id="rId1" Type="http://schemas.openxmlformats.org/officeDocument/2006/relationships/image" Target="../media/image58.jpg"/></Relationships>
</file>

<file path=xl/drawings/_rels/drawing59.xml.rels><?xml version="1.0" encoding="UTF-8" standalone="yes"?><Relationships xmlns="http://schemas.openxmlformats.org/package/2006/relationships"><Relationship Id="rId1" Type="http://schemas.openxmlformats.org/officeDocument/2006/relationships/image" Target="../media/image59.jpg"/></Relationships>
</file>

<file path=xl/drawings/_rels/drawing60.xml.rels><?xml version="1.0" encoding="UTF-8" standalone="yes"?><Relationships xmlns="http://schemas.openxmlformats.org/package/2006/relationships"><Relationship Id="rId1" Type="http://schemas.openxmlformats.org/officeDocument/2006/relationships/image" Target="../media/image60.jpg"/></Relationships>
</file>

<file path=xl/drawings/_rels/drawing61.xml.rels><?xml version="1.0" encoding="UTF-8" standalone="yes"?><Relationships xmlns="http://schemas.openxmlformats.org/package/2006/relationships"><Relationship Id="rId1" Type="http://schemas.openxmlformats.org/officeDocument/2006/relationships/image" Target="../media/image61.jpg"/></Relationships>
</file>

<file path=xl/drawings/_rels/drawing62.xml.rels><?xml version="1.0" encoding="UTF-8" standalone="yes"?><Relationships xmlns="http://schemas.openxmlformats.org/package/2006/relationships"><Relationship Id="rId1" Type="http://schemas.openxmlformats.org/officeDocument/2006/relationships/image" Target="../media/image62.jpg"/></Relationships>
</file>

<file path=xl/drawings/_rels/drawing63.xml.rels><?xml version="1.0" encoding="UTF-8" standalone="yes"?><Relationships xmlns="http://schemas.openxmlformats.org/package/2006/relationships"><Relationship Id="rId1" Type="http://schemas.openxmlformats.org/officeDocument/2006/relationships/image" Target="../media/image63.jpg"/></Relationships>
</file>

<file path=xl/drawings/_rels/drawing64.xml.rels><?xml version="1.0" encoding="UTF-8" standalone="yes"?><Relationships xmlns="http://schemas.openxmlformats.org/package/2006/relationships"><Relationship Id="rId1" Type="http://schemas.openxmlformats.org/officeDocument/2006/relationships/image" Target="../media/image64.jpg"/></Relationships>
</file>

<file path=xl/drawings/_rels/drawing65.xml.rels><?xml version="1.0" encoding="UTF-8" standalone="yes"?><Relationships xmlns="http://schemas.openxmlformats.org/package/2006/relationships"><Relationship Id="rId1" Type="http://schemas.openxmlformats.org/officeDocument/2006/relationships/image" Target="../media/image65.jpg"/></Relationships>
</file>

<file path=xl/drawings/_rels/drawing66.xml.rels><?xml version="1.0" encoding="UTF-8" standalone="yes"?><Relationships xmlns="http://schemas.openxmlformats.org/package/2006/relationships"><Relationship Id="rId1" Type="http://schemas.openxmlformats.org/officeDocument/2006/relationships/image" Target="../media/image66.jpg"/></Relationships>
</file>

<file path=xl/drawings/_rels/drawing67.xml.rels><?xml version="1.0" encoding="UTF-8" standalone="yes"?><Relationships xmlns="http://schemas.openxmlformats.org/package/2006/relationships"><Relationship Id="rId1" Type="http://schemas.openxmlformats.org/officeDocument/2006/relationships/image" Target="../media/image67.jpg"/></Relationships>
</file>

<file path=xl/drawings/_rels/drawing68.xml.rels><?xml version="1.0" encoding="UTF-8" standalone="yes"?><Relationships xmlns="http://schemas.openxmlformats.org/package/2006/relationships"><Relationship Id="rId1" Type="http://schemas.openxmlformats.org/officeDocument/2006/relationships/image" Target="../media/image68.jpg"/></Relationships>
</file>

<file path=xl/drawings/_rels/drawing69.xml.rels><?xml version="1.0" encoding="UTF-8" standalone="yes"?><Relationships xmlns="http://schemas.openxmlformats.org/package/2006/relationships"><Relationship Id="rId1" Type="http://schemas.openxmlformats.org/officeDocument/2006/relationships/image" Target="../media/image69.jpg"/></Relationships>
</file>

<file path=xl/drawings/_rels/drawing70.xml.rels><?xml version="1.0" encoding="UTF-8" standalone="yes"?><Relationships xmlns="http://schemas.openxmlformats.org/package/2006/relationships"><Relationship Id="rId1" Type="http://schemas.openxmlformats.org/officeDocument/2006/relationships/image" Target="../media/image70.jpg"/></Relationships>
</file>

<file path=xl/drawings/_rels/drawing71.xml.rels><?xml version="1.0" encoding="UTF-8" standalone="yes"?><Relationships xmlns="http://schemas.openxmlformats.org/package/2006/relationships"><Relationship Id="rId1" Type="http://schemas.openxmlformats.org/officeDocument/2006/relationships/image" Target="../media/image71.jpg"/></Relationships>
</file>

<file path=xl/drawings/_rels/drawing72.xml.rels><?xml version="1.0" encoding="UTF-8" standalone="yes"?><Relationships xmlns="http://schemas.openxmlformats.org/package/2006/relationships"><Relationship Id="rId1" Type="http://schemas.openxmlformats.org/officeDocument/2006/relationships/image" Target="../media/image72.jpg"/></Relationships>
</file>

<file path=xl/drawings/_rels/drawing73.xml.rels><?xml version="1.0" encoding="UTF-8" standalone="yes"?><Relationships xmlns="http://schemas.openxmlformats.org/package/2006/relationships"><Relationship Id="rId1" Type="http://schemas.openxmlformats.org/officeDocument/2006/relationships/image" Target="../media/image73.jpg"/></Relationships>
</file>

<file path=xl/drawings/_rels/drawing74.xml.rels><?xml version="1.0" encoding="UTF-8" standalone="yes"?><Relationships xmlns="http://schemas.openxmlformats.org/package/2006/relationships"><Relationship Id="rId1" Type="http://schemas.openxmlformats.org/officeDocument/2006/relationships/image" Target="../media/image74.jpg"/></Relationships>
</file>

<file path=xl/drawings/_rels/drawing75.xml.rels><?xml version="1.0" encoding="UTF-8" standalone="yes"?><Relationships xmlns="http://schemas.openxmlformats.org/package/2006/relationships"><Relationship Id="rId1" Type="http://schemas.openxmlformats.org/officeDocument/2006/relationships/image" Target="../media/image75.jpg"/></Relationships>
</file>

<file path=xl/drawings/_rels/drawing76.xml.rels><?xml version="1.0" encoding="UTF-8" standalone="yes"?><Relationships xmlns="http://schemas.openxmlformats.org/package/2006/relationships"><Relationship Id="rId1" Type="http://schemas.openxmlformats.org/officeDocument/2006/relationships/image" Target="../media/image76.jpg"/></Relationships>
</file>

<file path=xl/drawings/_rels/drawing77.xml.rels><?xml version="1.0" encoding="UTF-8" standalone="yes"?><Relationships xmlns="http://schemas.openxmlformats.org/package/2006/relationships"><Relationship Id="rId1" Type="http://schemas.openxmlformats.org/officeDocument/2006/relationships/image" Target="../media/image77.jpg"/></Relationships>
</file>

<file path=xl/drawings/_rels/drawing78.xml.rels><?xml version="1.0" encoding="UTF-8" standalone="yes"?><Relationships xmlns="http://schemas.openxmlformats.org/package/2006/relationships"><Relationship Id="rId1" Type="http://schemas.openxmlformats.org/officeDocument/2006/relationships/image" Target="../media/image78.jpg"/></Relationships>
</file>

<file path=xl/drawings/_rels/drawing79.xml.rels><?xml version="1.0" encoding="UTF-8" standalone="yes"?><Relationships xmlns="http://schemas.openxmlformats.org/package/2006/relationships"><Relationship Id="rId1" Type="http://schemas.openxmlformats.org/officeDocument/2006/relationships/image" Target="../media/image79.jpg"/></Relationships>
</file>

<file path=xl/drawings/_rels/drawing80.xml.rels><?xml version="1.0" encoding="UTF-8" standalone="yes"?><Relationships xmlns="http://schemas.openxmlformats.org/package/2006/relationships"><Relationship Id="rId1" Type="http://schemas.openxmlformats.org/officeDocument/2006/relationships/image" Target="../media/image80.jpg"/></Relationships>
</file>

<file path=xl/drawings/_rels/drawing81.xml.rels><?xml version="1.0" encoding="UTF-8" standalone="yes"?><Relationships xmlns="http://schemas.openxmlformats.org/package/2006/relationships"><Relationship Id="rId1" Type="http://schemas.openxmlformats.org/officeDocument/2006/relationships/image" Target="../media/image81.jpg"/></Relationships>
</file>

<file path=xl/drawings/_rels/drawing82.xml.rels><?xml version="1.0" encoding="UTF-8" standalone="yes"?><Relationships xmlns="http://schemas.openxmlformats.org/package/2006/relationships"><Relationship Id="rId1" Type="http://schemas.openxmlformats.org/officeDocument/2006/relationships/image" Target="../media/image82.jpg"/></Relationships>
</file>

<file path=xl/drawings/_rels/drawing83.xml.rels><?xml version="1.0" encoding="UTF-8" standalone="yes"?><Relationships xmlns="http://schemas.openxmlformats.org/package/2006/relationships"><Relationship Id="rId1" Type="http://schemas.openxmlformats.org/officeDocument/2006/relationships/image" Target="../media/image83.jpg"/></Relationships>
</file>

<file path=xl/drawings/_rels/drawing84.xml.rels><?xml version="1.0" encoding="UTF-8" standalone="yes"?><Relationships xmlns="http://schemas.openxmlformats.org/package/2006/relationships"><Relationship Id="rId1" Type="http://schemas.openxmlformats.org/officeDocument/2006/relationships/image" Target="../media/image84.jpg"/></Relationships>
</file>

<file path=xl/drawings/_rels/drawing85.xml.rels><?xml version="1.0" encoding="UTF-8" standalone="yes"?><Relationships xmlns="http://schemas.openxmlformats.org/package/2006/relationships"><Relationship Id="rId1" Type="http://schemas.openxmlformats.org/officeDocument/2006/relationships/image" Target="../media/image85.jpg"/></Relationships>
</file>

<file path=xl/drawings/_rels/drawing86.xml.rels><?xml version="1.0" encoding="UTF-8" standalone="yes"?><Relationships xmlns="http://schemas.openxmlformats.org/package/2006/relationships"><Relationship Id="rId1" Type="http://schemas.openxmlformats.org/officeDocument/2006/relationships/image" Target="../media/image86.jpg"/></Relationships>
</file>

<file path=xl/drawings/_rels/drawing87.xml.rels><?xml version="1.0" encoding="UTF-8" standalone="yes"?><Relationships xmlns="http://schemas.openxmlformats.org/package/2006/relationships"><Relationship Id="rId1" Type="http://schemas.openxmlformats.org/officeDocument/2006/relationships/image" Target="../media/image87.jpg"/></Relationships>
</file>

<file path=xl/drawings/_rels/drawing88.xml.rels><?xml version="1.0" encoding="UTF-8" standalone="yes"?><Relationships xmlns="http://schemas.openxmlformats.org/package/2006/relationships"><Relationship Id="rId1" Type="http://schemas.openxmlformats.org/officeDocument/2006/relationships/image" Target="../media/image88.jpg"/></Relationships>
</file>

<file path=xl/drawings/_rels/drawing89.xml.rels><?xml version="1.0" encoding="UTF-8" standalone="yes"?><Relationships xmlns="http://schemas.openxmlformats.org/package/2006/relationships"><Relationship Id="rId1" Type="http://schemas.openxmlformats.org/officeDocument/2006/relationships/image" Target="../media/image89.jpg"/></Relationships>
</file>

<file path=xl/drawings/_rels/drawing90.xml.rels><?xml version="1.0" encoding="UTF-8" standalone="yes"?><Relationships xmlns="http://schemas.openxmlformats.org/package/2006/relationships"><Relationship Id="rId1" Type="http://schemas.openxmlformats.org/officeDocument/2006/relationships/image" Target="../media/image90.jpg"/></Relationships>
</file>

<file path=xl/drawings/_rels/drawing91.xml.rels><?xml version="1.0" encoding="UTF-8" standalone="yes"?><Relationships xmlns="http://schemas.openxmlformats.org/package/2006/relationships"><Relationship Id="rId1" Type="http://schemas.openxmlformats.org/officeDocument/2006/relationships/image" Target="../media/image91.jpg"/></Relationships>
</file>

<file path=xl/drawings/_rels/drawing92.xml.rels><?xml version="1.0" encoding="UTF-8" standalone="yes"?><Relationships xmlns="http://schemas.openxmlformats.org/package/2006/relationships"><Relationship Id="rId1" Type="http://schemas.openxmlformats.org/officeDocument/2006/relationships/image" Target="../media/image92.jpg"/></Relationships>
</file>

<file path=xl/drawings/_rels/drawing93.xml.rels><?xml version="1.0" encoding="UTF-8" standalone="yes"?><Relationships xmlns="http://schemas.openxmlformats.org/package/2006/relationships"><Relationship Id="rId1" Type="http://schemas.openxmlformats.org/officeDocument/2006/relationships/image" Target="../media/image93.jpg"/></Relationships>
</file>

<file path=xl/drawings/_rels/drawing94.xml.rels><?xml version="1.0" encoding="UTF-8" standalone="yes"?><Relationships xmlns="http://schemas.openxmlformats.org/package/2006/relationships"><Relationship Id="rId1" Type="http://schemas.openxmlformats.org/officeDocument/2006/relationships/image" Target="../media/image94.jpg"/></Relationships>
</file>

<file path=xl/drawings/_rels/drawing95.xml.rels><?xml version="1.0" encoding="UTF-8" standalone="yes"?><Relationships xmlns="http://schemas.openxmlformats.org/package/2006/relationships"><Relationship Id="rId1" Type="http://schemas.openxmlformats.org/officeDocument/2006/relationships/image" Target="../media/image95.jpg"/></Relationships>
</file>

<file path=xl/drawings/_rels/drawing96.xml.rels><?xml version="1.0" encoding="UTF-8" standalone="yes"?><Relationships xmlns="http://schemas.openxmlformats.org/package/2006/relationships"><Relationship Id="rId1" Type="http://schemas.openxmlformats.org/officeDocument/2006/relationships/image" Target="../media/image96.jpg"/></Relationships>
</file>

<file path=xl/drawings/_rels/drawing97.xml.rels><?xml version="1.0" encoding="UTF-8" standalone="yes"?><Relationships xmlns="http://schemas.openxmlformats.org/package/2006/relationships"><Relationship Id="rId1" Type="http://schemas.openxmlformats.org/officeDocument/2006/relationships/image" Target="../media/image97.jpg"/></Relationships>
</file>

<file path=xl/drawings/_rels/drawing98.xml.rels><?xml version="1.0" encoding="UTF-8" standalone="yes"?><Relationships xmlns="http://schemas.openxmlformats.org/package/2006/relationships"><Relationship Id="rId1" Type="http://schemas.openxmlformats.org/officeDocument/2006/relationships/image" Target="../media/image98.jpg"/></Relationships>
</file>

<file path=xl/drawings/_rels/drawing99.xml.rels><?xml version="1.0" encoding="UTF-8" standalone="yes"?><Relationships xmlns="http://schemas.openxmlformats.org/package/2006/relationships"><Relationship Id="rId1" Type="http://schemas.openxmlformats.org/officeDocument/2006/relationships/image" Target="../media/image99.jpg"/></Relationships>
</file>

<file path=xl/drawings/_rels/drawing100.xml.rels><?xml version="1.0" encoding="UTF-8" standalone="yes"?><Relationships xmlns="http://schemas.openxmlformats.org/package/2006/relationships"><Relationship Id="rId1" Type="http://schemas.openxmlformats.org/officeDocument/2006/relationships/image" Target="../media/image100.jpg"/></Relationships>
</file>

<file path=xl/drawings/_rels/drawing101.xml.rels><?xml version="1.0" encoding="UTF-8" standalone="yes"?><Relationships xmlns="http://schemas.openxmlformats.org/package/2006/relationships"><Relationship Id="rId1" Type="http://schemas.openxmlformats.org/officeDocument/2006/relationships/image" Target="../media/image101.jpg"/></Relationships>
</file>

<file path=xl/drawings/_rels/drawing102.xml.rels><?xml version="1.0" encoding="UTF-8" standalone="yes"?><Relationships xmlns="http://schemas.openxmlformats.org/package/2006/relationships"><Relationship Id="rId1" Type="http://schemas.openxmlformats.org/officeDocument/2006/relationships/image" Target="../media/image102.jpg"/></Relationships>
</file>

<file path=xl/drawings/_rels/drawing103.xml.rels><?xml version="1.0" encoding="UTF-8" standalone="yes"?><Relationships xmlns="http://schemas.openxmlformats.org/package/2006/relationships"><Relationship Id="rId1" Type="http://schemas.openxmlformats.org/officeDocument/2006/relationships/image" Target="../media/image103.jpg"/></Relationships>
</file>

<file path=xl/drawings/_rels/drawing104.xml.rels><?xml version="1.0" encoding="UTF-8" standalone="yes"?><Relationships xmlns="http://schemas.openxmlformats.org/package/2006/relationships"><Relationship Id="rId1" Type="http://schemas.openxmlformats.org/officeDocument/2006/relationships/image" Target="../media/image104.jpg"/></Relationships>
</file>

<file path=xl/drawings/_rels/drawing105.xml.rels><?xml version="1.0" encoding="UTF-8" standalone="yes"?><Relationships xmlns="http://schemas.openxmlformats.org/package/2006/relationships"><Relationship Id="rId1" Type="http://schemas.openxmlformats.org/officeDocument/2006/relationships/image" Target="../media/image105.jpg"/></Relationships>
</file>

<file path=xl/drawings/_rels/drawing106.xml.rels><?xml version="1.0" encoding="UTF-8" standalone="yes"?><Relationships xmlns="http://schemas.openxmlformats.org/package/2006/relationships"><Relationship Id="rId1" Type="http://schemas.openxmlformats.org/officeDocument/2006/relationships/image" Target="../media/image106.jpg"/></Relationships>
</file>

<file path=xl/drawings/_rels/drawing107.xml.rels><?xml version="1.0" encoding="UTF-8" standalone="yes"?><Relationships xmlns="http://schemas.openxmlformats.org/package/2006/relationships"><Relationship Id="rId1" Type="http://schemas.openxmlformats.org/officeDocument/2006/relationships/image" Target="../media/image107.jpg"/></Relationships>
</file>

<file path=xl/drawings/_rels/drawing108.xml.rels><?xml version="1.0" encoding="UTF-8" standalone="yes"?><Relationships xmlns="http://schemas.openxmlformats.org/package/2006/relationships"><Relationship Id="rId1" Type="http://schemas.openxmlformats.org/officeDocument/2006/relationships/image" Target="../media/image108.jpg"/></Relationships>
</file>

<file path=xl/drawings/_rels/drawing109.xml.rels><?xml version="1.0" encoding="UTF-8" standalone="yes"?><Relationships xmlns="http://schemas.openxmlformats.org/package/2006/relationships"><Relationship Id="rId1" Type="http://schemas.openxmlformats.org/officeDocument/2006/relationships/image" Target="../media/image109.jpg"/></Relationships>
</file>

<file path=xl/drawings/_rels/drawing110.xml.rels><?xml version="1.0" encoding="UTF-8" standalone="yes"?><Relationships xmlns="http://schemas.openxmlformats.org/package/2006/relationships"><Relationship Id="rId1" Type="http://schemas.openxmlformats.org/officeDocument/2006/relationships/image" Target="../media/image110.jpg"/></Relationships>
</file>

<file path=xl/drawings/_rels/drawing111.xml.rels><?xml version="1.0" encoding="UTF-8" standalone="yes"?><Relationships xmlns="http://schemas.openxmlformats.org/package/2006/relationships"><Relationship Id="rId1" Type="http://schemas.openxmlformats.org/officeDocument/2006/relationships/image" Target="../media/image111.jpg"/></Relationships>
</file>

<file path=xl/drawings/_rels/drawing112.xml.rels><?xml version="1.0" encoding="UTF-8" standalone="yes"?><Relationships xmlns="http://schemas.openxmlformats.org/package/2006/relationships"><Relationship Id="rId1" Type="http://schemas.openxmlformats.org/officeDocument/2006/relationships/image" Target="../media/image112.jpg"/></Relationships>
</file>

<file path=xl/drawings/_rels/drawing113.xml.rels><?xml version="1.0" encoding="UTF-8" standalone="yes"?><Relationships xmlns="http://schemas.openxmlformats.org/package/2006/relationships"><Relationship Id="rId1" Type="http://schemas.openxmlformats.org/officeDocument/2006/relationships/image" Target="../media/image113.jpg"/></Relationships>
</file>

<file path=xl/drawings/_rels/drawing114.xml.rels><?xml version="1.0" encoding="UTF-8" standalone="yes"?><Relationships xmlns="http://schemas.openxmlformats.org/package/2006/relationships"><Relationship Id="rId1" Type="http://schemas.openxmlformats.org/officeDocument/2006/relationships/image" Target="../media/image114.jpg"/></Relationships>
</file>

<file path=xl/drawings/_rels/drawing115.xml.rels><?xml version="1.0" encoding="UTF-8" standalone="yes"?><Relationships xmlns="http://schemas.openxmlformats.org/package/2006/relationships"><Relationship Id="rId1" Type="http://schemas.openxmlformats.org/officeDocument/2006/relationships/image" Target="../media/image115.jpg"/></Relationships>
</file>

<file path=xl/drawings/_rels/drawing116.xml.rels><?xml version="1.0" encoding="UTF-8" standalone="yes"?><Relationships xmlns="http://schemas.openxmlformats.org/package/2006/relationships"><Relationship Id="rId1" Type="http://schemas.openxmlformats.org/officeDocument/2006/relationships/image" Target="../media/image116.jpg"/></Relationships>
</file>

<file path=xl/drawings/_rels/drawing117.xml.rels><?xml version="1.0" encoding="UTF-8" standalone="yes"?><Relationships xmlns="http://schemas.openxmlformats.org/package/2006/relationships"><Relationship Id="rId1" Type="http://schemas.openxmlformats.org/officeDocument/2006/relationships/image" Target="../media/image117.jpg"/></Relationships>
</file>

<file path=xl/drawings/_rels/drawing118.xml.rels><?xml version="1.0" encoding="UTF-8" standalone="yes"?><Relationships xmlns="http://schemas.openxmlformats.org/package/2006/relationships"><Relationship Id="rId1" Type="http://schemas.openxmlformats.org/officeDocument/2006/relationships/image" Target="../media/image118.jpg"/></Relationships>
</file>

<file path=xl/drawings/_rels/drawing119.xml.rels><?xml version="1.0" encoding="UTF-8" standalone="yes"?><Relationships xmlns="http://schemas.openxmlformats.org/package/2006/relationships"><Relationship Id="rId1" Type="http://schemas.openxmlformats.org/officeDocument/2006/relationships/image" Target="../media/image119.jpg"/></Relationships>
</file>

<file path=xl/drawings/_rels/drawing120.xml.rels><?xml version="1.0" encoding="UTF-8" standalone="yes"?><Relationships xmlns="http://schemas.openxmlformats.org/package/2006/relationships"><Relationship Id="rId1" Type="http://schemas.openxmlformats.org/officeDocument/2006/relationships/image" Target="../media/image120.jpg"/></Relationships>
</file>

<file path=xl/drawings/_rels/drawing121.xml.rels><?xml version="1.0" encoding="UTF-8" standalone="yes"?><Relationships xmlns="http://schemas.openxmlformats.org/package/2006/relationships"><Relationship Id="rId1" Type="http://schemas.openxmlformats.org/officeDocument/2006/relationships/image" Target="../media/image121.jpg"/></Relationships>
</file>

<file path=xl/drawings/_rels/drawing122.xml.rels><?xml version="1.0" encoding="UTF-8" standalone="yes"?><Relationships xmlns="http://schemas.openxmlformats.org/package/2006/relationships"><Relationship Id="rId1" Type="http://schemas.openxmlformats.org/officeDocument/2006/relationships/image" Target="../media/image122.jpg"/></Relationships>
</file>

<file path=xl/drawings/_rels/drawing123.xml.rels><?xml version="1.0" encoding="UTF-8" standalone="yes"?><Relationships xmlns="http://schemas.openxmlformats.org/package/2006/relationships"><Relationship Id="rId1" Type="http://schemas.openxmlformats.org/officeDocument/2006/relationships/image" Target="../media/image123.jpg"/></Relationships>
</file>

<file path=xl/drawings/_rels/drawing124.xml.rels><?xml version="1.0" encoding="UTF-8" standalone="yes"?><Relationships xmlns="http://schemas.openxmlformats.org/package/2006/relationships"><Relationship Id="rId1" Type="http://schemas.openxmlformats.org/officeDocument/2006/relationships/image" Target="../media/image124.jpg"/></Relationships>
</file>

<file path=xl/drawings/_rels/drawing125.xml.rels><?xml version="1.0" encoding="UTF-8" standalone="yes"?><Relationships xmlns="http://schemas.openxmlformats.org/package/2006/relationships"><Relationship Id="rId1" Type="http://schemas.openxmlformats.org/officeDocument/2006/relationships/image" Target="../media/image125.jpg"/></Relationships>
</file>

<file path=xl/drawings/_rels/drawing126.xml.rels><?xml version="1.0" encoding="UTF-8" standalone="yes"?><Relationships xmlns="http://schemas.openxmlformats.org/package/2006/relationships"><Relationship Id="rId1" Type="http://schemas.openxmlformats.org/officeDocument/2006/relationships/image" Target="../media/image126.jpg"/></Relationships>
</file>

<file path=xl/drawings/_rels/drawing127.xml.rels><?xml version="1.0" encoding="UTF-8" standalone="yes"?><Relationships xmlns="http://schemas.openxmlformats.org/package/2006/relationships"><Relationship Id="rId1" Type="http://schemas.openxmlformats.org/officeDocument/2006/relationships/image" Target="../media/image127.jpg"/></Relationships>
</file>

<file path=xl/drawings/_rels/drawing128.xml.rels><?xml version="1.0" encoding="UTF-8" standalone="yes"?><Relationships xmlns="http://schemas.openxmlformats.org/package/2006/relationships"><Relationship Id="rId1" Type="http://schemas.openxmlformats.org/officeDocument/2006/relationships/image" Target="../media/image128.jpg"/></Relationships>
</file>

<file path=xl/drawings/_rels/drawing129.xml.rels><?xml version="1.0" encoding="UTF-8" standalone="yes"?><Relationships xmlns="http://schemas.openxmlformats.org/package/2006/relationships"><Relationship Id="rId1" Type="http://schemas.openxmlformats.org/officeDocument/2006/relationships/image" Target="../media/image129.jpg"/></Relationships>
</file>

<file path=xl/drawings/_rels/drawing130.xml.rels><?xml version="1.0" encoding="UTF-8" standalone="yes"?><Relationships xmlns="http://schemas.openxmlformats.org/package/2006/relationships"><Relationship Id="rId1" Type="http://schemas.openxmlformats.org/officeDocument/2006/relationships/image" Target="../media/image130.jpg"/></Relationships>
</file>

<file path=xl/drawings/_rels/drawing131.xml.rels><?xml version="1.0" encoding="UTF-8" standalone="yes"?><Relationships xmlns="http://schemas.openxmlformats.org/package/2006/relationships"><Relationship Id="rId1" Type="http://schemas.openxmlformats.org/officeDocument/2006/relationships/image" Target="../media/image131.jpg"/></Relationships>
</file>

<file path=xl/drawings/_rels/drawing132.xml.rels><?xml version="1.0" encoding="UTF-8" standalone="yes"?><Relationships xmlns="http://schemas.openxmlformats.org/package/2006/relationships"><Relationship Id="rId1" Type="http://schemas.openxmlformats.org/officeDocument/2006/relationships/image" Target="../media/image132.jpg"/></Relationships>
</file>

<file path=xl/drawings/_rels/drawing133.xml.rels><?xml version="1.0" encoding="UTF-8" standalone="yes"?><Relationships xmlns="http://schemas.openxmlformats.org/package/2006/relationships"><Relationship Id="rId1" Type="http://schemas.openxmlformats.org/officeDocument/2006/relationships/image" Target="../media/image133.jpg"/></Relationships>
</file>

<file path=xl/drawings/_rels/drawing134.xml.rels><?xml version="1.0" encoding="UTF-8" standalone="yes"?><Relationships xmlns="http://schemas.openxmlformats.org/package/2006/relationships"><Relationship Id="rId1" Type="http://schemas.openxmlformats.org/officeDocument/2006/relationships/image" Target="../media/image134.jpg"/></Relationships>
</file>

<file path=xl/drawings/_rels/drawing135.xml.rels><?xml version="1.0" encoding="UTF-8" standalone="yes"?><Relationships xmlns="http://schemas.openxmlformats.org/package/2006/relationships"><Relationship Id="rId1" Type="http://schemas.openxmlformats.org/officeDocument/2006/relationships/image" Target="../media/image135.jpg"/></Relationships>
</file>

<file path=xl/drawings/_rels/drawing136.xml.rels><?xml version="1.0" encoding="UTF-8" standalone="yes"?><Relationships xmlns="http://schemas.openxmlformats.org/package/2006/relationships"><Relationship Id="rId1" Type="http://schemas.openxmlformats.org/officeDocument/2006/relationships/image" Target="../media/image136.jpg"/></Relationships>
</file>

<file path=xl/drawings/_rels/drawing137.xml.rels><?xml version="1.0" encoding="UTF-8" standalone="yes"?><Relationships xmlns="http://schemas.openxmlformats.org/package/2006/relationships"><Relationship Id="rId1" Type="http://schemas.openxmlformats.org/officeDocument/2006/relationships/image" Target="../media/image137.jpg"/></Relationships>
</file>

<file path=xl/drawings/_rels/drawing138.xml.rels><?xml version="1.0" encoding="UTF-8" standalone="yes"?><Relationships xmlns="http://schemas.openxmlformats.org/package/2006/relationships"><Relationship Id="rId1" Type="http://schemas.openxmlformats.org/officeDocument/2006/relationships/image" Target="../media/image138.jpg"/></Relationships>
</file>

<file path=xl/drawings/_rels/drawing139.xml.rels><?xml version="1.0" encoding="UTF-8" standalone="yes"?><Relationships xmlns="http://schemas.openxmlformats.org/package/2006/relationships"><Relationship Id="rId1" Type="http://schemas.openxmlformats.org/officeDocument/2006/relationships/image" Target="../media/image139.jpg"/></Relationships>
</file>

<file path=xl/drawings/_rels/drawing140.xml.rels><?xml version="1.0" encoding="UTF-8" standalone="yes"?><Relationships xmlns="http://schemas.openxmlformats.org/package/2006/relationships"><Relationship Id="rId1" Type="http://schemas.openxmlformats.org/officeDocument/2006/relationships/image" Target="../media/image140.jpg"/></Relationships>
</file>

<file path=xl/drawings/_rels/drawing141.xml.rels><?xml version="1.0" encoding="UTF-8" standalone="yes"?><Relationships xmlns="http://schemas.openxmlformats.org/package/2006/relationships"><Relationship Id="rId1" Type="http://schemas.openxmlformats.org/officeDocument/2006/relationships/image" Target="../media/image141.jpg"/></Relationships>
</file>

<file path=xl/drawings/_rels/drawing142.xml.rels><?xml version="1.0" encoding="UTF-8" standalone="yes"?><Relationships xmlns="http://schemas.openxmlformats.org/package/2006/relationships"><Relationship Id="rId1" Type="http://schemas.openxmlformats.org/officeDocument/2006/relationships/image" Target="../media/image142.jpg"/></Relationships>
</file>

<file path=xl/drawings/_rels/drawing143.xml.rels><?xml version="1.0" encoding="UTF-8" standalone="yes"?><Relationships xmlns="http://schemas.openxmlformats.org/package/2006/relationships"><Relationship Id="rId1" Type="http://schemas.openxmlformats.org/officeDocument/2006/relationships/image" Target="../media/image143.jpg"/></Relationships>
</file>

<file path=xl/drawings/_rels/drawing144.xml.rels><?xml version="1.0" encoding="UTF-8" standalone="yes"?><Relationships xmlns="http://schemas.openxmlformats.org/package/2006/relationships"><Relationship Id="rId1" Type="http://schemas.openxmlformats.org/officeDocument/2006/relationships/image" Target="../media/image144.jpg"/></Relationships>
</file>

<file path=xl/drawings/_rels/drawing145.xml.rels><?xml version="1.0" encoding="UTF-8" standalone="yes"?><Relationships xmlns="http://schemas.openxmlformats.org/package/2006/relationships"><Relationship Id="rId1" Type="http://schemas.openxmlformats.org/officeDocument/2006/relationships/image" Target="../media/image145.jpg"/></Relationships>
</file>

<file path=xl/drawings/_rels/drawing146.xml.rels><?xml version="1.0" encoding="UTF-8" standalone="yes"?><Relationships xmlns="http://schemas.openxmlformats.org/package/2006/relationships"><Relationship Id="rId1" Type="http://schemas.openxmlformats.org/officeDocument/2006/relationships/image" Target="../media/image146.jpg"/></Relationships>
</file>

<file path=xl/drawings/_rels/drawing147.xml.rels><?xml version="1.0" encoding="UTF-8" standalone="yes"?><Relationships xmlns="http://schemas.openxmlformats.org/package/2006/relationships"><Relationship Id="rId1" Type="http://schemas.openxmlformats.org/officeDocument/2006/relationships/image" Target="../media/image147.jpg"/></Relationships>
</file>

<file path=xl/drawings/_rels/drawing148.xml.rels><?xml version="1.0" encoding="UTF-8" standalone="yes"?><Relationships xmlns="http://schemas.openxmlformats.org/package/2006/relationships"><Relationship Id="rId1" Type="http://schemas.openxmlformats.org/officeDocument/2006/relationships/image" Target="../media/image148.jpg"/></Relationships>
</file>

<file path=xl/drawings/_rels/drawing149.xml.rels><?xml version="1.0" encoding="UTF-8" standalone="yes"?><Relationships xmlns="http://schemas.openxmlformats.org/package/2006/relationships"><Relationship Id="rId1" Type="http://schemas.openxmlformats.org/officeDocument/2006/relationships/image" Target="../media/image149.jpg"/></Relationships>
</file>

<file path=xl/drawings/_rels/drawing150.xml.rels><?xml version="1.0" encoding="UTF-8" standalone="yes"?><Relationships xmlns="http://schemas.openxmlformats.org/package/2006/relationships"><Relationship Id="rId1" Type="http://schemas.openxmlformats.org/officeDocument/2006/relationships/image" Target="../media/image150.jpg"/></Relationships>
</file>

<file path=xl/drawings/_rels/drawing151.xml.rels><?xml version="1.0" encoding="UTF-8" standalone="yes"?><Relationships xmlns="http://schemas.openxmlformats.org/package/2006/relationships"><Relationship Id="rId1" Type="http://schemas.openxmlformats.org/officeDocument/2006/relationships/image" Target="../media/image151.jpg"/></Relationships>
</file>

<file path=xl/drawings/_rels/drawing152.xml.rels><?xml version="1.0" encoding="UTF-8" standalone="yes"?><Relationships xmlns="http://schemas.openxmlformats.org/package/2006/relationships"><Relationship Id="rId1" Type="http://schemas.openxmlformats.org/officeDocument/2006/relationships/image" Target="../media/image152.jpg"/></Relationships>
</file>

<file path=xl/drawings/_rels/drawing153.xml.rels><?xml version="1.0" encoding="UTF-8" standalone="yes"?><Relationships xmlns="http://schemas.openxmlformats.org/package/2006/relationships"><Relationship Id="rId1" Type="http://schemas.openxmlformats.org/officeDocument/2006/relationships/image" Target="../media/image153.jpg"/></Relationships>
</file>

<file path=xl/drawings/_rels/drawing154.xml.rels><?xml version="1.0" encoding="UTF-8" standalone="yes"?><Relationships xmlns="http://schemas.openxmlformats.org/package/2006/relationships"><Relationship Id="rId1" Type="http://schemas.openxmlformats.org/officeDocument/2006/relationships/image" Target="../media/image154.jpg"/></Relationships>
</file>

<file path=xl/drawings/_rels/drawing155.xml.rels><?xml version="1.0" encoding="UTF-8" standalone="yes"?><Relationships xmlns="http://schemas.openxmlformats.org/package/2006/relationships"><Relationship Id="rId1" Type="http://schemas.openxmlformats.org/officeDocument/2006/relationships/image" Target="../media/image155.jpg"/></Relationships>
</file>

<file path=xl/drawings/_rels/drawing156.xml.rels><?xml version="1.0" encoding="UTF-8" standalone="yes"?><Relationships xmlns="http://schemas.openxmlformats.org/package/2006/relationships"><Relationship Id="rId1" Type="http://schemas.openxmlformats.org/officeDocument/2006/relationships/image" Target="../media/image156.jpg"/></Relationships>
</file>

<file path=xl/drawings/_rels/drawing157.xml.rels><?xml version="1.0" encoding="UTF-8" standalone="yes"?><Relationships xmlns="http://schemas.openxmlformats.org/package/2006/relationships"><Relationship Id="rId1" Type="http://schemas.openxmlformats.org/officeDocument/2006/relationships/image" Target="../media/image157.jpg"/></Relationships>
</file>

<file path=xl/drawings/_rels/drawing158.xml.rels><?xml version="1.0" encoding="UTF-8" standalone="yes"?><Relationships xmlns="http://schemas.openxmlformats.org/package/2006/relationships"><Relationship Id="rId1" Type="http://schemas.openxmlformats.org/officeDocument/2006/relationships/image" Target="../media/image158.jpg"/></Relationships>
</file>

<file path=xl/drawings/_rels/drawing159.xml.rels><?xml version="1.0" encoding="UTF-8" standalone="yes"?><Relationships xmlns="http://schemas.openxmlformats.org/package/2006/relationships"><Relationship Id="rId1" Type="http://schemas.openxmlformats.org/officeDocument/2006/relationships/image" Target="../media/image159.jpg"/></Relationships>
</file>

<file path=xl/drawings/_rels/drawing160.xml.rels><?xml version="1.0" encoding="UTF-8" standalone="yes"?><Relationships xmlns="http://schemas.openxmlformats.org/package/2006/relationships"><Relationship Id="rId1" Type="http://schemas.openxmlformats.org/officeDocument/2006/relationships/image" Target="../media/image160.jpg"/></Relationships>
</file>

<file path=xl/drawings/_rels/drawing161.xml.rels><?xml version="1.0" encoding="UTF-8" standalone="yes"?><Relationships xmlns="http://schemas.openxmlformats.org/package/2006/relationships"><Relationship Id="rId1" Type="http://schemas.openxmlformats.org/officeDocument/2006/relationships/image" Target="../media/image161.jpg"/></Relationships>
</file>

<file path=xl/drawings/_rels/drawing162.xml.rels><?xml version="1.0" encoding="UTF-8" standalone="yes"?><Relationships xmlns="http://schemas.openxmlformats.org/package/2006/relationships"><Relationship Id="rId1" Type="http://schemas.openxmlformats.org/officeDocument/2006/relationships/image" Target="../media/image162.jpg"/></Relationships>
</file>

<file path=xl/drawings/_rels/drawing163.xml.rels><?xml version="1.0" encoding="UTF-8" standalone="yes"?><Relationships xmlns="http://schemas.openxmlformats.org/package/2006/relationships"><Relationship Id="rId1" Type="http://schemas.openxmlformats.org/officeDocument/2006/relationships/image" Target="../media/image163.jpg"/></Relationships>
</file>

<file path=xl/drawings/_rels/drawing164.xml.rels><?xml version="1.0" encoding="UTF-8" standalone="yes"?><Relationships xmlns="http://schemas.openxmlformats.org/package/2006/relationships"><Relationship Id="rId1" Type="http://schemas.openxmlformats.org/officeDocument/2006/relationships/image" Target="../media/image164.jpg"/></Relationships>
</file>

<file path=xl/drawings/_rels/drawing165.xml.rels><?xml version="1.0" encoding="UTF-8" standalone="yes"?><Relationships xmlns="http://schemas.openxmlformats.org/package/2006/relationships"><Relationship Id="rId1" Type="http://schemas.openxmlformats.org/officeDocument/2006/relationships/image" Target="../media/image165.jpg"/></Relationships>
</file>

<file path=xl/drawings/_rels/drawing166.xml.rels><?xml version="1.0" encoding="UTF-8" standalone="yes"?><Relationships xmlns="http://schemas.openxmlformats.org/package/2006/relationships"><Relationship Id="rId1" Type="http://schemas.openxmlformats.org/officeDocument/2006/relationships/image" Target="../media/image166.jpg"/></Relationships>
</file>

<file path=xl/drawings/_rels/drawing167.xml.rels><?xml version="1.0" encoding="UTF-8" standalone="yes"?><Relationships xmlns="http://schemas.openxmlformats.org/package/2006/relationships"><Relationship Id="rId1" Type="http://schemas.openxmlformats.org/officeDocument/2006/relationships/image" Target="../media/image167.jpg"/></Relationships>
</file>

<file path=xl/drawings/_rels/drawing168.xml.rels><?xml version="1.0" encoding="UTF-8" standalone="yes"?><Relationships xmlns="http://schemas.openxmlformats.org/package/2006/relationships"><Relationship Id="rId1" Type="http://schemas.openxmlformats.org/officeDocument/2006/relationships/image" Target="../media/image168.jpg"/></Relationships>
</file>

<file path=xl/drawings/_rels/drawing169.xml.rels><?xml version="1.0" encoding="UTF-8" standalone="yes"?><Relationships xmlns="http://schemas.openxmlformats.org/package/2006/relationships"><Relationship Id="rId1" Type="http://schemas.openxmlformats.org/officeDocument/2006/relationships/image" Target="../media/image169.jpg"/></Relationships>
</file>

<file path=xl/drawings/_rels/drawing170.xml.rels><?xml version="1.0" encoding="UTF-8" standalone="yes"?><Relationships xmlns="http://schemas.openxmlformats.org/package/2006/relationships"><Relationship Id="rId1" Type="http://schemas.openxmlformats.org/officeDocument/2006/relationships/image" Target="../media/image170.jpg"/></Relationships>
</file>

<file path=xl/drawings/_rels/drawing171.xml.rels><?xml version="1.0" encoding="UTF-8" standalone="yes"?><Relationships xmlns="http://schemas.openxmlformats.org/package/2006/relationships"><Relationship Id="rId1" Type="http://schemas.openxmlformats.org/officeDocument/2006/relationships/image" Target="../media/image171.jpg"/></Relationships>
</file>

<file path=xl/drawings/_rels/drawing172.xml.rels><?xml version="1.0" encoding="UTF-8" standalone="yes"?><Relationships xmlns="http://schemas.openxmlformats.org/package/2006/relationships"><Relationship Id="rId1" Type="http://schemas.openxmlformats.org/officeDocument/2006/relationships/image" Target="../media/image172.jpg"/></Relationships>
</file>

<file path=xl/drawings/_rels/drawing173.xml.rels><?xml version="1.0" encoding="UTF-8" standalone="yes"?><Relationships xmlns="http://schemas.openxmlformats.org/package/2006/relationships"><Relationship Id="rId1" Type="http://schemas.openxmlformats.org/officeDocument/2006/relationships/image" Target="../media/image173.jpg"/></Relationships>
</file>

<file path=xl/drawings/_rels/drawing174.xml.rels><?xml version="1.0" encoding="UTF-8" standalone="yes"?><Relationships xmlns="http://schemas.openxmlformats.org/package/2006/relationships"><Relationship Id="rId1" Type="http://schemas.openxmlformats.org/officeDocument/2006/relationships/image" Target="../media/image174.jpg"/></Relationships>
</file>

<file path=xl/drawings/_rels/drawing175.xml.rels><?xml version="1.0" encoding="UTF-8" standalone="yes"?><Relationships xmlns="http://schemas.openxmlformats.org/package/2006/relationships"><Relationship Id="rId1" Type="http://schemas.openxmlformats.org/officeDocument/2006/relationships/image" Target="../media/image175.jpg"/></Relationships>
</file>

<file path=xl/drawings/_rels/drawing176.xml.rels><?xml version="1.0" encoding="UTF-8" standalone="yes"?><Relationships xmlns="http://schemas.openxmlformats.org/package/2006/relationships"><Relationship Id="rId1" Type="http://schemas.openxmlformats.org/officeDocument/2006/relationships/image" Target="../media/image176.jpg"/></Relationships>
</file>

<file path=xl/drawings/_rels/drawing177.xml.rels><?xml version="1.0" encoding="UTF-8" standalone="yes"?><Relationships xmlns="http://schemas.openxmlformats.org/package/2006/relationships"><Relationship Id="rId1" Type="http://schemas.openxmlformats.org/officeDocument/2006/relationships/image" Target="../media/image177.jpg"/></Relationships>
</file>

<file path=xl/drawings/_rels/drawing178.xml.rels><?xml version="1.0" encoding="UTF-8" standalone="yes"?><Relationships xmlns="http://schemas.openxmlformats.org/package/2006/relationships"><Relationship Id="rId1" Type="http://schemas.openxmlformats.org/officeDocument/2006/relationships/image" Target="../media/image178.jpg"/></Relationships>
</file>

<file path=xl/drawings/_rels/drawing179.xml.rels><?xml version="1.0" encoding="UTF-8" standalone="yes"?><Relationships xmlns="http://schemas.openxmlformats.org/package/2006/relationships"><Relationship Id="rId1" Type="http://schemas.openxmlformats.org/officeDocument/2006/relationships/image" Target="../media/image179.jpg"/></Relationships>
</file>

<file path=xl/drawings/_rels/drawing180.xml.rels><?xml version="1.0" encoding="UTF-8" standalone="yes"?><Relationships xmlns="http://schemas.openxmlformats.org/package/2006/relationships"><Relationship Id="rId1" Type="http://schemas.openxmlformats.org/officeDocument/2006/relationships/image" Target="../media/image180.jpg"/></Relationships>
</file>

<file path=xl/drawings/_rels/drawing181.xml.rels><?xml version="1.0" encoding="UTF-8" standalone="yes"?><Relationships xmlns="http://schemas.openxmlformats.org/package/2006/relationships"><Relationship Id="rId1" Type="http://schemas.openxmlformats.org/officeDocument/2006/relationships/image" Target="../media/image181.jpg"/></Relationships>
</file>

<file path=xl/drawings/_rels/drawing182.xml.rels><?xml version="1.0" encoding="UTF-8" standalone="yes"?><Relationships xmlns="http://schemas.openxmlformats.org/package/2006/relationships"><Relationship Id="rId1" Type="http://schemas.openxmlformats.org/officeDocument/2006/relationships/image" Target="../media/image182.jpg"/></Relationships>
</file>

<file path=xl/drawings/_rels/drawing183.xml.rels><?xml version="1.0" encoding="UTF-8" standalone="yes"?><Relationships xmlns="http://schemas.openxmlformats.org/package/2006/relationships"><Relationship Id="rId1" Type="http://schemas.openxmlformats.org/officeDocument/2006/relationships/image" Target="../media/image183.jpg"/></Relationships>
</file>

<file path=xl/drawings/_rels/drawing184.xml.rels><?xml version="1.0" encoding="UTF-8" standalone="yes"?><Relationships xmlns="http://schemas.openxmlformats.org/package/2006/relationships"><Relationship Id="rId1" Type="http://schemas.openxmlformats.org/officeDocument/2006/relationships/image" Target="../media/image184.jpg"/></Relationships>
</file>

<file path=xl/drawings/_rels/drawing185.xml.rels><?xml version="1.0" encoding="UTF-8" standalone="yes"?><Relationships xmlns="http://schemas.openxmlformats.org/package/2006/relationships"><Relationship Id="rId1" Type="http://schemas.openxmlformats.org/officeDocument/2006/relationships/image" Target="../media/image185.jpg"/></Relationships>
</file>

<file path=xl/drawings/_rels/drawing186.xml.rels><?xml version="1.0" encoding="UTF-8" standalone="yes"?><Relationships xmlns="http://schemas.openxmlformats.org/package/2006/relationships"><Relationship Id="rId1" Type="http://schemas.openxmlformats.org/officeDocument/2006/relationships/image" Target="../media/image186.jpg"/></Relationships>
</file>

<file path=xl/drawings/_rels/drawing187.xml.rels><?xml version="1.0" encoding="UTF-8" standalone="yes"?><Relationships xmlns="http://schemas.openxmlformats.org/package/2006/relationships"><Relationship Id="rId1" Type="http://schemas.openxmlformats.org/officeDocument/2006/relationships/image" Target="../media/image187.jpg"/></Relationships>
</file>

<file path=xl/drawings/drawing1.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5</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4389120" cy="82296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3.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4.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5.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6.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7.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8.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9.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0.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1.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2.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3.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4.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5.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6.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7.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8.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9.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20.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21.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22.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23.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24.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25.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26.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27.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28.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29.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30.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31.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32.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33.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34.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35.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36.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37.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38.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39.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40.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41.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42.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43.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44.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45.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46.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47.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48.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49.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50.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51.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52.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53.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54.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55.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56.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57.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58.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59.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60.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61.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62.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63.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64.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65.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66.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67.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68.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69.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70.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71.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72.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73.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74.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75.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76.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77.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78.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79.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80.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81.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82.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83.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84.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85.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86.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87.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88.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89.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90.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91.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92.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93.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94.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95.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96.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97.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98.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99.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00.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01.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02.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03.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04.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05.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06.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07.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08.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09.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10.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11.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12.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13.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14.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15.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16.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17.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18.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19.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20.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21.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22.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23.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24.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25.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26.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27.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28.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29.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30.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31.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32.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33.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34.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35.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36.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37.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38.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39.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40.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41.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42.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43.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44.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45.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46.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47.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48.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49.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50.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51.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52.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53.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54.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55.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56.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57.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58.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59.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60.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61.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62.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63.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64.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65.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66.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67.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68.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69.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70.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71.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72.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73.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74.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75.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76.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77.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78.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79.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80.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81.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82.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83.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84.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85.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86.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87.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ype="http://schemas.openxmlformats.org/officeDocument/2006/relationships/drawing" Target="../drawings/drawing1.xml"/><Relationship Id="rId2" Type="http://schemas.openxmlformats.org/officeDocument/2006/relationships/printerSettings" Target="../printerSettings/printerSettings1.bin"/><Relationship Id="rIdvml" Type="http://schemas.openxmlformats.org/officeDocument/2006/relationships/vmlDrawing" Target="../drawings/vmlDrawing1.vml"/></Relationships>
</file>

<file path=xl/worksheets/_rels/sheet2.xml.rels><?xml version="1.0" encoding="UTF-8" standalone="yes"?><Relationships xmlns="http://schemas.openxmlformats.org/package/2006/relationships"><Relationship Id="rId1" Type="http://schemas.openxmlformats.org/officeDocument/2006/relationships/drawing" Target="../drawings/drawing2.xml"/><Relationship Id="rId2" Type="http://schemas.openxmlformats.org/officeDocument/2006/relationships/printerSettings" Target="../printerSettings/printerSettings2.bin"/><Relationship Id="rIdvml" Type="http://schemas.openxmlformats.org/officeDocument/2006/relationships/vmlDrawing" Target="../drawings/vmlDrawing2.vml"/></Relationships>
</file>

<file path=xl/worksheets/_rels/sheet3.xml.rels><?xml version="1.0" encoding="UTF-8" standalone="yes"?><Relationships xmlns="http://schemas.openxmlformats.org/package/2006/relationships"><Relationship Id="rId1" Type="http://schemas.openxmlformats.org/officeDocument/2006/relationships/drawing" Target="../drawings/drawing3.xml"/><Relationship Id="rId2" Type="http://schemas.openxmlformats.org/officeDocument/2006/relationships/printerSettings" Target="../printerSettings/printerSettings3.bin"/><Relationship Id="rIdvml" Type="http://schemas.openxmlformats.org/officeDocument/2006/relationships/vmlDrawing" Target="../drawings/vmlDrawing3.vml"/></Relationships>
</file>

<file path=xl/worksheets/_rels/sheet4.xml.rels><?xml version="1.0" encoding="UTF-8" standalone="yes"?><Relationships xmlns="http://schemas.openxmlformats.org/package/2006/relationships"><Relationship Id="rId1" Type="http://schemas.openxmlformats.org/officeDocument/2006/relationships/drawing" Target="../drawings/drawing4.xml"/><Relationship Id="rId2" Type="http://schemas.openxmlformats.org/officeDocument/2006/relationships/printerSettings" Target="../printerSettings/printerSettings4.bin"/><Relationship Id="rIdvml" Type="http://schemas.openxmlformats.org/officeDocument/2006/relationships/vmlDrawing" Target="../drawings/vmlDrawing4.vml"/></Relationships>
</file>

<file path=xl/worksheets/_rels/sheet5.xml.rels><?xml version="1.0" encoding="UTF-8" standalone="yes"?><Relationships xmlns="http://schemas.openxmlformats.org/package/2006/relationships"><Relationship Id="rId1" Type="http://schemas.openxmlformats.org/officeDocument/2006/relationships/drawing" Target="../drawings/drawing5.xml"/><Relationship Id="rId2" Type="http://schemas.openxmlformats.org/officeDocument/2006/relationships/printerSettings" Target="../printerSettings/printerSettings5.bin"/><Relationship Id="rIdvml" Type="http://schemas.openxmlformats.org/officeDocument/2006/relationships/vmlDrawing" Target="../drawings/vmlDrawing5.vml"/></Relationships>
</file>

<file path=xl/worksheets/_rels/sheet6.xml.rels><?xml version="1.0" encoding="UTF-8" standalone="yes"?><Relationships xmlns="http://schemas.openxmlformats.org/package/2006/relationships"><Relationship Id="rId1" Type="http://schemas.openxmlformats.org/officeDocument/2006/relationships/drawing" Target="../drawings/drawing6.xml"/><Relationship Id="rId2" Type="http://schemas.openxmlformats.org/officeDocument/2006/relationships/printerSettings" Target="../printerSettings/printerSettings6.bin"/><Relationship Id="rIdvml" Type="http://schemas.openxmlformats.org/officeDocument/2006/relationships/vmlDrawing" Target="../drawings/vmlDrawing6.vml"/></Relationships>
</file>

<file path=xl/worksheets/_rels/sheet7.xml.rels><?xml version="1.0" encoding="UTF-8" standalone="yes"?><Relationships xmlns="http://schemas.openxmlformats.org/package/2006/relationships"><Relationship Id="rId1" Type="http://schemas.openxmlformats.org/officeDocument/2006/relationships/drawing" Target="../drawings/drawing7.xml"/><Relationship Id="rId2" Type="http://schemas.openxmlformats.org/officeDocument/2006/relationships/printerSettings" Target="../printerSettings/printerSettings7.bin"/><Relationship Id="rIdvml" Type="http://schemas.openxmlformats.org/officeDocument/2006/relationships/vmlDrawing" Target="../drawings/vmlDrawing7.vml"/></Relationships>
</file>

<file path=xl/worksheets/_rels/sheet8.xml.rels><?xml version="1.0" encoding="UTF-8" standalone="yes"?><Relationships xmlns="http://schemas.openxmlformats.org/package/2006/relationships"><Relationship Id="rId1" Type="http://schemas.openxmlformats.org/officeDocument/2006/relationships/drawing" Target="../drawings/drawing8.xml"/><Relationship Id="rId2" Type="http://schemas.openxmlformats.org/officeDocument/2006/relationships/printerSettings" Target="../printerSettings/printerSettings8.bin"/><Relationship Id="rIdvml" Type="http://schemas.openxmlformats.org/officeDocument/2006/relationships/vmlDrawing" Target="../drawings/vmlDrawing8.vml"/></Relationships>
</file>

<file path=xl/worksheets/_rels/sheet9.xml.rels><?xml version="1.0" encoding="UTF-8" standalone="yes"?><Relationships xmlns="http://schemas.openxmlformats.org/package/2006/relationships"><Relationship Id="rId1" Type="http://schemas.openxmlformats.org/officeDocument/2006/relationships/drawing" Target="../drawings/drawing9.xml"/><Relationship Id="rId2" Type="http://schemas.openxmlformats.org/officeDocument/2006/relationships/printerSettings" Target="../printerSettings/printerSettings9.bin"/><Relationship Id="rIdvml" Type="http://schemas.openxmlformats.org/officeDocument/2006/relationships/vmlDrawing" Target="../drawings/vmlDrawing9.vml"/></Relationships>
</file>

<file path=xl/worksheets/_rels/sheet10.xml.rels><?xml version="1.0" encoding="UTF-8" standalone="yes"?><Relationships xmlns="http://schemas.openxmlformats.org/package/2006/relationships"><Relationship Id="rId1" Type="http://schemas.openxmlformats.org/officeDocument/2006/relationships/drawing" Target="../drawings/drawing10.xml"/><Relationship Id="rId2" Type="http://schemas.openxmlformats.org/officeDocument/2006/relationships/printerSettings" Target="../printerSettings/printerSettings10.bin"/><Relationship Id="rIdvml" Type="http://schemas.openxmlformats.org/officeDocument/2006/relationships/vmlDrawing" Target="../drawings/vmlDrawing10.vml"/></Relationships>
</file>

<file path=xl/worksheets/_rels/sheet11.xml.rels><?xml version="1.0" encoding="UTF-8" standalone="yes"?><Relationships xmlns="http://schemas.openxmlformats.org/package/2006/relationships"><Relationship Id="rId1" Type="http://schemas.openxmlformats.org/officeDocument/2006/relationships/drawing" Target="../drawings/drawing11.xml"/><Relationship Id="rId2" Type="http://schemas.openxmlformats.org/officeDocument/2006/relationships/printerSettings" Target="../printerSettings/printerSettings11.bin"/><Relationship Id="rIdvml" Type="http://schemas.openxmlformats.org/officeDocument/2006/relationships/vmlDrawing" Target="../drawings/vmlDrawing11.vml"/></Relationships>
</file>

<file path=xl/worksheets/_rels/sheet12.xml.rels><?xml version="1.0" encoding="UTF-8" standalone="yes"?><Relationships xmlns="http://schemas.openxmlformats.org/package/2006/relationships"><Relationship Id="rId1" Type="http://schemas.openxmlformats.org/officeDocument/2006/relationships/drawing" Target="../drawings/drawing12.xml"/><Relationship Id="rId2" Type="http://schemas.openxmlformats.org/officeDocument/2006/relationships/printerSettings" Target="../printerSettings/printerSettings12.bin"/><Relationship Id="rIdvml" Type="http://schemas.openxmlformats.org/officeDocument/2006/relationships/vmlDrawing" Target="../drawings/vmlDrawing12.vml"/></Relationships>
</file>

<file path=xl/worksheets/_rels/sheet13.xml.rels><?xml version="1.0" encoding="UTF-8" standalone="yes"?><Relationships xmlns="http://schemas.openxmlformats.org/package/2006/relationships"><Relationship Id="rId1" Type="http://schemas.openxmlformats.org/officeDocument/2006/relationships/drawing" Target="../drawings/drawing13.xml"/><Relationship Id="rId2" Type="http://schemas.openxmlformats.org/officeDocument/2006/relationships/printerSettings" Target="../printerSettings/printerSettings13.bin"/><Relationship Id="rIdvml" Type="http://schemas.openxmlformats.org/officeDocument/2006/relationships/vmlDrawing" Target="../drawings/vmlDrawing13.vml"/></Relationships>
</file>

<file path=xl/worksheets/_rels/sheet14.xml.rels><?xml version="1.0" encoding="UTF-8" standalone="yes"?><Relationships xmlns="http://schemas.openxmlformats.org/package/2006/relationships"><Relationship Id="rId1" Type="http://schemas.openxmlformats.org/officeDocument/2006/relationships/drawing" Target="../drawings/drawing14.xml"/><Relationship Id="rId2" Type="http://schemas.openxmlformats.org/officeDocument/2006/relationships/printerSettings" Target="../printerSettings/printerSettings14.bin"/><Relationship Id="rIdvml" Type="http://schemas.openxmlformats.org/officeDocument/2006/relationships/vmlDrawing" Target="../drawings/vmlDrawing14.vml"/></Relationships>
</file>

<file path=xl/worksheets/_rels/sheet15.xml.rels><?xml version="1.0" encoding="UTF-8" standalone="yes"?><Relationships xmlns="http://schemas.openxmlformats.org/package/2006/relationships"><Relationship Id="rId1" Type="http://schemas.openxmlformats.org/officeDocument/2006/relationships/drawing" Target="../drawings/drawing15.xml"/><Relationship Id="rId2" Type="http://schemas.openxmlformats.org/officeDocument/2006/relationships/printerSettings" Target="../printerSettings/printerSettings15.bin"/><Relationship Id="rIdvml" Type="http://schemas.openxmlformats.org/officeDocument/2006/relationships/vmlDrawing" Target="../drawings/vmlDrawing15.vml"/></Relationships>
</file>

<file path=xl/worksheets/_rels/sheet16.xml.rels><?xml version="1.0" encoding="UTF-8" standalone="yes"?><Relationships xmlns="http://schemas.openxmlformats.org/package/2006/relationships"><Relationship Id="rId1" Type="http://schemas.openxmlformats.org/officeDocument/2006/relationships/drawing" Target="../drawings/drawing16.xml"/><Relationship Id="rId2" Type="http://schemas.openxmlformats.org/officeDocument/2006/relationships/printerSettings" Target="../printerSettings/printerSettings16.bin"/><Relationship Id="rIdvml" Type="http://schemas.openxmlformats.org/officeDocument/2006/relationships/vmlDrawing" Target="../drawings/vmlDrawing16.vml"/></Relationships>
</file>

<file path=xl/worksheets/_rels/sheet17.xml.rels><?xml version="1.0" encoding="UTF-8" standalone="yes"?><Relationships xmlns="http://schemas.openxmlformats.org/package/2006/relationships"><Relationship Id="rId1" Type="http://schemas.openxmlformats.org/officeDocument/2006/relationships/drawing" Target="../drawings/drawing17.xml"/><Relationship Id="rId2" Type="http://schemas.openxmlformats.org/officeDocument/2006/relationships/printerSettings" Target="../printerSettings/printerSettings17.bin"/><Relationship Id="rIdvml" Type="http://schemas.openxmlformats.org/officeDocument/2006/relationships/vmlDrawing" Target="../drawings/vmlDrawing17.vml"/></Relationships>
</file>

<file path=xl/worksheets/_rels/sheet18.xml.rels><?xml version="1.0" encoding="UTF-8" standalone="yes"?><Relationships xmlns="http://schemas.openxmlformats.org/package/2006/relationships"><Relationship Id="rId1" Type="http://schemas.openxmlformats.org/officeDocument/2006/relationships/drawing" Target="../drawings/drawing18.xml"/><Relationship Id="rId2" Type="http://schemas.openxmlformats.org/officeDocument/2006/relationships/printerSettings" Target="../printerSettings/printerSettings18.bin"/><Relationship Id="rIdvml" Type="http://schemas.openxmlformats.org/officeDocument/2006/relationships/vmlDrawing" Target="../drawings/vmlDrawing18.vml"/></Relationships>
</file>

<file path=xl/worksheets/_rels/sheet19.xml.rels><?xml version="1.0" encoding="UTF-8" standalone="yes"?><Relationships xmlns="http://schemas.openxmlformats.org/package/2006/relationships"><Relationship Id="rId1" Type="http://schemas.openxmlformats.org/officeDocument/2006/relationships/drawing" Target="../drawings/drawing19.xml"/><Relationship Id="rId2" Type="http://schemas.openxmlformats.org/officeDocument/2006/relationships/printerSettings" Target="../printerSettings/printerSettings19.bin"/><Relationship Id="rIdvml" Type="http://schemas.openxmlformats.org/officeDocument/2006/relationships/vmlDrawing" Target="../drawings/vmlDrawing19.vml"/></Relationships>
</file>

<file path=xl/worksheets/_rels/sheet20.xml.rels><?xml version="1.0" encoding="UTF-8" standalone="yes"?><Relationships xmlns="http://schemas.openxmlformats.org/package/2006/relationships"><Relationship Id="rId1" Type="http://schemas.openxmlformats.org/officeDocument/2006/relationships/drawing" Target="../drawings/drawing20.xml"/><Relationship Id="rId2" Type="http://schemas.openxmlformats.org/officeDocument/2006/relationships/printerSettings" Target="../printerSettings/printerSettings20.bin"/><Relationship Id="rIdvml" Type="http://schemas.openxmlformats.org/officeDocument/2006/relationships/vmlDrawing" Target="../drawings/vmlDrawing20.vml"/></Relationships>
</file>

<file path=xl/worksheets/_rels/sheet21.xml.rels><?xml version="1.0" encoding="UTF-8" standalone="yes"?><Relationships xmlns="http://schemas.openxmlformats.org/package/2006/relationships"><Relationship Id="rId1" Type="http://schemas.openxmlformats.org/officeDocument/2006/relationships/drawing" Target="../drawings/drawing21.xml"/><Relationship Id="rId2" Type="http://schemas.openxmlformats.org/officeDocument/2006/relationships/printerSettings" Target="../printerSettings/printerSettings21.bin"/><Relationship Id="rIdvml" Type="http://schemas.openxmlformats.org/officeDocument/2006/relationships/vmlDrawing" Target="../drawings/vmlDrawing21.vml"/></Relationships>
</file>

<file path=xl/worksheets/_rels/sheet22.xml.rels><?xml version="1.0" encoding="UTF-8" standalone="yes"?><Relationships xmlns="http://schemas.openxmlformats.org/package/2006/relationships"><Relationship Id="rId1" Type="http://schemas.openxmlformats.org/officeDocument/2006/relationships/drawing" Target="../drawings/drawing22.xml"/><Relationship Id="rId2" Type="http://schemas.openxmlformats.org/officeDocument/2006/relationships/printerSettings" Target="../printerSettings/printerSettings22.bin"/><Relationship Id="rIdvml" Type="http://schemas.openxmlformats.org/officeDocument/2006/relationships/vmlDrawing" Target="../drawings/vmlDrawing22.vml"/></Relationships>
</file>

<file path=xl/worksheets/_rels/sheet23.xml.rels><?xml version="1.0" encoding="UTF-8" standalone="yes"?><Relationships xmlns="http://schemas.openxmlformats.org/package/2006/relationships"><Relationship Id="rId1" Type="http://schemas.openxmlformats.org/officeDocument/2006/relationships/drawing" Target="../drawings/drawing23.xml"/><Relationship Id="rId2" Type="http://schemas.openxmlformats.org/officeDocument/2006/relationships/printerSettings" Target="../printerSettings/printerSettings23.bin"/><Relationship Id="rIdvml" Type="http://schemas.openxmlformats.org/officeDocument/2006/relationships/vmlDrawing" Target="../drawings/vmlDrawing23.vml"/></Relationships>
</file>

<file path=xl/worksheets/_rels/sheet24.xml.rels><?xml version="1.0" encoding="UTF-8" standalone="yes"?><Relationships xmlns="http://schemas.openxmlformats.org/package/2006/relationships"><Relationship Id="rId1" Type="http://schemas.openxmlformats.org/officeDocument/2006/relationships/drawing" Target="../drawings/drawing24.xml"/><Relationship Id="rId2" Type="http://schemas.openxmlformats.org/officeDocument/2006/relationships/printerSettings" Target="../printerSettings/printerSettings24.bin"/><Relationship Id="rIdvml" Type="http://schemas.openxmlformats.org/officeDocument/2006/relationships/vmlDrawing" Target="../drawings/vmlDrawing24.vml"/></Relationships>
</file>

<file path=xl/worksheets/_rels/sheet25.xml.rels><?xml version="1.0" encoding="UTF-8" standalone="yes"?><Relationships xmlns="http://schemas.openxmlformats.org/package/2006/relationships"><Relationship Id="rId1" Type="http://schemas.openxmlformats.org/officeDocument/2006/relationships/drawing" Target="../drawings/drawing25.xml"/><Relationship Id="rId2" Type="http://schemas.openxmlformats.org/officeDocument/2006/relationships/printerSettings" Target="../printerSettings/printerSettings25.bin"/><Relationship Id="rIdvml" Type="http://schemas.openxmlformats.org/officeDocument/2006/relationships/vmlDrawing" Target="../drawings/vmlDrawing25.vml"/></Relationships>
</file>

<file path=xl/worksheets/_rels/sheet26.xml.rels><?xml version="1.0" encoding="UTF-8" standalone="yes"?><Relationships xmlns="http://schemas.openxmlformats.org/package/2006/relationships"><Relationship Id="rId1" Type="http://schemas.openxmlformats.org/officeDocument/2006/relationships/drawing" Target="../drawings/drawing26.xml"/><Relationship Id="rId2" Type="http://schemas.openxmlformats.org/officeDocument/2006/relationships/printerSettings" Target="../printerSettings/printerSettings26.bin"/><Relationship Id="rIdvml" Type="http://schemas.openxmlformats.org/officeDocument/2006/relationships/vmlDrawing" Target="../drawings/vmlDrawing26.vml"/></Relationships>
</file>

<file path=xl/worksheets/_rels/sheet27.xml.rels><?xml version="1.0" encoding="UTF-8" standalone="yes"?><Relationships xmlns="http://schemas.openxmlformats.org/package/2006/relationships"><Relationship Id="rId1" Type="http://schemas.openxmlformats.org/officeDocument/2006/relationships/drawing" Target="../drawings/drawing27.xml"/><Relationship Id="rId2" Type="http://schemas.openxmlformats.org/officeDocument/2006/relationships/printerSettings" Target="../printerSettings/printerSettings27.bin"/><Relationship Id="rIdvml" Type="http://schemas.openxmlformats.org/officeDocument/2006/relationships/vmlDrawing" Target="../drawings/vmlDrawing27.vml"/></Relationships>
</file>

<file path=xl/worksheets/_rels/sheet28.xml.rels><?xml version="1.0" encoding="UTF-8" standalone="yes"?><Relationships xmlns="http://schemas.openxmlformats.org/package/2006/relationships"><Relationship Id="rId1" Type="http://schemas.openxmlformats.org/officeDocument/2006/relationships/drawing" Target="../drawings/drawing28.xml"/><Relationship Id="rId2" Type="http://schemas.openxmlformats.org/officeDocument/2006/relationships/printerSettings" Target="../printerSettings/printerSettings28.bin"/><Relationship Id="rIdvml" Type="http://schemas.openxmlformats.org/officeDocument/2006/relationships/vmlDrawing" Target="../drawings/vmlDrawing28.vml"/></Relationships>
</file>

<file path=xl/worksheets/_rels/sheet29.xml.rels><?xml version="1.0" encoding="UTF-8" standalone="yes"?><Relationships xmlns="http://schemas.openxmlformats.org/package/2006/relationships"><Relationship Id="rId1" Type="http://schemas.openxmlformats.org/officeDocument/2006/relationships/drawing" Target="../drawings/drawing29.xml"/><Relationship Id="rId2" Type="http://schemas.openxmlformats.org/officeDocument/2006/relationships/printerSettings" Target="../printerSettings/printerSettings29.bin"/><Relationship Id="rIdvml" Type="http://schemas.openxmlformats.org/officeDocument/2006/relationships/vmlDrawing" Target="../drawings/vmlDrawing29.vml"/></Relationships>
</file>

<file path=xl/worksheets/_rels/sheet30.xml.rels><?xml version="1.0" encoding="UTF-8" standalone="yes"?><Relationships xmlns="http://schemas.openxmlformats.org/package/2006/relationships"><Relationship Id="rId1" Type="http://schemas.openxmlformats.org/officeDocument/2006/relationships/drawing" Target="../drawings/drawing30.xml"/><Relationship Id="rId2" Type="http://schemas.openxmlformats.org/officeDocument/2006/relationships/printerSettings" Target="../printerSettings/printerSettings30.bin"/><Relationship Id="rIdvml" Type="http://schemas.openxmlformats.org/officeDocument/2006/relationships/vmlDrawing" Target="../drawings/vmlDrawing30.vml"/></Relationships>
</file>

<file path=xl/worksheets/_rels/sheet31.xml.rels><?xml version="1.0" encoding="UTF-8" standalone="yes"?><Relationships xmlns="http://schemas.openxmlformats.org/package/2006/relationships"><Relationship Id="rId1" Type="http://schemas.openxmlformats.org/officeDocument/2006/relationships/drawing" Target="../drawings/drawing31.xml"/><Relationship Id="rId2" Type="http://schemas.openxmlformats.org/officeDocument/2006/relationships/printerSettings" Target="../printerSettings/printerSettings31.bin"/><Relationship Id="rIdvml" Type="http://schemas.openxmlformats.org/officeDocument/2006/relationships/vmlDrawing" Target="../drawings/vmlDrawing31.vml"/></Relationships>
</file>

<file path=xl/worksheets/_rels/sheet32.xml.rels><?xml version="1.0" encoding="UTF-8" standalone="yes"?><Relationships xmlns="http://schemas.openxmlformats.org/package/2006/relationships"><Relationship Id="rId1" Type="http://schemas.openxmlformats.org/officeDocument/2006/relationships/drawing" Target="../drawings/drawing32.xml"/><Relationship Id="rId2" Type="http://schemas.openxmlformats.org/officeDocument/2006/relationships/printerSettings" Target="../printerSettings/printerSettings32.bin"/><Relationship Id="rIdvml" Type="http://schemas.openxmlformats.org/officeDocument/2006/relationships/vmlDrawing" Target="../drawings/vmlDrawing32.vml"/></Relationships>
</file>

<file path=xl/worksheets/_rels/sheet33.xml.rels><?xml version="1.0" encoding="UTF-8" standalone="yes"?><Relationships xmlns="http://schemas.openxmlformats.org/package/2006/relationships"><Relationship Id="rId1" Type="http://schemas.openxmlformats.org/officeDocument/2006/relationships/drawing" Target="../drawings/drawing33.xml"/><Relationship Id="rId2" Type="http://schemas.openxmlformats.org/officeDocument/2006/relationships/printerSettings" Target="../printerSettings/printerSettings33.bin"/><Relationship Id="rIdvml" Type="http://schemas.openxmlformats.org/officeDocument/2006/relationships/vmlDrawing" Target="../drawings/vmlDrawing33.vml"/></Relationships>
</file>

<file path=xl/worksheets/_rels/sheet34.xml.rels><?xml version="1.0" encoding="UTF-8" standalone="yes"?><Relationships xmlns="http://schemas.openxmlformats.org/package/2006/relationships"><Relationship Id="rId1" Type="http://schemas.openxmlformats.org/officeDocument/2006/relationships/drawing" Target="../drawings/drawing34.xml"/><Relationship Id="rId2" Type="http://schemas.openxmlformats.org/officeDocument/2006/relationships/printerSettings" Target="../printerSettings/printerSettings34.bin"/><Relationship Id="rIdvml" Type="http://schemas.openxmlformats.org/officeDocument/2006/relationships/vmlDrawing" Target="../drawings/vmlDrawing34.vml"/></Relationships>
</file>

<file path=xl/worksheets/_rels/sheet35.xml.rels><?xml version="1.0" encoding="UTF-8" standalone="yes"?><Relationships xmlns="http://schemas.openxmlformats.org/package/2006/relationships"><Relationship Id="rId1" Type="http://schemas.openxmlformats.org/officeDocument/2006/relationships/drawing" Target="../drawings/drawing35.xml"/><Relationship Id="rId2" Type="http://schemas.openxmlformats.org/officeDocument/2006/relationships/printerSettings" Target="../printerSettings/printerSettings35.bin"/><Relationship Id="rIdvml" Type="http://schemas.openxmlformats.org/officeDocument/2006/relationships/vmlDrawing" Target="../drawings/vmlDrawing35.vml"/></Relationships>
</file>

<file path=xl/worksheets/_rels/sheet36.xml.rels><?xml version="1.0" encoding="UTF-8" standalone="yes"?><Relationships xmlns="http://schemas.openxmlformats.org/package/2006/relationships"><Relationship Id="rId1" Type="http://schemas.openxmlformats.org/officeDocument/2006/relationships/drawing" Target="../drawings/drawing36.xml"/><Relationship Id="rId2" Type="http://schemas.openxmlformats.org/officeDocument/2006/relationships/printerSettings" Target="../printerSettings/printerSettings36.bin"/><Relationship Id="rIdvml" Type="http://schemas.openxmlformats.org/officeDocument/2006/relationships/vmlDrawing" Target="../drawings/vmlDrawing36.vml"/></Relationships>
</file>

<file path=xl/worksheets/_rels/sheet37.xml.rels><?xml version="1.0" encoding="UTF-8" standalone="yes"?><Relationships xmlns="http://schemas.openxmlformats.org/package/2006/relationships"><Relationship Id="rId1" Type="http://schemas.openxmlformats.org/officeDocument/2006/relationships/drawing" Target="../drawings/drawing37.xml"/><Relationship Id="rId2" Type="http://schemas.openxmlformats.org/officeDocument/2006/relationships/printerSettings" Target="../printerSettings/printerSettings37.bin"/><Relationship Id="rIdvml" Type="http://schemas.openxmlformats.org/officeDocument/2006/relationships/vmlDrawing" Target="../drawings/vmlDrawing37.vml"/></Relationships>
</file>

<file path=xl/worksheets/_rels/sheet38.xml.rels><?xml version="1.0" encoding="UTF-8" standalone="yes"?><Relationships xmlns="http://schemas.openxmlformats.org/package/2006/relationships"><Relationship Id="rId1" Type="http://schemas.openxmlformats.org/officeDocument/2006/relationships/drawing" Target="../drawings/drawing38.xml"/><Relationship Id="rId2" Type="http://schemas.openxmlformats.org/officeDocument/2006/relationships/printerSettings" Target="../printerSettings/printerSettings38.bin"/><Relationship Id="rIdvml" Type="http://schemas.openxmlformats.org/officeDocument/2006/relationships/vmlDrawing" Target="../drawings/vmlDrawing38.vml"/></Relationships>
</file>

<file path=xl/worksheets/_rels/sheet39.xml.rels><?xml version="1.0" encoding="UTF-8" standalone="yes"?><Relationships xmlns="http://schemas.openxmlformats.org/package/2006/relationships"><Relationship Id="rId1" Type="http://schemas.openxmlformats.org/officeDocument/2006/relationships/drawing" Target="../drawings/drawing39.xml"/><Relationship Id="rId2" Type="http://schemas.openxmlformats.org/officeDocument/2006/relationships/printerSettings" Target="../printerSettings/printerSettings39.bin"/><Relationship Id="rIdvml" Type="http://schemas.openxmlformats.org/officeDocument/2006/relationships/vmlDrawing" Target="../drawings/vmlDrawing39.vml"/></Relationships>
</file>

<file path=xl/worksheets/_rels/sheet40.xml.rels><?xml version="1.0" encoding="UTF-8" standalone="yes"?><Relationships xmlns="http://schemas.openxmlformats.org/package/2006/relationships"><Relationship Id="rId1" Type="http://schemas.openxmlformats.org/officeDocument/2006/relationships/drawing" Target="../drawings/drawing40.xml"/><Relationship Id="rId2" Type="http://schemas.openxmlformats.org/officeDocument/2006/relationships/printerSettings" Target="../printerSettings/printerSettings40.bin"/><Relationship Id="rIdvml" Type="http://schemas.openxmlformats.org/officeDocument/2006/relationships/vmlDrawing" Target="../drawings/vmlDrawing40.vml"/></Relationships>
</file>

<file path=xl/worksheets/_rels/sheet41.xml.rels><?xml version="1.0" encoding="UTF-8" standalone="yes"?><Relationships xmlns="http://schemas.openxmlformats.org/package/2006/relationships"><Relationship Id="rId1" Type="http://schemas.openxmlformats.org/officeDocument/2006/relationships/drawing" Target="../drawings/drawing41.xml"/><Relationship Id="rId2" Type="http://schemas.openxmlformats.org/officeDocument/2006/relationships/printerSettings" Target="../printerSettings/printerSettings41.bin"/><Relationship Id="rIdvml" Type="http://schemas.openxmlformats.org/officeDocument/2006/relationships/vmlDrawing" Target="../drawings/vmlDrawing41.vml"/></Relationships>
</file>

<file path=xl/worksheets/_rels/sheet42.xml.rels><?xml version="1.0" encoding="UTF-8" standalone="yes"?><Relationships xmlns="http://schemas.openxmlformats.org/package/2006/relationships"><Relationship Id="rId1" Type="http://schemas.openxmlformats.org/officeDocument/2006/relationships/drawing" Target="../drawings/drawing42.xml"/><Relationship Id="rId2" Type="http://schemas.openxmlformats.org/officeDocument/2006/relationships/printerSettings" Target="../printerSettings/printerSettings42.bin"/><Relationship Id="rIdvml" Type="http://schemas.openxmlformats.org/officeDocument/2006/relationships/vmlDrawing" Target="../drawings/vmlDrawing42.vml"/></Relationships>
</file>

<file path=xl/worksheets/_rels/sheet43.xml.rels><?xml version="1.0" encoding="UTF-8" standalone="yes"?><Relationships xmlns="http://schemas.openxmlformats.org/package/2006/relationships"><Relationship Id="rId1" Type="http://schemas.openxmlformats.org/officeDocument/2006/relationships/drawing" Target="../drawings/drawing43.xml"/><Relationship Id="rId2" Type="http://schemas.openxmlformats.org/officeDocument/2006/relationships/printerSettings" Target="../printerSettings/printerSettings43.bin"/><Relationship Id="rIdvml" Type="http://schemas.openxmlformats.org/officeDocument/2006/relationships/vmlDrawing" Target="../drawings/vmlDrawing43.vml"/></Relationships>
</file>

<file path=xl/worksheets/_rels/sheet44.xml.rels><?xml version="1.0" encoding="UTF-8" standalone="yes"?><Relationships xmlns="http://schemas.openxmlformats.org/package/2006/relationships"><Relationship Id="rId1" Type="http://schemas.openxmlformats.org/officeDocument/2006/relationships/drawing" Target="../drawings/drawing44.xml"/><Relationship Id="rId2" Type="http://schemas.openxmlformats.org/officeDocument/2006/relationships/printerSettings" Target="../printerSettings/printerSettings44.bin"/><Relationship Id="rIdvml" Type="http://schemas.openxmlformats.org/officeDocument/2006/relationships/vmlDrawing" Target="../drawings/vmlDrawing44.vml"/></Relationships>
</file>

<file path=xl/worksheets/_rels/sheet45.xml.rels><?xml version="1.0" encoding="UTF-8" standalone="yes"?><Relationships xmlns="http://schemas.openxmlformats.org/package/2006/relationships"><Relationship Id="rId1" Type="http://schemas.openxmlformats.org/officeDocument/2006/relationships/drawing" Target="../drawings/drawing45.xml"/><Relationship Id="rId2" Type="http://schemas.openxmlformats.org/officeDocument/2006/relationships/printerSettings" Target="../printerSettings/printerSettings45.bin"/><Relationship Id="rIdvml" Type="http://schemas.openxmlformats.org/officeDocument/2006/relationships/vmlDrawing" Target="../drawings/vmlDrawing45.vml"/></Relationships>
</file>

<file path=xl/worksheets/_rels/sheet46.xml.rels><?xml version="1.0" encoding="UTF-8" standalone="yes"?><Relationships xmlns="http://schemas.openxmlformats.org/package/2006/relationships"><Relationship Id="rId1" Type="http://schemas.openxmlformats.org/officeDocument/2006/relationships/drawing" Target="../drawings/drawing46.xml"/><Relationship Id="rId2" Type="http://schemas.openxmlformats.org/officeDocument/2006/relationships/printerSettings" Target="../printerSettings/printerSettings46.bin"/><Relationship Id="rIdvml" Type="http://schemas.openxmlformats.org/officeDocument/2006/relationships/vmlDrawing" Target="../drawings/vmlDrawing46.vml"/></Relationships>
</file>

<file path=xl/worksheets/_rels/sheet47.xml.rels><?xml version="1.0" encoding="UTF-8" standalone="yes"?><Relationships xmlns="http://schemas.openxmlformats.org/package/2006/relationships"><Relationship Id="rId1" Type="http://schemas.openxmlformats.org/officeDocument/2006/relationships/drawing" Target="../drawings/drawing47.xml"/><Relationship Id="rId2" Type="http://schemas.openxmlformats.org/officeDocument/2006/relationships/printerSettings" Target="../printerSettings/printerSettings47.bin"/><Relationship Id="rIdvml" Type="http://schemas.openxmlformats.org/officeDocument/2006/relationships/vmlDrawing" Target="../drawings/vmlDrawing47.vml"/></Relationships>
</file>

<file path=xl/worksheets/_rels/sheet48.xml.rels><?xml version="1.0" encoding="UTF-8" standalone="yes"?><Relationships xmlns="http://schemas.openxmlformats.org/package/2006/relationships"><Relationship Id="rId1" Type="http://schemas.openxmlformats.org/officeDocument/2006/relationships/drawing" Target="../drawings/drawing48.xml"/><Relationship Id="rId2" Type="http://schemas.openxmlformats.org/officeDocument/2006/relationships/printerSettings" Target="../printerSettings/printerSettings48.bin"/><Relationship Id="rIdvml" Type="http://schemas.openxmlformats.org/officeDocument/2006/relationships/vmlDrawing" Target="../drawings/vmlDrawing48.vml"/></Relationships>
</file>

<file path=xl/worksheets/_rels/sheet49.xml.rels><?xml version="1.0" encoding="UTF-8" standalone="yes"?><Relationships xmlns="http://schemas.openxmlformats.org/package/2006/relationships"><Relationship Id="rId1" Type="http://schemas.openxmlformats.org/officeDocument/2006/relationships/drawing" Target="../drawings/drawing49.xml"/><Relationship Id="rId2" Type="http://schemas.openxmlformats.org/officeDocument/2006/relationships/printerSettings" Target="../printerSettings/printerSettings49.bin"/><Relationship Id="rIdvml" Type="http://schemas.openxmlformats.org/officeDocument/2006/relationships/vmlDrawing" Target="../drawings/vmlDrawing49.vml"/></Relationships>
</file>

<file path=xl/worksheets/_rels/sheet50.xml.rels><?xml version="1.0" encoding="UTF-8" standalone="yes"?><Relationships xmlns="http://schemas.openxmlformats.org/package/2006/relationships"><Relationship Id="rId1" Type="http://schemas.openxmlformats.org/officeDocument/2006/relationships/drawing" Target="../drawings/drawing50.xml"/><Relationship Id="rId2" Type="http://schemas.openxmlformats.org/officeDocument/2006/relationships/printerSettings" Target="../printerSettings/printerSettings50.bin"/><Relationship Id="rIdvml" Type="http://schemas.openxmlformats.org/officeDocument/2006/relationships/vmlDrawing" Target="../drawings/vmlDrawing50.vml"/></Relationships>
</file>

<file path=xl/worksheets/_rels/sheet51.xml.rels><?xml version="1.0" encoding="UTF-8" standalone="yes"?><Relationships xmlns="http://schemas.openxmlformats.org/package/2006/relationships"><Relationship Id="rId1" Type="http://schemas.openxmlformats.org/officeDocument/2006/relationships/drawing" Target="../drawings/drawing51.xml"/><Relationship Id="rId2" Type="http://schemas.openxmlformats.org/officeDocument/2006/relationships/printerSettings" Target="../printerSettings/printerSettings51.bin"/><Relationship Id="rIdvml" Type="http://schemas.openxmlformats.org/officeDocument/2006/relationships/vmlDrawing" Target="../drawings/vmlDrawing51.vml"/></Relationships>
</file>

<file path=xl/worksheets/_rels/sheet52.xml.rels><?xml version="1.0" encoding="UTF-8" standalone="yes"?><Relationships xmlns="http://schemas.openxmlformats.org/package/2006/relationships"><Relationship Id="rId1" Type="http://schemas.openxmlformats.org/officeDocument/2006/relationships/drawing" Target="../drawings/drawing52.xml"/><Relationship Id="rId2" Type="http://schemas.openxmlformats.org/officeDocument/2006/relationships/printerSettings" Target="../printerSettings/printerSettings52.bin"/><Relationship Id="rIdvml" Type="http://schemas.openxmlformats.org/officeDocument/2006/relationships/vmlDrawing" Target="../drawings/vmlDrawing52.vml"/></Relationships>
</file>

<file path=xl/worksheets/_rels/sheet53.xml.rels><?xml version="1.0" encoding="UTF-8" standalone="yes"?><Relationships xmlns="http://schemas.openxmlformats.org/package/2006/relationships"><Relationship Id="rId1" Type="http://schemas.openxmlformats.org/officeDocument/2006/relationships/drawing" Target="../drawings/drawing53.xml"/><Relationship Id="rId2" Type="http://schemas.openxmlformats.org/officeDocument/2006/relationships/printerSettings" Target="../printerSettings/printerSettings53.bin"/><Relationship Id="rIdvml" Type="http://schemas.openxmlformats.org/officeDocument/2006/relationships/vmlDrawing" Target="../drawings/vmlDrawing53.vml"/></Relationships>
</file>

<file path=xl/worksheets/_rels/sheet54.xml.rels><?xml version="1.0" encoding="UTF-8" standalone="yes"?><Relationships xmlns="http://schemas.openxmlformats.org/package/2006/relationships"><Relationship Id="rId1" Type="http://schemas.openxmlformats.org/officeDocument/2006/relationships/drawing" Target="../drawings/drawing54.xml"/><Relationship Id="rId2" Type="http://schemas.openxmlformats.org/officeDocument/2006/relationships/printerSettings" Target="../printerSettings/printerSettings54.bin"/><Relationship Id="rIdvml" Type="http://schemas.openxmlformats.org/officeDocument/2006/relationships/vmlDrawing" Target="../drawings/vmlDrawing54.vml"/></Relationships>
</file>

<file path=xl/worksheets/_rels/sheet55.xml.rels><?xml version="1.0" encoding="UTF-8" standalone="yes"?><Relationships xmlns="http://schemas.openxmlformats.org/package/2006/relationships"><Relationship Id="rId1" Type="http://schemas.openxmlformats.org/officeDocument/2006/relationships/drawing" Target="../drawings/drawing55.xml"/><Relationship Id="rId2" Type="http://schemas.openxmlformats.org/officeDocument/2006/relationships/printerSettings" Target="../printerSettings/printerSettings55.bin"/><Relationship Id="rIdvml" Type="http://schemas.openxmlformats.org/officeDocument/2006/relationships/vmlDrawing" Target="../drawings/vmlDrawing55.vml"/></Relationships>
</file>

<file path=xl/worksheets/_rels/sheet56.xml.rels><?xml version="1.0" encoding="UTF-8" standalone="yes"?><Relationships xmlns="http://schemas.openxmlformats.org/package/2006/relationships"><Relationship Id="rId1" Type="http://schemas.openxmlformats.org/officeDocument/2006/relationships/drawing" Target="../drawings/drawing56.xml"/><Relationship Id="rId2" Type="http://schemas.openxmlformats.org/officeDocument/2006/relationships/printerSettings" Target="../printerSettings/printerSettings56.bin"/><Relationship Id="rIdvml" Type="http://schemas.openxmlformats.org/officeDocument/2006/relationships/vmlDrawing" Target="../drawings/vmlDrawing56.vml"/></Relationships>
</file>

<file path=xl/worksheets/_rels/sheet57.xml.rels><?xml version="1.0" encoding="UTF-8" standalone="yes"?><Relationships xmlns="http://schemas.openxmlformats.org/package/2006/relationships"><Relationship Id="rId1" Type="http://schemas.openxmlformats.org/officeDocument/2006/relationships/drawing" Target="../drawings/drawing57.xml"/><Relationship Id="rId2" Type="http://schemas.openxmlformats.org/officeDocument/2006/relationships/printerSettings" Target="../printerSettings/printerSettings57.bin"/><Relationship Id="rIdvml" Type="http://schemas.openxmlformats.org/officeDocument/2006/relationships/vmlDrawing" Target="../drawings/vmlDrawing57.vml"/></Relationships>
</file>

<file path=xl/worksheets/_rels/sheet58.xml.rels><?xml version="1.0" encoding="UTF-8" standalone="yes"?><Relationships xmlns="http://schemas.openxmlformats.org/package/2006/relationships"><Relationship Id="rId1" Type="http://schemas.openxmlformats.org/officeDocument/2006/relationships/drawing" Target="../drawings/drawing58.xml"/><Relationship Id="rId2" Type="http://schemas.openxmlformats.org/officeDocument/2006/relationships/printerSettings" Target="../printerSettings/printerSettings58.bin"/><Relationship Id="rIdvml" Type="http://schemas.openxmlformats.org/officeDocument/2006/relationships/vmlDrawing" Target="../drawings/vmlDrawing58.vml"/></Relationships>
</file>

<file path=xl/worksheets/_rels/sheet59.xml.rels><?xml version="1.0" encoding="UTF-8" standalone="yes"?><Relationships xmlns="http://schemas.openxmlformats.org/package/2006/relationships"><Relationship Id="rId1" Type="http://schemas.openxmlformats.org/officeDocument/2006/relationships/drawing" Target="../drawings/drawing59.xml"/><Relationship Id="rId2" Type="http://schemas.openxmlformats.org/officeDocument/2006/relationships/printerSettings" Target="../printerSettings/printerSettings59.bin"/><Relationship Id="rIdvml" Type="http://schemas.openxmlformats.org/officeDocument/2006/relationships/vmlDrawing" Target="../drawings/vmlDrawing59.vml"/></Relationships>
</file>

<file path=xl/worksheets/_rels/sheet60.xml.rels><?xml version="1.0" encoding="UTF-8" standalone="yes"?><Relationships xmlns="http://schemas.openxmlformats.org/package/2006/relationships"><Relationship Id="rId1" Type="http://schemas.openxmlformats.org/officeDocument/2006/relationships/drawing" Target="../drawings/drawing60.xml"/><Relationship Id="rId2" Type="http://schemas.openxmlformats.org/officeDocument/2006/relationships/printerSettings" Target="../printerSettings/printerSettings60.bin"/><Relationship Id="rIdvml" Type="http://schemas.openxmlformats.org/officeDocument/2006/relationships/vmlDrawing" Target="../drawings/vmlDrawing60.vml"/></Relationships>
</file>

<file path=xl/worksheets/_rels/sheet61.xml.rels><?xml version="1.0" encoding="UTF-8" standalone="yes"?><Relationships xmlns="http://schemas.openxmlformats.org/package/2006/relationships"><Relationship Id="rId1" Type="http://schemas.openxmlformats.org/officeDocument/2006/relationships/drawing" Target="../drawings/drawing61.xml"/><Relationship Id="rId2" Type="http://schemas.openxmlformats.org/officeDocument/2006/relationships/printerSettings" Target="../printerSettings/printerSettings61.bin"/><Relationship Id="rIdvml" Type="http://schemas.openxmlformats.org/officeDocument/2006/relationships/vmlDrawing" Target="../drawings/vmlDrawing61.vml"/></Relationships>
</file>

<file path=xl/worksheets/_rels/sheet62.xml.rels><?xml version="1.0" encoding="UTF-8" standalone="yes"?><Relationships xmlns="http://schemas.openxmlformats.org/package/2006/relationships"><Relationship Id="rId1" Type="http://schemas.openxmlformats.org/officeDocument/2006/relationships/drawing" Target="../drawings/drawing62.xml"/><Relationship Id="rId2" Type="http://schemas.openxmlformats.org/officeDocument/2006/relationships/printerSettings" Target="../printerSettings/printerSettings62.bin"/><Relationship Id="rIdvml" Type="http://schemas.openxmlformats.org/officeDocument/2006/relationships/vmlDrawing" Target="../drawings/vmlDrawing62.vml"/></Relationships>
</file>

<file path=xl/worksheets/_rels/sheet63.xml.rels><?xml version="1.0" encoding="UTF-8" standalone="yes"?><Relationships xmlns="http://schemas.openxmlformats.org/package/2006/relationships"><Relationship Id="rId1" Type="http://schemas.openxmlformats.org/officeDocument/2006/relationships/drawing" Target="../drawings/drawing63.xml"/><Relationship Id="rId2" Type="http://schemas.openxmlformats.org/officeDocument/2006/relationships/printerSettings" Target="../printerSettings/printerSettings63.bin"/><Relationship Id="rIdvml" Type="http://schemas.openxmlformats.org/officeDocument/2006/relationships/vmlDrawing" Target="../drawings/vmlDrawing63.vml"/></Relationships>
</file>

<file path=xl/worksheets/_rels/sheet64.xml.rels><?xml version="1.0" encoding="UTF-8" standalone="yes"?><Relationships xmlns="http://schemas.openxmlformats.org/package/2006/relationships"><Relationship Id="rId1" Type="http://schemas.openxmlformats.org/officeDocument/2006/relationships/drawing" Target="../drawings/drawing64.xml"/><Relationship Id="rId2" Type="http://schemas.openxmlformats.org/officeDocument/2006/relationships/printerSettings" Target="../printerSettings/printerSettings64.bin"/><Relationship Id="rIdvml" Type="http://schemas.openxmlformats.org/officeDocument/2006/relationships/vmlDrawing" Target="../drawings/vmlDrawing64.vml"/></Relationships>
</file>

<file path=xl/worksheets/_rels/sheet65.xml.rels><?xml version="1.0" encoding="UTF-8" standalone="yes"?><Relationships xmlns="http://schemas.openxmlformats.org/package/2006/relationships"><Relationship Id="rId1" Type="http://schemas.openxmlformats.org/officeDocument/2006/relationships/drawing" Target="../drawings/drawing65.xml"/><Relationship Id="rId2" Type="http://schemas.openxmlformats.org/officeDocument/2006/relationships/printerSettings" Target="../printerSettings/printerSettings65.bin"/><Relationship Id="rIdvml" Type="http://schemas.openxmlformats.org/officeDocument/2006/relationships/vmlDrawing" Target="../drawings/vmlDrawing65.vml"/></Relationships>
</file>

<file path=xl/worksheets/_rels/sheet66.xml.rels><?xml version="1.0" encoding="UTF-8" standalone="yes"?><Relationships xmlns="http://schemas.openxmlformats.org/package/2006/relationships"><Relationship Id="rId1" Type="http://schemas.openxmlformats.org/officeDocument/2006/relationships/drawing" Target="../drawings/drawing66.xml"/><Relationship Id="rId2" Type="http://schemas.openxmlformats.org/officeDocument/2006/relationships/printerSettings" Target="../printerSettings/printerSettings66.bin"/><Relationship Id="rIdvml" Type="http://schemas.openxmlformats.org/officeDocument/2006/relationships/vmlDrawing" Target="../drawings/vmlDrawing66.vml"/></Relationships>
</file>

<file path=xl/worksheets/_rels/sheet67.xml.rels><?xml version="1.0" encoding="UTF-8" standalone="yes"?><Relationships xmlns="http://schemas.openxmlformats.org/package/2006/relationships"><Relationship Id="rId1" Type="http://schemas.openxmlformats.org/officeDocument/2006/relationships/drawing" Target="../drawings/drawing67.xml"/><Relationship Id="rId2" Type="http://schemas.openxmlformats.org/officeDocument/2006/relationships/printerSettings" Target="../printerSettings/printerSettings67.bin"/><Relationship Id="rIdvml" Type="http://schemas.openxmlformats.org/officeDocument/2006/relationships/vmlDrawing" Target="../drawings/vmlDrawing67.vml"/></Relationships>
</file>

<file path=xl/worksheets/_rels/sheet68.xml.rels><?xml version="1.0" encoding="UTF-8" standalone="yes"?><Relationships xmlns="http://schemas.openxmlformats.org/package/2006/relationships"><Relationship Id="rId1" Type="http://schemas.openxmlformats.org/officeDocument/2006/relationships/drawing" Target="../drawings/drawing68.xml"/><Relationship Id="rId2" Type="http://schemas.openxmlformats.org/officeDocument/2006/relationships/printerSettings" Target="../printerSettings/printerSettings68.bin"/><Relationship Id="rIdvml" Type="http://schemas.openxmlformats.org/officeDocument/2006/relationships/vmlDrawing" Target="../drawings/vmlDrawing68.vml"/></Relationships>
</file>

<file path=xl/worksheets/_rels/sheet69.xml.rels><?xml version="1.0" encoding="UTF-8" standalone="yes"?><Relationships xmlns="http://schemas.openxmlformats.org/package/2006/relationships"><Relationship Id="rId1" Type="http://schemas.openxmlformats.org/officeDocument/2006/relationships/drawing" Target="../drawings/drawing69.xml"/><Relationship Id="rId2" Type="http://schemas.openxmlformats.org/officeDocument/2006/relationships/printerSettings" Target="../printerSettings/printerSettings69.bin"/><Relationship Id="rIdvml" Type="http://schemas.openxmlformats.org/officeDocument/2006/relationships/vmlDrawing" Target="../drawings/vmlDrawing69.vml"/></Relationships>
</file>

<file path=xl/worksheets/_rels/sheet70.xml.rels><?xml version="1.0" encoding="UTF-8" standalone="yes"?><Relationships xmlns="http://schemas.openxmlformats.org/package/2006/relationships"><Relationship Id="rId1" Type="http://schemas.openxmlformats.org/officeDocument/2006/relationships/drawing" Target="../drawings/drawing70.xml"/><Relationship Id="rId2" Type="http://schemas.openxmlformats.org/officeDocument/2006/relationships/printerSettings" Target="../printerSettings/printerSettings70.bin"/><Relationship Id="rIdvml" Type="http://schemas.openxmlformats.org/officeDocument/2006/relationships/vmlDrawing" Target="../drawings/vmlDrawing70.vml"/></Relationships>
</file>

<file path=xl/worksheets/_rels/sheet71.xml.rels><?xml version="1.0" encoding="UTF-8" standalone="yes"?><Relationships xmlns="http://schemas.openxmlformats.org/package/2006/relationships"><Relationship Id="rId1" Type="http://schemas.openxmlformats.org/officeDocument/2006/relationships/drawing" Target="../drawings/drawing71.xml"/><Relationship Id="rId2" Type="http://schemas.openxmlformats.org/officeDocument/2006/relationships/printerSettings" Target="../printerSettings/printerSettings71.bin"/><Relationship Id="rIdvml" Type="http://schemas.openxmlformats.org/officeDocument/2006/relationships/vmlDrawing" Target="../drawings/vmlDrawing71.vml"/></Relationships>
</file>

<file path=xl/worksheets/_rels/sheet72.xml.rels><?xml version="1.0" encoding="UTF-8" standalone="yes"?><Relationships xmlns="http://schemas.openxmlformats.org/package/2006/relationships"><Relationship Id="rId1" Type="http://schemas.openxmlformats.org/officeDocument/2006/relationships/drawing" Target="../drawings/drawing72.xml"/><Relationship Id="rId2" Type="http://schemas.openxmlformats.org/officeDocument/2006/relationships/printerSettings" Target="../printerSettings/printerSettings72.bin"/><Relationship Id="rIdvml" Type="http://schemas.openxmlformats.org/officeDocument/2006/relationships/vmlDrawing" Target="../drawings/vmlDrawing72.vml"/></Relationships>
</file>

<file path=xl/worksheets/_rels/sheet73.xml.rels><?xml version="1.0" encoding="UTF-8" standalone="yes"?><Relationships xmlns="http://schemas.openxmlformats.org/package/2006/relationships"><Relationship Id="rId1" Type="http://schemas.openxmlformats.org/officeDocument/2006/relationships/drawing" Target="../drawings/drawing73.xml"/><Relationship Id="rId2" Type="http://schemas.openxmlformats.org/officeDocument/2006/relationships/printerSettings" Target="../printerSettings/printerSettings73.bin"/><Relationship Id="rIdvml" Type="http://schemas.openxmlformats.org/officeDocument/2006/relationships/vmlDrawing" Target="../drawings/vmlDrawing73.vml"/></Relationships>
</file>

<file path=xl/worksheets/_rels/sheet74.xml.rels><?xml version="1.0" encoding="UTF-8" standalone="yes"?><Relationships xmlns="http://schemas.openxmlformats.org/package/2006/relationships"><Relationship Id="rId1" Type="http://schemas.openxmlformats.org/officeDocument/2006/relationships/drawing" Target="../drawings/drawing74.xml"/><Relationship Id="rId2" Type="http://schemas.openxmlformats.org/officeDocument/2006/relationships/printerSettings" Target="../printerSettings/printerSettings74.bin"/><Relationship Id="rIdvml" Type="http://schemas.openxmlformats.org/officeDocument/2006/relationships/vmlDrawing" Target="../drawings/vmlDrawing74.vml"/></Relationships>
</file>

<file path=xl/worksheets/_rels/sheet75.xml.rels><?xml version="1.0" encoding="UTF-8" standalone="yes"?><Relationships xmlns="http://schemas.openxmlformats.org/package/2006/relationships"><Relationship Id="rId1" Type="http://schemas.openxmlformats.org/officeDocument/2006/relationships/drawing" Target="../drawings/drawing75.xml"/><Relationship Id="rId2" Type="http://schemas.openxmlformats.org/officeDocument/2006/relationships/printerSettings" Target="../printerSettings/printerSettings75.bin"/><Relationship Id="rIdvml" Type="http://schemas.openxmlformats.org/officeDocument/2006/relationships/vmlDrawing" Target="../drawings/vmlDrawing75.vml"/></Relationships>
</file>

<file path=xl/worksheets/_rels/sheet76.xml.rels><?xml version="1.0" encoding="UTF-8" standalone="yes"?><Relationships xmlns="http://schemas.openxmlformats.org/package/2006/relationships"><Relationship Id="rId1" Type="http://schemas.openxmlformats.org/officeDocument/2006/relationships/drawing" Target="../drawings/drawing76.xml"/><Relationship Id="rId2" Type="http://schemas.openxmlformats.org/officeDocument/2006/relationships/printerSettings" Target="../printerSettings/printerSettings76.bin"/><Relationship Id="rIdvml" Type="http://schemas.openxmlformats.org/officeDocument/2006/relationships/vmlDrawing" Target="../drawings/vmlDrawing76.vml"/></Relationships>
</file>

<file path=xl/worksheets/_rels/sheet77.xml.rels><?xml version="1.0" encoding="UTF-8" standalone="yes"?><Relationships xmlns="http://schemas.openxmlformats.org/package/2006/relationships"><Relationship Id="rId1" Type="http://schemas.openxmlformats.org/officeDocument/2006/relationships/drawing" Target="../drawings/drawing77.xml"/><Relationship Id="rId2" Type="http://schemas.openxmlformats.org/officeDocument/2006/relationships/printerSettings" Target="../printerSettings/printerSettings77.bin"/><Relationship Id="rIdvml" Type="http://schemas.openxmlformats.org/officeDocument/2006/relationships/vmlDrawing" Target="../drawings/vmlDrawing77.vml"/></Relationships>
</file>

<file path=xl/worksheets/_rels/sheet78.xml.rels><?xml version="1.0" encoding="UTF-8" standalone="yes"?><Relationships xmlns="http://schemas.openxmlformats.org/package/2006/relationships"><Relationship Id="rId1" Type="http://schemas.openxmlformats.org/officeDocument/2006/relationships/drawing" Target="../drawings/drawing78.xml"/><Relationship Id="rId2" Type="http://schemas.openxmlformats.org/officeDocument/2006/relationships/printerSettings" Target="../printerSettings/printerSettings78.bin"/><Relationship Id="rIdvml" Type="http://schemas.openxmlformats.org/officeDocument/2006/relationships/vmlDrawing" Target="../drawings/vmlDrawing78.vml"/></Relationships>
</file>

<file path=xl/worksheets/_rels/sheet79.xml.rels><?xml version="1.0" encoding="UTF-8" standalone="yes"?><Relationships xmlns="http://schemas.openxmlformats.org/package/2006/relationships"><Relationship Id="rId1" Type="http://schemas.openxmlformats.org/officeDocument/2006/relationships/drawing" Target="../drawings/drawing79.xml"/><Relationship Id="rId2" Type="http://schemas.openxmlformats.org/officeDocument/2006/relationships/printerSettings" Target="../printerSettings/printerSettings79.bin"/><Relationship Id="rIdvml" Type="http://schemas.openxmlformats.org/officeDocument/2006/relationships/vmlDrawing" Target="../drawings/vmlDrawing79.vml"/></Relationships>
</file>

<file path=xl/worksheets/_rels/sheet80.xml.rels><?xml version="1.0" encoding="UTF-8" standalone="yes"?><Relationships xmlns="http://schemas.openxmlformats.org/package/2006/relationships"><Relationship Id="rId1" Type="http://schemas.openxmlformats.org/officeDocument/2006/relationships/drawing" Target="../drawings/drawing80.xml"/><Relationship Id="rId2" Type="http://schemas.openxmlformats.org/officeDocument/2006/relationships/printerSettings" Target="../printerSettings/printerSettings80.bin"/><Relationship Id="rIdvml" Type="http://schemas.openxmlformats.org/officeDocument/2006/relationships/vmlDrawing" Target="../drawings/vmlDrawing80.vml"/></Relationships>
</file>

<file path=xl/worksheets/_rels/sheet81.xml.rels><?xml version="1.0" encoding="UTF-8" standalone="yes"?><Relationships xmlns="http://schemas.openxmlformats.org/package/2006/relationships"><Relationship Id="rId1" Type="http://schemas.openxmlformats.org/officeDocument/2006/relationships/drawing" Target="../drawings/drawing81.xml"/><Relationship Id="rId2" Type="http://schemas.openxmlformats.org/officeDocument/2006/relationships/printerSettings" Target="../printerSettings/printerSettings81.bin"/><Relationship Id="rIdvml" Type="http://schemas.openxmlformats.org/officeDocument/2006/relationships/vmlDrawing" Target="../drawings/vmlDrawing81.vml"/></Relationships>
</file>

<file path=xl/worksheets/_rels/sheet82.xml.rels><?xml version="1.0" encoding="UTF-8" standalone="yes"?><Relationships xmlns="http://schemas.openxmlformats.org/package/2006/relationships"><Relationship Id="rId1" Type="http://schemas.openxmlformats.org/officeDocument/2006/relationships/drawing" Target="../drawings/drawing82.xml"/><Relationship Id="rId2" Type="http://schemas.openxmlformats.org/officeDocument/2006/relationships/printerSettings" Target="../printerSettings/printerSettings82.bin"/><Relationship Id="rIdvml" Type="http://schemas.openxmlformats.org/officeDocument/2006/relationships/vmlDrawing" Target="../drawings/vmlDrawing82.vml"/></Relationships>
</file>

<file path=xl/worksheets/_rels/sheet83.xml.rels><?xml version="1.0" encoding="UTF-8" standalone="yes"?><Relationships xmlns="http://schemas.openxmlformats.org/package/2006/relationships"><Relationship Id="rId1" Type="http://schemas.openxmlformats.org/officeDocument/2006/relationships/drawing" Target="../drawings/drawing83.xml"/><Relationship Id="rId2" Type="http://schemas.openxmlformats.org/officeDocument/2006/relationships/printerSettings" Target="../printerSettings/printerSettings83.bin"/><Relationship Id="rIdvml" Type="http://schemas.openxmlformats.org/officeDocument/2006/relationships/vmlDrawing" Target="../drawings/vmlDrawing83.vml"/></Relationships>
</file>

<file path=xl/worksheets/_rels/sheet84.xml.rels><?xml version="1.0" encoding="UTF-8" standalone="yes"?><Relationships xmlns="http://schemas.openxmlformats.org/package/2006/relationships"><Relationship Id="rId1" Type="http://schemas.openxmlformats.org/officeDocument/2006/relationships/drawing" Target="../drawings/drawing84.xml"/><Relationship Id="rId2" Type="http://schemas.openxmlformats.org/officeDocument/2006/relationships/printerSettings" Target="../printerSettings/printerSettings84.bin"/><Relationship Id="rIdvml" Type="http://schemas.openxmlformats.org/officeDocument/2006/relationships/vmlDrawing" Target="../drawings/vmlDrawing84.vml"/></Relationships>
</file>

<file path=xl/worksheets/_rels/sheet85.xml.rels><?xml version="1.0" encoding="UTF-8" standalone="yes"?><Relationships xmlns="http://schemas.openxmlformats.org/package/2006/relationships"><Relationship Id="rId1" Type="http://schemas.openxmlformats.org/officeDocument/2006/relationships/drawing" Target="../drawings/drawing85.xml"/><Relationship Id="rId2" Type="http://schemas.openxmlformats.org/officeDocument/2006/relationships/printerSettings" Target="../printerSettings/printerSettings85.bin"/><Relationship Id="rIdvml" Type="http://schemas.openxmlformats.org/officeDocument/2006/relationships/vmlDrawing" Target="../drawings/vmlDrawing85.vml"/></Relationships>
</file>

<file path=xl/worksheets/_rels/sheet86.xml.rels><?xml version="1.0" encoding="UTF-8" standalone="yes"?><Relationships xmlns="http://schemas.openxmlformats.org/package/2006/relationships"><Relationship Id="rId1" Type="http://schemas.openxmlformats.org/officeDocument/2006/relationships/drawing" Target="../drawings/drawing86.xml"/><Relationship Id="rId2" Type="http://schemas.openxmlformats.org/officeDocument/2006/relationships/printerSettings" Target="../printerSettings/printerSettings86.bin"/><Relationship Id="rIdvml" Type="http://schemas.openxmlformats.org/officeDocument/2006/relationships/vmlDrawing" Target="../drawings/vmlDrawing86.vml"/></Relationships>
</file>

<file path=xl/worksheets/_rels/sheet87.xml.rels><?xml version="1.0" encoding="UTF-8" standalone="yes"?><Relationships xmlns="http://schemas.openxmlformats.org/package/2006/relationships"><Relationship Id="rId1" Type="http://schemas.openxmlformats.org/officeDocument/2006/relationships/drawing" Target="../drawings/drawing87.xml"/><Relationship Id="rId2" Type="http://schemas.openxmlformats.org/officeDocument/2006/relationships/printerSettings" Target="../printerSettings/printerSettings87.bin"/><Relationship Id="rIdvml" Type="http://schemas.openxmlformats.org/officeDocument/2006/relationships/vmlDrawing" Target="../drawings/vmlDrawing87.vml"/></Relationships>
</file>

<file path=xl/worksheets/_rels/sheet88.xml.rels><?xml version="1.0" encoding="UTF-8" standalone="yes"?><Relationships xmlns="http://schemas.openxmlformats.org/package/2006/relationships"><Relationship Id="rId1" Type="http://schemas.openxmlformats.org/officeDocument/2006/relationships/drawing" Target="../drawings/drawing88.xml"/><Relationship Id="rId2" Type="http://schemas.openxmlformats.org/officeDocument/2006/relationships/printerSettings" Target="../printerSettings/printerSettings88.bin"/><Relationship Id="rIdvml" Type="http://schemas.openxmlformats.org/officeDocument/2006/relationships/vmlDrawing" Target="../drawings/vmlDrawing88.vml"/></Relationships>
</file>

<file path=xl/worksheets/_rels/sheet89.xml.rels><?xml version="1.0" encoding="UTF-8" standalone="yes"?><Relationships xmlns="http://schemas.openxmlformats.org/package/2006/relationships"><Relationship Id="rId1" Type="http://schemas.openxmlformats.org/officeDocument/2006/relationships/drawing" Target="../drawings/drawing89.xml"/><Relationship Id="rId2" Type="http://schemas.openxmlformats.org/officeDocument/2006/relationships/printerSettings" Target="../printerSettings/printerSettings89.bin"/><Relationship Id="rIdvml" Type="http://schemas.openxmlformats.org/officeDocument/2006/relationships/vmlDrawing" Target="../drawings/vmlDrawing89.vml"/></Relationships>
</file>

<file path=xl/worksheets/_rels/sheet90.xml.rels><?xml version="1.0" encoding="UTF-8" standalone="yes"?><Relationships xmlns="http://schemas.openxmlformats.org/package/2006/relationships"><Relationship Id="rId1" Type="http://schemas.openxmlformats.org/officeDocument/2006/relationships/drawing" Target="../drawings/drawing90.xml"/><Relationship Id="rId2" Type="http://schemas.openxmlformats.org/officeDocument/2006/relationships/printerSettings" Target="../printerSettings/printerSettings90.bin"/><Relationship Id="rIdvml" Type="http://schemas.openxmlformats.org/officeDocument/2006/relationships/vmlDrawing" Target="../drawings/vmlDrawing90.vml"/></Relationships>
</file>

<file path=xl/worksheets/_rels/sheet91.xml.rels><?xml version="1.0" encoding="UTF-8" standalone="yes"?><Relationships xmlns="http://schemas.openxmlformats.org/package/2006/relationships"><Relationship Id="rId1" Type="http://schemas.openxmlformats.org/officeDocument/2006/relationships/drawing" Target="../drawings/drawing91.xml"/><Relationship Id="rId2" Type="http://schemas.openxmlformats.org/officeDocument/2006/relationships/printerSettings" Target="../printerSettings/printerSettings91.bin"/><Relationship Id="rIdvml" Type="http://schemas.openxmlformats.org/officeDocument/2006/relationships/vmlDrawing" Target="../drawings/vmlDrawing91.vml"/></Relationships>
</file>

<file path=xl/worksheets/_rels/sheet92.xml.rels><?xml version="1.0" encoding="UTF-8" standalone="yes"?><Relationships xmlns="http://schemas.openxmlformats.org/package/2006/relationships"><Relationship Id="rId1" Type="http://schemas.openxmlformats.org/officeDocument/2006/relationships/drawing" Target="../drawings/drawing92.xml"/><Relationship Id="rId2" Type="http://schemas.openxmlformats.org/officeDocument/2006/relationships/printerSettings" Target="../printerSettings/printerSettings92.bin"/><Relationship Id="rIdvml" Type="http://schemas.openxmlformats.org/officeDocument/2006/relationships/vmlDrawing" Target="../drawings/vmlDrawing92.vml"/></Relationships>
</file>

<file path=xl/worksheets/_rels/sheet93.xml.rels><?xml version="1.0" encoding="UTF-8" standalone="yes"?><Relationships xmlns="http://schemas.openxmlformats.org/package/2006/relationships"><Relationship Id="rId1" Type="http://schemas.openxmlformats.org/officeDocument/2006/relationships/drawing" Target="../drawings/drawing93.xml"/><Relationship Id="rId2" Type="http://schemas.openxmlformats.org/officeDocument/2006/relationships/printerSettings" Target="../printerSettings/printerSettings93.bin"/><Relationship Id="rIdvml" Type="http://schemas.openxmlformats.org/officeDocument/2006/relationships/vmlDrawing" Target="../drawings/vmlDrawing93.vml"/></Relationships>
</file>

<file path=xl/worksheets/_rels/sheet94.xml.rels><?xml version="1.0" encoding="UTF-8" standalone="yes"?><Relationships xmlns="http://schemas.openxmlformats.org/package/2006/relationships"><Relationship Id="rId1" Type="http://schemas.openxmlformats.org/officeDocument/2006/relationships/drawing" Target="../drawings/drawing94.xml"/><Relationship Id="rId2" Type="http://schemas.openxmlformats.org/officeDocument/2006/relationships/printerSettings" Target="../printerSettings/printerSettings94.bin"/><Relationship Id="rIdvml" Type="http://schemas.openxmlformats.org/officeDocument/2006/relationships/vmlDrawing" Target="../drawings/vmlDrawing94.vml"/></Relationships>
</file>

<file path=xl/worksheets/_rels/sheet95.xml.rels><?xml version="1.0" encoding="UTF-8" standalone="yes"?><Relationships xmlns="http://schemas.openxmlformats.org/package/2006/relationships"><Relationship Id="rId1" Type="http://schemas.openxmlformats.org/officeDocument/2006/relationships/drawing" Target="../drawings/drawing95.xml"/><Relationship Id="rId2" Type="http://schemas.openxmlformats.org/officeDocument/2006/relationships/printerSettings" Target="../printerSettings/printerSettings95.bin"/><Relationship Id="rIdvml" Type="http://schemas.openxmlformats.org/officeDocument/2006/relationships/vmlDrawing" Target="../drawings/vmlDrawing95.vml"/></Relationships>
</file>

<file path=xl/worksheets/_rels/sheet96.xml.rels><?xml version="1.0" encoding="UTF-8" standalone="yes"?><Relationships xmlns="http://schemas.openxmlformats.org/package/2006/relationships"><Relationship Id="rId1" Type="http://schemas.openxmlformats.org/officeDocument/2006/relationships/drawing" Target="../drawings/drawing96.xml"/><Relationship Id="rId2" Type="http://schemas.openxmlformats.org/officeDocument/2006/relationships/printerSettings" Target="../printerSettings/printerSettings96.bin"/><Relationship Id="rIdvml" Type="http://schemas.openxmlformats.org/officeDocument/2006/relationships/vmlDrawing" Target="../drawings/vmlDrawing96.vml"/></Relationships>
</file>

<file path=xl/worksheets/_rels/sheet97.xml.rels><?xml version="1.0" encoding="UTF-8" standalone="yes"?><Relationships xmlns="http://schemas.openxmlformats.org/package/2006/relationships"><Relationship Id="rId1" Type="http://schemas.openxmlformats.org/officeDocument/2006/relationships/drawing" Target="../drawings/drawing97.xml"/><Relationship Id="rId2" Type="http://schemas.openxmlformats.org/officeDocument/2006/relationships/printerSettings" Target="../printerSettings/printerSettings97.bin"/><Relationship Id="rIdvml" Type="http://schemas.openxmlformats.org/officeDocument/2006/relationships/vmlDrawing" Target="../drawings/vmlDrawing97.vml"/></Relationships>
</file>

<file path=xl/worksheets/_rels/sheet98.xml.rels><?xml version="1.0" encoding="UTF-8" standalone="yes"?><Relationships xmlns="http://schemas.openxmlformats.org/package/2006/relationships"><Relationship Id="rId1" Type="http://schemas.openxmlformats.org/officeDocument/2006/relationships/drawing" Target="../drawings/drawing98.xml"/><Relationship Id="rId2" Type="http://schemas.openxmlformats.org/officeDocument/2006/relationships/printerSettings" Target="../printerSettings/printerSettings98.bin"/><Relationship Id="rIdvml" Type="http://schemas.openxmlformats.org/officeDocument/2006/relationships/vmlDrawing" Target="../drawings/vmlDrawing98.vml"/></Relationships>
</file>

<file path=xl/worksheets/_rels/sheet99.xml.rels><?xml version="1.0" encoding="UTF-8" standalone="yes"?><Relationships xmlns="http://schemas.openxmlformats.org/package/2006/relationships"><Relationship Id="rId1" Type="http://schemas.openxmlformats.org/officeDocument/2006/relationships/drawing" Target="../drawings/drawing99.xml"/><Relationship Id="rId2" Type="http://schemas.openxmlformats.org/officeDocument/2006/relationships/printerSettings" Target="../printerSettings/printerSettings99.bin"/><Relationship Id="rIdvml" Type="http://schemas.openxmlformats.org/officeDocument/2006/relationships/vmlDrawing" Target="../drawings/vmlDrawing99.vml"/></Relationships>
</file>

<file path=xl/worksheets/_rels/sheet100.xml.rels><?xml version="1.0" encoding="UTF-8" standalone="yes"?><Relationships xmlns="http://schemas.openxmlformats.org/package/2006/relationships"><Relationship Id="rId1" Type="http://schemas.openxmlformats.org/officeDocument/2006/relationships/drawing" Target="../drawings/drawing100.xml"/><Relationship Id="rId2" Type="http://schemas.openxmlformats.org/officeDocument/2006/relationships/printerSettings" Target="../printerSettings/printerSettings100.bin"/><Relationship Id="rIdvml" Type="http://schemas.openxmlformats.org/officeDocument/2006/relationships/vmlDrawing" Target="../drawings/vmlDrawing100.vml"/></Relationships>
</file>

<file path=xl/worksheets/_rels/sheet101.xml.rels><?xml version="1.0" encoding="UTF-8" standalone="yes"?><Relationships xmlns="http://schemas.openxmlformats.org/package/2006/relationships"><Relationship Id="rId1" Type="http://schemas.openxmlformats.org/officeDocument/2006/relationships/drawing" Target="../drawings/drawing101.xml"/><Relationship Id="rId2" Type="http://schemas.openxmlformats.org/officeDocument/2006/relationships/printerSettings" Target="../printerSettings/printerSettings101.bin"/><Relationship Id="rIdvml" Type="http://schemas.openxmlformats.org/officeDocument/2006/relationships/vmlDrawing" Target="../drawings/vmlDrawing101.vml"/></Relationships>
</file>

<file path=xl/worksheets/_rels/sheet102.xml.rels><?xml version="1.0" encoding="UTF-8" standalone="yes"?><Relationships xmlns="http://schemas.openxmlformats.org/package/2006/relationships"><Relationship Id="rId1" Type="http://schemas.openxmlformats.org/officeDocument/2006/relationships/drawing" Target="../drawings/drawing102.xml"/><Relationship Id="rId2" Type="http://schemas.openxmlformats.org/officeDocument/2006/relationships/printerSettings" Target="../printerSettings/printerSettings102.bin"/><Relationship Id="rIdvml" Type="http://schemas.openxmlformats.org/officeDocument/2006/relationships/vmlDrawing" Target="../drawings/vmlDrawing102.vml"/></Relationships>
</file>

<file path=xl/worksheets/_rels/sheet103.xml.rels><?xml version="1.0" encoding="UTF-8" standalone="yes"?><Relationships xmlns="http://schemas.openxmlformats.org/package/2006/relationships"><Relationship Id="rId1" Type="http://schemas.openxmlformats.org/officeDocument/2006/relationships/drawing" Target="../drawings/drawing103.xml"/><Relationship Id="rId2" Type="http://schemas.openxmlformats.org/officeDocument/2006/relationships/printerSettings" Target="../printerSettings/printerSettings103.bin"/><Relationship Id="rIdvml" Type="http://schemas.openxmlformats.org/officeDocument/2006/relationships/vmlDrawing" Target="../drawings/vmlDrawing103.vml"/></Relationships>
</file>

<file path=xl/worksheets/_rels/sheet104.xml.rels><?xml version="1.0" encoding="UTF-8" standalone="yes"?><Relationships xmlns="http://schemas.openxmlformats.org/package/2006/relationships"><Relationship Id="rId1" Type="http://schemas.openxmlformats.org/officeDocument/2006/relationships/drawing" Target="../drawings/drawing104.xml"/><Relationship Id="rId2" Type="http://schemas.openxmlformats.org/officeDocument/2006/relationships/printerSettings" Target="../printerSettings/printerSettings104.bin"/><Relationship Id="rIdvml" Type="http://schemas.openxmlformats.org/officeDocument/2006/relationships/vmlDrawing" Target="../drawings/vmlDrawing104.vml"/></Relationships>
</file>

<file path=xl/worksheets/_rels/sheet105.xml.rels><?xml version="1.0" encoding="UTF-8" standalone="yes"?><Relationships xmlns="http://schemas.openxmlformats.org/package/2006/relationships"><Relationship Id="rId1" Type="http://schemas.openxmlformats.org/officeDocument/2006/relationships/drawing" Target="../drawings/drawing105.xml"/><Relationship Id="rId2" Type="http://schemas.openxmlformats.org/officeDocument/2006/relationships/printerSettings" Target="../printerSettings/printerSettings105.bin"/><Relationship Id="rIdvml" Type="http://schemas.openxmlformats.org/officeDocument/2006/relationships/vmlDrawing" Target="../drawings/vmlDrawing105.vml"/></Relationships>
</file>

<file path=xl/worksheets/_rels/sheet106.xml.rels><?xml version="1.0" encoding="UTF-8" standalone="yes"?><Relationships xmlns="http://schemas.openxmlformats.org/package/2006/relationships"><Relationship Id="rId1" Type="http://schemas.openxmlformats.org/officeDocument/2006/relationships/drawing" Target="../drawings/drawing106.xml"/><Relationship Id="rId2" Type="http://schemas.openxmlformats.org/officeDocument/2006/relationships/printerSettings" Target="../printerSettings/printerSettings106.bin"/><Relationship Id="rIdvml" Type="http://schemas.openxmlformats.org/officeDocument/2006/relationships/vmlDrawing" Target="../drawings/vmlDrawing106.vml"/></Relationships>
</file>

<file path=xl/worksheets/_rels/sheet107.xml.rels><?xml version="1.0" encoding="UTF-8" standalone="yes"?><Relationships xmlns="http://schemas.openxmlformats.org/package/2006/relationships"><Relationship Id="rId1" Type="http://schemas.openxmlformats.org/officeDocument/2006/relationships/drawing" Target="../drawings/drawing107.xml"/><Relationship Id="rId2" Type="http://schemas.openxmlformats.org/officeDocument/2006/relationships/printerSettings" Target="../printerSettings/printerSettings107.bin"/><Relationship Id="rIdvml" Type="http://schemas.openxmlformats.org/officeDocument/2006/relationships/vmlDrawing" Target="../drawings/vmlDrawing107.vml"/></Relationships>
</file>

<file path=xl/worksheets/_rels/sheet108.xml.rels><?xml version="1.0" encoding="UTF-8" standalone="yes"?><Relationships xmlns="http://schemas.openxmlformats.org/package/2006/relationships"><Relationship Id="rId1" Type="http://schemas.openxmlformats.org/officeDocument/2006/relationships/drawing" Target="../drawings/drawing108.xml"/><Relationship Id="rId2" Type="http://schemas.openxmlformats.org/officeDocument/2006/relationships/printerSettings" Target="../printerSettings/printerSettings108.bin"/><Relationship Id="rIdvml" Type="http://schemas.openxmlformats.org/officeDocument/2006/relationships/vmlDrawing" Target="../drawings/vmlDrawing108.vml"/></Relationships>
</file>

<file path=xl/worksheets/_rels/sheet109.xml.rels><?xml version="1.0" encoding="UTF-8" standalone="yes"?><Relationships xmlns="http://schemas.openxmlformats.org/package/2006/relationships"><Relationship Id="rId1" Type="http://schemas.openxmlformats.org/officeDocument/2006/relationships/drawing" Target="../drawings/drawing109.xml"/><Relationship Id="rId2" Type="http://schemas.openxmlformats.org/officeDocument/2006/relationships/printerSettings" Target="../printerSettings/printerSettings109.bin"/><Relationship Id="rIdvml" Type="http://schemas.openxmlformats.org/officeDocument/2006/relationships/vmlDrawing" Target="../drawings/vmlDrawing109.vml"/></Relationships>
</file>

<file path=xl/worksheets/_rels/sheet110.xml.rels><?xml version="1.0" encoding="UTF-8" standalone="yes"?><Relationships xmlns="http://schemas.openxmlformats.org/package/2006/relationships"><Relationship Id="rId1" Type="http://schemas.openxmlformats.org/officeDocument/2006/relationships/drawing" Target="../drawings/drawing110.xml"/><Relationship Id="rId2" Type="http://schemas.openxmlformats.org/officeDocument/2006/relationships/printerSettings" Target="../printerSettings/printerSettings110.bin"/><Relationship Id="rIdvml" Type="http://schemas.openxmlformats.org/officeDocument/2006/relationships/vmlDrawing" Target="../drawings/vmlDrawing110.vml"/></Relationships>
</file>

<file path=xl/worksheets/_rels/sheet111.xml.rels><?xml version="1.0" encoding="UTF-8" standalone="yes"?><Relationships xmlns="http://schemas.openxmlformats.org/package/2006/relationships"><Relationship Id="rId1" Type="http://schemas.openxmlformats.org/officeDocument/2006/relationships/drawing" Target="../drawings/drawing111.xml"/><Relationship Id="rId2" Type="http://schemas.openxmlformats.org/officeDocument/2006/relationships/printerSettings" Target="../printerSettings/printerSettings111.bin"/><Relationship Id="rIdvml" Type="http://schemas.openxmlformats.org/officeDocument/2006/relationships/vmlDrawing" Target="../drawings/vmlDrawing111.vml"/></Relationships>
</file>

<file path=xl/worksheets/_rels/sheet112.xml.rels><?xml version="1.0" encoding="UTF-8" standalone="yes"?><Relationships xmlns="http://schemas.openxmlformats.org/package/2006/relationships"><Relationship Id="rId1" Type="http://schemas.openxmlformats.org/officeDocument/2006/relationships/drawing" Target="../drawings/drawing112.xml"/><Relationship Id="rId2" Type="http://schemas.openxmlformats.org/officeDocument/2006/relationships/printerSettings" Target="../printerSettings/printerSettings112.bin"/><Relationship Id="rIdvml" Type="http://schemas.openxmlformats.org/officeDocument/2006/relationships/vmlDrawing" Target="../drawings/vmlDrawing112.vml"/></Relationships>
</file>

<file path=xl/worksheets/_rels/sheet113.xml.rels><?xml version="1.0" encoding="UTF-8" standalone="yes"?><Relationships xmlns="http://schemas.openxmlformats.org/package/2006/relationships"><Relationship Id="rId1" Type="http://schemas.openxmlformats.org/officeDocument/2006/relationships/drawing" Target="../drawings/drawing113.xml"/><Relationship Id="rId2" Type="http://schemas.openxmlformats.org/officeDocument/2006/relationships/printerSettings" Target="../printerSettings/printerSettings113.bin"/><Relationship Id="rIdvml" Type="http://schemas.openxmlformats.org/officeDocument/2006/relationships/vmlDrawing" Target="../drawings/vmlDrawing113.vml"/></Relationships>
</file>

<file path=xl/worksheets/_rels/sheet114.xml.rels><?xml version="1.0" encoding="UTF-8" standalone="yes"?><Relationships xmlns="http://schemas.openxmlformats.org/package/2006/relationships"><Relationship Id="rId1" Type="http://schemas.openxmlformats.org/officeDocument/2006/relationships/drawing" Target="../drawings/drawing114.xml"/><Relationship Id="rId2" Type="http://schemas.openxmlformats.org/officeDocument/2006/relationships/printerSettings" Target="../printerSettings/printerSettings114.bin"/><Relationship Id="rIdvml" Type="http://schemas.openxmlformats.org/officeDocument/2006/relationships/vmlDrawing" Target="../drawings/vmlDrawing114.vml"/></Relationships>
</file>

<file path=xl/worksheets/_rels/sheet115.xml.rels><?xml version="1.0" encoding="UTF-8" standalone="yes"?><Relationships xmlns="http://schemas.openxmlformats.org/package/2006/relationships"><Relationship Id="rId1" Type="http://schemas.openxmlformats.org/officeDocument/2006/relationships/drawing" Target="../drawings/drawing115.xml"/><Relationship Id="rId2" Type="http://schemas.openxmlformats.org/officeDocument/2006/relationships/printerSettings" Target="../printerSettings/printerSettings115.bin"/><Relationship Id="rIdvml" Type="http://schemas.openxmlformats.org/officeDocument/2006/relationships/vmlDrawing" Target="../drawings/vmlDrawing115.vml"/></Relationships>
</file>

<file path=xl/worksheets/_rels/sheet116.xml.rels><?xml version="1.0" encoding="UTF-8" standalone="yes"?><Relationships xmlns="http://schemas.openxmlformats.org/package/2006/relationships"><Relationship Id="rId1" Type="http://schemas.openxmlformats.org/officeDocument/2006/relationships/drawing" Target="../drawings/drawing116.xml"/><Relationship Id="rId2" Type="http://schemas.openxmlformats.org/officeDocument/2006/relationships/printerSettings" Target="../printerSettings/printerSettings116.bin"/><Relationship Id="rIdvml" Type="http://schemas.openxmlformats.org/officeDocument/2006/relationships/vmlDrawing" Target="../drawings/vmlDrawing116.vml"/></Relationships>
</file>

<file path=xl/worksheets/_rels/sheet117.xml.rels><?xml version="1.0" encoding="UTF-8" standalone="yes"?><Relationships xmlns="http://schemas.openxmlformats.org/package/2006/relationships"><Relationship Id="rId1" Type="http://schemas.openxmlformats.org/officeDocument/2006/relationships/drawing" Target="../drawings/drawing117.xml"/><Relationship Id="rId2" Type="http://schemas.openxmlformats.org/officeDocument/2006/relationships/printerSettings" Target="../printerSettings/printerSettings117.bin"/><Relationship Id="rIdvml" Type="http://schemas.openxmlformats.org/officeDocument/2006/relationships/vmlDrawing" Target="../drawings/vmlDrawing117.vml"/></Relationships>
</file>

<file path=xl/worksheets/_rels/sheet118.xml.rels><?xml version="1.0" encoding="UTF-8" standalone="yes"?><Relationships xmlns="http://schemas.openxmlformats.org/package/2006/relationships"><Relationship Id="rId1" Type="http://schemas.openxmlformats.org/officeDocument/2006/relationships/drawing" Target="../drawings/drawing118.xml"/><Relationship Id="rId2" Type="http://schemas.openxmlformats.org/officeDocument/2006/relationships/printerSettings" Target="../printerSettings/printerSettings118.bin"/><Relationship Id="rIdvml" Type="http://schemas.openxmlformats.org/officeDocument/2006/relationships/vmlDrawing" Target="../drawings/vmlDrawing118.vml"/></Relationships>
</file>

<file path=xl/worksheets/_rels/sheet119.xml.rels><?xml version="1.0" encoding="UTF-8" standalone="yes"?><Relationships xmlns="http://schemas.openxmlformats.org/package/2006/relationships"><Relationship Id="rId1" Type="http://schemas.openxmlformats.org/officeDocument/2006/relationships/drawing" Target="../drawings/drawing119.xml"/><Relationship Id="rId2" Type="http://schemas.openxmlformats.org/officeDocument/2006/relationships/printerSettings" Target="../printerSettings/printerSettings119.bin"/><Relationship Id="rIdvml" Type="http://schemas.openxmlformats.org/officeDocument/2006/relationships/vmlDrawing" Target="../drawings/vmlDrawing119.vml"/></Relationships>
</file>

<file path=xl/worksheets/_rels/sheet120.xml.rels><?xml version="1.0" encoding="UTF-8" standalone="yes"?><Relationships xmlns="http://schemas.openxmlformats.org/package/2006/relationships"><Relationship Id="rId1" Type="http://schemas.openxmlformats.org/officeDocument/2006/relationships/drawing" Target="../drawings/drawing120.xml"/><Relationship Id="rId2" Type="http://schemas.openxmlformats.org/officeDocument/2006/relationships/printerSettings" Target="../printerSettings/printerSettings120.bin"/><Relationship Id="rIdvml" Type="http://schemas.openxmlformats.org/officeDocument/2006/relationships/vmlDrawing" Target="../drawings/vmlDrawing120.vml"/></Relationships>
</file>

<file path=xl/worksheets/_rels/sheet121.xml.rels><?xml version="1.0" encoding="UTF-8" standalone="yes"?><Relationships xmlns="http://schemas.openxmlformats.org/package/2006/relationships"><Relationship Id="rId1" Type="http://schemas.openxmlformats.org/officeDocument/2006/relationships/drawing" Target="../drawings/drawing121.xml"/><Relationship Id="rId2" Type="http://schemas.openxmlformats.org/officeDocument/2006/relationships/printerSettings" Target="../printerSettings/printerSettings121.bin"/><Relationship Id="rIdvml" Type="http://schemas.openxmlformats.org/officeDocument/2006/relationships/vmlDrawing" Target="../drawings/vmlDrawing121.vml"/></Relationships>
</file>

<file path=xl/worksheets/_rels/sheet122.xml.rels><?xml version="1.0" encoding="UTF-8" standalone="yes"?><Relationships xmlns="http://schemas.openxmlformats.org/package/2006/relationships"><Relationship Id="rId1" Type="http://schemas.openxmlformats.org/officeDocument/2006/relationships/drawing" Target="../drawings/drawing122.xml"/><Relationship Id="rId2" Type="http://schemas.openxmlformats.org/officeDocument/2006/relationships/printerSettings" Target="../printerSettings/printerSettings122.bin"/><Relationship Id="rIdvml" Type="http://schemas.openxmlformats.org/officeDocument/2006/relationships/vmlDrawing" Target="../drawings/vmlDrawing122.vml"/></Relationships>
</file>

<file path=xl/worksheets/_rels/sheet123.xml.rels><?xml version="1.0" encoding="UTF-8" standalone="yes"?><Relationships xmlns="http://schemas.openxmlformats.org/package/2006/relationships"><Relationship Id="rId1" Type="http://schemas.openxmlformats.org/officeDocument/2006/relationships/drawing" Target="../drawings/drawing123.xml"/><Relationship Id="rId2" Type="http://schemas.openxmlformats.org/officeDocument/2006/relationships/printerSettings" Target="../printerSettings/printerSettings123.bin"/><Relationship Id="rIdvml" Type="http://schemas.openxmlformats.org/officeDocument/2006/relationships/vmlDrawing" Target="../drawings/vmlDrawing123.vml"/></Relationships>
</file>

<file path=xl/worksheets/_rels/sheet124.xml.rels><?xml version="1.0" encoding="UTF-8" standalone="yes"?><Relationships xmlns="http://schemas.openxmlformats.org/package/2006/relationships"><Relationship Id="rId1" Type="http://schemas.openxmlformats.org/officeDocument/2006/relationships/drawing" Target="../drawings/drawing124.xml"/><Relationship Id="rId2" Type="http://schemas.openxmlformats.org/officeDocument/2006/relationships/printerSettings" Target="../printerSettings/printerSettings124.bin"/><Relationship Id="rIdvml" Type="http://schemas.openxmlformats.org/officeDocument/2006/relationships/vmlDrawing" Target="../drawings/vmlDrawing124.vml"/></Relationships>
</file>

<file path=xl/worksheets/_rels/sheet125.xml.rels><?xml version="1.0" encoding="UTF-8" standalone="yes"?><Relationships xmlns="http://schemas.openxmlformats.org/package/2006/relationships"><Relationship Id="rId1" Type="http://schemas.openxmlformats.org/officeDocument/2006/relationships/drawing" Target="../drawings/drawing125.xml"/><Relationship Id="rId2" Type="http://schemas.openxmlformats.org/officeDocument/2006/relationships/printerSettings" Target="../printerSettings/printerSettings125.bin"/><Relationship Id="rIdvml" Type="http://schemas.openxmlformats.org/officeDocument/2006/relationships/vmlDrawing" Target="../drawings/vmlDrawing125.vml"/></Relationships>
</file>

<file path=xl/worksheets/_rels/sheet126.xml.rels><?xml version="1.0" encoding="UTF-8" standalone="yes"?><Relationships xmlns="http://schemas.openxmlformats.org/package/2006/relationships"><Relationship Id="rId1" Type="http://schemas.openxmlformats.org/officeDocument/2006/relationships/drawing" Target="../drawings/drawing126.xml"/><Relationship Id="rId2" Type="http://schemas.openxmlformats.org/officeDocument/2006/relationships/printerSettings" Target="../printerSettings/printerSettings126.bin"/><Relationship Id="rIdvml" Type="http://schemas.openxmlformats.org/officeDocument/2006/relationships/vmlDrawing" Target="../drawings/vmlDrawing126.vml"/></Relationships>
</file>

<file path=xl/worksheets/_rels/sheet127.xml.rels><?xml version="1.0" encoding="UTF-8" standalone="yes"?><Relationships xmlns="http://schemas.openxmlformats.org/package/2006/relationships"><Relationship Id="rId1" Type="http://schemas.openxmlformats.org/officeDocument/2006/relationships/drawing" Target="../drawings/drawing127.xml"/><Relationship Id="rId2" Type="http://schemas.openxmlformats.org/officeDocument/2006/relationships/printerSettings" Target="../printerSettings/printerSettings127.bin"/><Relationship Id="rIdvml" Type="http://schemas.openxmlformats.org/officeDocument/2006/relationships/vmlDrawing" Target="../drawings/vmlDrawing127.vml"/></Relationships>
</file>

<file path=xl/worksheets/_rels/sheet128.xml.rels><?xml version="1.0" encoding="UTF-8" standalone="yes"?><Relationships xmlns="http://schemas.openxmlformats.org/package/2006/relationships"><Relationship Id="rId1" Type="http://schemas.openxmlformats.org/officeDocument/2006/relationships/drawing" Target="../drawings/drawing128.xml"/><Relationship Id="rId2" Type="http://schemas.openxmlformats.org/officeDocument/2006/relationships/printerSettings" Target="../printerSettings/printerSettings128.bin"/><Relationship Id="rIdvml" Type="http://schemas.openxmlformats.org/officeDocument/2006/relationships/vmlDrawing" Target="../drawings/vmlDrawing128.vml"/></Relationships>
</file>

<file path=xl/worksheets/_rels/sheet129.xml.rels><?xml version="1.0" encoding="UTF-8" standalone="yes"?><Relationships xmlns="http://schemas.openxmlformats.org/package/2006/relationships"><Relationship Id="rId1" Type="http://schemas.openxmlformats.org/officeDocument/2006/relationships/drawing" Target="../drawings/drawing129.xml"/><Relationship Id="rId2" Type="http://schemas.openxmlformats.org/officeDocument/2006/relationships/printerSettings" Target="../printerSettings/printerSettings129.bin"/><Relationship Id="rIdvml" Type="http://schemas.openxmlformats.org/officeDocument/2006/relationships/vmlDrawing" Target="../drawings/vmlDrawing129.vml"/></Relationships>
</file>

<file path=xl/worksheets/_rels/sheet130.xml.rels><?xml version="1.0" encoding="UTF-8" standalone="yes"?><Relationships xmlns="http://schemas.openxmlformats.org/package/2006/relationships"><Relationship Id="rId1" Type="http://schemas.openxmlformats.org/officeDocument/2006/relationships/drawing" Target="../drawings/drawing130.xml"/><Relationship Id="rId2" Type="http://schemas.openxmlformats.org/officeDocument/2006/relationships/printerSettings" Target="../printerSettings/printerSettings130.bin"/><Relationship Id="rIdvml" Type="http://schemas.openxmlformats.org/officeDocument/2006/relationships/vmlDrawing" Target="../drawings/vmlDrawing130.vml"/></Relationships>
</file>

<file path=xl/worksheets/_rels/sheet131.xml.rels><?xml version="1.0" encoding="UTF-8" standalone="yes"?><Relationships xmlns="http://schemas.openxmlformats.org/package/2006/relationships"><Relationship Id="rId1" Type="http://schemas.openxmlformats.org/officeDocument/2006/relationships/drawing" Target="../drawings/drawing131.xml"/><Relationship Id="rId2" Type="http://schemas.openxmlformats.org/officeDocument/2006/relationships/printerSettings" Target="../printerSettings/printerSettings131.bin"/><Relationship Id="rIdvml" Type="http://schemas.openxmlformats.org/officeDocument/2006/relationships/vmlDrawing" Target="../drawings/vmlDrawing131.vml"/></Relationships>
</file>

<file path=xl/worksheets/_rels/sheet132.xml.rels><?xml version="1.0" encoding="UTF-8" standalone="yes"?><Relationships xmlns="http://schemas.openxmlformats.org/package/2006/relationships"><Relationship Id="rId1" Type="http://schemas.openxmlformats.org/officeDocument/2006/relationships/drawing" Target="../drawings/drawing132.xml"/><Relationship Id="rId2" Type="http://schemas.openxmlformats.org/officeDocument/2006/relationships/printerSettings" Target="../printerSettings/printerSettings132.bin"/><Relationship Id="rIdvml" Type="http://schemas.openxmlformats.org/officeDocument/2006/relationships/vmlDrawing" Target="../drawings/vmlDrawing132.vml"/></Relationships>
</file>

<file path=xl/worksheets/_rels/sheet133.xml.rels><?xml version="1.0" encoding="UTF-8" standalone="yes"?><Relationships xmlns="http://schemas.openxmlformats.org/package/2006/relationships"><Relationship Id="rId1" Type="http://schemas.openxmlformats.org/officeDocument/2006/relationships/drawing" Target="../drawings/drawing133.xml"/><Relationship Id="rId2" Type="http://schemas.openxmlformats.org/officeDocument/2006/relationships/printerSettings" Target="../printerSettings/printerSettings133.bin"/><Relationship Id="rIdvml" Type="http://schemas.openxmlformats.org/officeDocument/2006/relationships/vmlDrawing" Target="../drawings/vmlDrawing133.vml"/></Relationships>
</file>

<file path=xl/worksheets/_rels/sheet134.xml.rels><?xml version="1.0" encoding="UTF-8" standalone="yes"?><Relationships xmlns="http://schemas.openxmlformats.org/package/2006/relationships"><Relationship Id="rId1" Type="http://schemas.openxmlformats.org/officeDocument/2006/relationships/drawing" Target="../drawings/drawing134.xml"/><Relationship Id="rId2" Type="http://schemas.openxmlformats.org/officeDocument/2006/relationships/printerSettings" Target="../printerSettings/printerSettings134.bin"/><Relationship Id="rIdvml" Type="http://schemas.openxmlformats.org/officeDocument/2006/relationships/vmlDrawing" Target="../drawings/vmlDrawing134.vml"/></Relationships>
</file>

<file path=xl/worksheets/_rels/sheet135.xml.rels><?xml version="1.0" encoding="UTF-8" standalone="yes"?><Relationships xmlns="http://schemas.openxmlformats.org/package/2006/relationships"><Relationship Id="rId1" Type="http://schemas.openxmlformats.org/officeDocument/2006/relationships/drawing" Target="../drawings/drawing135.xml"/><Relationship Id="rId2" Type="http://schemas.openxmlformats.org/officeDocument/2006/relationships/printerSettings" Target="../printerSettings/printerSettings135.bin"/><Relationship Id="rIdvml" Type="http://schemas.openxmlformats.org/officeDocument/2006/relationships/vmlDrawing" Target="../drawings/vmlDrawing135.vml"/></Relationships>
</file>

<file path=xl/worksheets/_rels/sheet136.xml.rels><?xml version="1.0" encoding="UTF-8" standalone="yes"?><Relationships xmlns="http://schemas.openxmlformats.org/package/2006/relationships"><Relationship Id="rId1" Type="http://schemas.openxmlformats.org/officeDocument/2006/relationships/drawing" Target="../drawings/drawing136.xml"/><Relationship Id="rId2" Type="http://schemas.openxmlformats.org/officeDocument/2006/relationships/printerSettings" Target="../printerSettings/printerSettings136.bin"/><Relationship Id="rIdvml" Type="http://schemas.openxmlformats.org/officeDocument/2006/relationships/vmlDrawing" Target="../drawings/vmlDrawing136.vml"/></Relationships>
</file>

<file path=xl/worksheets/_rels/sheet137.xml.rels><?xml version="1.0" encoding="UTF-8" standalone="yes"?><Relationships xmlns="http://schemas.openxmlformats.org/package/2006/relationships"><Relationship Id="rId1" Type="http://schemas.openxmlformats.org/officeDocument/2006/relationships/drawing" Target="../drawings/drawing137.xml"/><Relationship Id="rId2" Type="http://schemas.openxmlformats.org/officeDocument/2006/relationships/printerSettings" Target="../printerSettings/printerSettings137.bin"/><Relationship Id="rIdvml" Type="http://schemas.openxmlformats.org/officeDocument/2006/relationships/vmlDrawing" Target="../drawings/vmlDrawing137.vml"/></Relationships>
</file>

<file path=xl/worksheets/_rels/sheet138.xml.rels><?xml version="1.0" encoding="UTF-8" standalone="yes"?><Relationships xmlns="http://schemas.openxmlformats.org/package/2006/relationships"><Relationship Id="rId1" Type="http://schemas.openxmlformats.org/officeDocument/2006/relationships/drawing" Target="../drawings/drawing138.xml"/><Relationship Id="rId2" Type="http://schemas.openxmlformats.org/officeDocument/2006/relationships/printerSettings" Target="../printerSettings/printerSettings138.bin"/><Relationship Id="rIdvml" Type="http://schemas.openxmlformats.org/officeDocument/2006/relationships/vmlDrawing" Target="../drawings/vmlDrawing138.vml"/></Relationships>
</file>

<file path=xl/worksheets/_rels/sheet139.xml.rels><?xml version="1.0" encoding="UTF-8" standalone="yes"?><Relationships xmlns="http://schemas.openxmlformats.org/package/2006/relationships"><Relationship Id="rId1" Type="http://schemas.openxmlformats.org/officeDocument/2006/relationships/drawing" Target="../drawings/drawing139.xml"/><Relationship Id="rId2" Type="http://schemas.openxmlformats.org/officeDocument/2006/relationships/printerSettings" Target="../printerSettings/printerSettings139.bin"/><Relationship Id="rIdvml" Type="http://schemas.openxmlformats.org/officeDocument/2006/relationships/vmlDrawing" Target="../drawings/vmlDrawing139.vml"/></Relationships>
</file>

<file path=xl/worksheets/_rels/sheet140.xml.rels><?xml version="1.0" encoding="UTF-8" standalone="yes"?><Relationships xmlns="http://schemas.openxmlformats.org/package/2006/relationships"><Relationship Id="rId1" Type="http://schemas.openxmlformats.org/officeDocument/2006/relationships/drawing" Target="../drawings/drawing140.xml"/><Relationship Id="rId2" Type="http://schemas.openxmlformats.org/officeDocument/2006/relationships/printerSettings" Target="../printerSettings/printerSettings140.bin"/><Relationship Id="rIdvml" Type="http://schemas.openxmlformats.org/officeDocument/2006/relationships/vmlDrawing" Target="../drawings/vmlDrawing140.vml"/></Relationships>
</file>

<file path=xl/worksheets/_rels/sheet141.xml.rels><?xml version="1.0" encoding="UTF-8" standalone="yes"?><Relationships xmlns="http://schemas.openxmlformats.org/package/2006/relationships"><Relationship Id="rId1" Type="http://schemas.openxmlformats.org/officeDocument/2006/relationships/drawing" Target="../drawings/drawing141.xml"/><Relationship Id="rId2" Type="http://schemas.openxmlformats.org/officeDocument/2006/relationships/printerSettings" Target="../printerSettings/printerSettings141.bin"/><Relationship Id="rIdvml" Type="http://schemas.openxmlformats.org/officeDocument/2006/relationships/vmlDrawing" Target="../drawings/vmlDrawing141.vml"/></Relationships>
</file>

<file path=xl/worksheets/_rels/sheet142.xml.rels><?xml version="1.0" encoding="UTF-8" standalone="yes"?><Relationships xmlns="http://schemas.openxmlformats.org/package/2006/relationships"><Relationship Id="rId1" Type="http://schemas.openxmlformats.org/officeDocument/2006/relationships/drawing" Target="../drawings/drawing142.xml"/><Relationship Id="rId2" Type="http://schemas.openxmlformats.org/officeDocument/2006/relationships/printerSettings" Target="../printerSettings/printerSettings142.bin"/><Relationship Id="rIdvml" Type="http://schemas.openxmlformats.org/officeDocument/2006/relationships/vmlDrawing" Target="../drawings/vmlDrawing142.vml"/></Relationships>
</file>

<file path=xl/worksheets/_rels/sheet143.xml.rels><?xml version="1.0" encoding="UTF-8" standalone="yes"?><Relationships xmlns="http://schemas.openxmlformats.org/package/2006/relationships"><Relationship Id="rId1" Type="http://schemas.openxmlformats.org/officeDocument/2006/relationships/drawing" Target="../drawings/drawing143.xml"/><Relationship Id="rId2" Type="http://schemas.openxmlformats.org/officeDocument/2006/relationships/printerSettings" Target="../printerSettings/printerSettings143.bin"/><Relationship Id="rIdvml" Type="http://schemas.openxmlformats.org/officeDocument/2006/relationships/vmlDrawing" Target="../drawings/vmlDrawing143.vml"/></Relationships>
</file>

<file path=xl/worksheets/_rels/sheet144.xml.rels><?xml version="1.0" encoding="UTF-8" standalone="yes"?><Relationships xmlns="http://schemas.openxmlformats.org/package/2006/relationships"><Relationship Id="rId1" Type="http://schemas.openxmlformats.org/officeDocument/2006/relationships/drawing" Target="../drawings/drawing144.xml"/><Relationship Id="rId2" Type="http://schemas.openxmlformats.org/officeDocument/2006/relationships/printerSettings" Target="../printerSettings/printerSettings144.bin"/><Relationship Id="rIdvml" Type="http://schemas.openxmlformats.org/officeDocument/2006/relationships/vmlDrawing" Target="../drawings/vmlDrawing144.vml"/></Relationships>
</file>

<file path=xl/worksheets/_rels/sheet145.xml.rels><?xml version="1.0" encoding="UTF-8" standalone="yes"?><Relationships xmlns="http://schemas.openxmlformats.org/package/2006/relationships"><Relationship Id="rId1" Type="http://schemas.openxmlformats.org/officeDocument/2006/relationships/drawing" Target="../drawings/drawing145.xml"/><Relationship Id="rId2" Type="http://schemas.openxmlformats.org/officeDocument/2006/relationships/printerSettings" Target="../printerSettings/printerSettings145.bin"/><Relationship Id="rIdvml" Type="http://schemas.openxmlformats.org/officeDocument/2006/relationships/vmlDrawing" Target="../drawings/vmlDrawing145.vml"/></Relationships>
</file>

<file path=xl/worksheets/_rels/sheet146.xml.rels><?xml version="1.0" encoding="UTF-8" standalone="yes"?><Relationships xmlns="http://schemas.openxmlformats.org/package/2006/relationships"><Relationship Id="rId1" Type="http://schemas.openxmlformats.org/officeDocument/2006/relationships/drawing" Target="../drawings/drawing146.xml"/><Relationship Id="rId2" Type="http://schemas.openxmlformats.org/officeDocument/2006/relationships/printerSettings" Target="../printerSettings/printerSettings146.bin"/><Relationship Id="rIdvml" Type="http://schemas.openxmlformats.org/officeDocument/2006/relationships/vmlDrawing" Target="../drawings/vmlDrawing146.vml"/></Relationships>
</file>

<file path=xl/worksheets/_rels/sheet147.xml.rels><?xml version="1.0" encoding="UTF-8" standalone="yes"?><Relationships xmlns="http://schemas.openxmlformats.org/package/2006/relationships"><Relationship Id="rId1" Type="http://schemas.openxmlformats.org/officeDocument/2006/relationships/drawing" Target="../drawings/drawing147.xml"/><Relationship Id="rId2" Type="http://schemas.openxmlformats.org/officeDocument/2006/relationships/printerSettings" Target="../printerSettings/printerSettings147.bin"/><Relationship Id="rIdvml" Type="http://schemas.openxmlformats.org/officeDocument/2006/relationships/vmlDrawing" Target="../drawings/vmlDrawing147.vml"/></Relationships>
</file>

<file path=xl/worksheets/_rels/sheet148.xml.rels><?xml version="1.0" encoding="UTF-8" standalone="yes"?><Relationships xmlns="http://schemas.openxmlformats.org/package/2006/relationships"><Relationship Id="rId1" Type="http://schemas.openxmlformats.org/officeDocument/2006/relationships/drawing" Target="../drawings/drawing148.xml"/><Relationship Id="rId2" Type="http://schemas.openxmlformats.org/officeDocument/2006/relationships/printerSettings" Target="../printerSettings/printerSettings148.bin"/><Relationship Id="rIdvml" Type="http://schemas.openxmlformats.org/officeDocument/2006/relationships/vmlDrawing" Target="../drawings/vmlDrawing148.vml"/></Relationships>
</file>

<file path=xl/worksheets/_rels/sheet149.xml.rels><?xml version="1.0" encoding="UTF-8" standalone="yes"?><Relationships xmlns="http://schemas.openxmlformats.org/package/2006/relationships"><Relationship Id="rId1" Type="http://schemas.openxmlformats.org/officeDocument/2006/relationships/drawing" Target="../drawings/drawing149.xml"/><Relationship Id="rId2" Type="http://schemas.openxmlformats.org/officeDocument/2006/relationships/printerSettings" Target="../printerSettings/printerSettings149.bin"/><Relationship Id="rIdvml" Type="http://schemas.openxmlformats.org/officeDocument/2006/relationships/vmlDrawing" Target="../drawings/vmlDrawing149.vml"/></Relationships>
</file>

<file path=xl/worksheets/_rels/sheet150.xml.rels><?xml version="1.0" encoding="UTF-8" standalone="yes"?><Relationships xmlns="http://schemas.openxmlformats.org/package/2006/relationships"><Relationship Id="rId1" Type="http://schemas.openxmlformats.org/officeDocument/2006/relationships/drawing" Target="../drawings/drawing150.xml"/><Relationship Id="rId2" Type="http://schemas.openxmlformats.org/officeDocument/2006/relationships/printerSettings" Target="../printerSettings/printerSettings150.bin"/><Relationship Id="rIdvml" Type="http://schemas.openxmlformats.org/officeDocument/2006/relationships/vmlDrawing" Target="../drawings/vmlDrawing150.vml"/></Relationships>
</file>

<file path=xl/worksheets/_rels/sheet151.xml.rels><?xml version="1.0" encoding="UTF-8" standalone="yes"?><Relationships xmlns="http://schemas.openxmlformats.org/package/2006/relationships"><Relationship Id="rId1" Type="http://schemas.openxmlformats.org/officeDocument/2006/relationships/drawing" Target="../drawings/drawing151.xml"/><Relationship Id="rId2" Type="http://schemas.openxmlformats.org/officeDocument/2006/relationships/printerSettings" Target="../printerSettings/printerSettings151.bin"/><Relationship Id="rIdvml" Type="http://schemas.openxmlformats.org/officeDocument/2006/relationships/vmlDrawing" Target="../drawings/vmlDrawing151.vml"/></Relationships>
</file>

<file path=xl/worksheets/_rels/sheet152.xml.rels><?xml version="1.0" encoding="UTF-8" standalone="yes"?><Relationships xmlns="http://schemas.openxmlformats.org/package/2006/relationships"><Relationship Id="rId1" Type="http://schemas.openxmlformats.org/officeDocument/2006/relationships/drawing" Target="../drawings/drawing152.xml"/><Relationship Id="rId2" Type="http://schemas.openxmlformats.org/officeDocument/2006/relationships/printerSettings" Target="../printerSettings/printerSettings152.bin"/><Relationship Id="rIdvml" Type="http://schemas.openxmlformats.org/officeDocument/2006/relationships/vmlDrawing" Target="../drawings/vmlDrawing152.vml"/></Relationships>
</file>

<file path=xl/worksheets/_rels/sheet153.xml.rels><?xml version="1.0" encoding="UTF-8" standalone="yes"?><Relationships xmlns="http://schemas.openxmlformats.org/package/2006/relationships"><Relationship Id="rId1" Type="http://schemas.openxmlformats.org/officeDocument/2006/relationships/drawing" Target="../drawings/drawing153.xml"/><Relationship Id="rId2" Type="http://schemas.openxmlformats.org/officeDocument/2006/relationships/printerSettings" Target="../printerSettings/printerSettings153.bin"/><Relationship Id="rIdvml" Type="http://schemas.openxmlformats.org/officeDocument/2006/relationships/vmlDrawing" Target="../drawings/vmlDrawing153.vml"/></Relationships>
</file>

<file path=xl/worksheets/_rels/sheet154.xml.rels><?xml version="1.0" encoding="UTF-8" standalone="yes"?><Relationships xmlns="http://schemas.openxmlformats.org/package/2006/relationships"><Relationship Id="rId1" Type="http://schemas.openxmlformats.org/officeDocument/2006/relationships/drawing" Target="../drawings/drawing154.xml"/><Relationship Id="rId2" Type="http://schemas.openxmlformats.org/officeDocument/2006/relationships/printerSettings" Target="../printerSettings/printerSettings154.bin"/><Relationship Id="rIdvml" Type="http://schemas.openxmlformats.org/officeDocument/2006/relationships/vmlDrawing" Target="../drawings/vmlDrawing154.vml"/></Relationships>
</file>

<file path=xl/worksheets/_rels/sheet155.xml.rels><?xml version="1.0" encoding="UTF-8" standalone="yes"?><Relationships xmlns="http://schemas.openxmlformats.org/package/2006/relationships"><Relationship Id="rId1" Type="http://schemas.openxmlformats.org/officeDocument/2006/relationships/drawing" Target="../drawings/drawing155.xml"/><Relationship Id="rId2" Type="http://schemas.openxmlformats.org/officeDocument/2006/relationships/printerSettings" Target="../printerSettings/printerSettings155.bin"/><Relationship Id="rIdvml" Type="http://schemas.openxmlformats.org/officeDocument/2006/relationships/vmlDrawing" Target="../drawings/vmlDrawing155.vml"/></Relationships>
</file>

<file path=xl/worksheets/_rels/sheet156.xml.rels><?xml version="1.0" encoding="UTF-8" standalone="yes"?><Relationships xmlns="http://schemas.openxmlformats.org/package/2006/relationships"><Relationship Id="rId1" Type="http://schemas.openxmlformats.org/officeDocument/2006/relationships/drawing" Target="../drawings/drawing156.xml"/><Relationship Id="rId2" Type="http://schemas.openxmlformats.org/officeDocument/2006/relationships/printerSettings" Target="../printerSettings/printerSettings156.bin"/><Relationship Id="rIdvml" Type="http://schemas.openxmlformats.org/officeDocument/2006/relationships/vmlDrawing" Target="../drawings/vmlDrawing156.vml"/></Relationships>
</file>

<file path=xl/worksheets/_rels/sheet157.xml.rels><?xml version="1.0" encoding="UTF-8" standalone="yes"?><Relationships xmlns="http://schemas.openxmlformats.org/package/2006/relationships"><Relationship Id="rId1" Type="http://schemas.openxmlformats.org/officeDocument/2006/relationships/drawing" Target="../drawings/drawing157.xml"/><Relationship Id="rId2" Type="http://schemas.openxmlformats.org/officeDocument/2006/relationships/printerSettings" Target="../printerSettings/printerSettings157.bin"/><Relationship Id="rIdvml" Type="http://schemas.openxmlformats.org/officeDocument/2006/relationships/vmlDrawing" Target="../drawings/vmlDrawing157.vml"/></Relationships>
</file>

<file path=xl/worksheets/_rels/sheet158.xml.rels><?xml version="1.0" encoding="UTF-8" standalone="yes"?><Relationships xmlns="http://schemas.openxmlformats.org/package/2006/relationships"><Relationship Id="rId1" Type="http://schemas.openxmlformats.org/officeDocument/2006/relationships/drawing" Target="../drawings/drawing158.xml"/><Relationship Id="rId2" Type="http://schemas.openxmlformats.org/officeDocument/2006/relationships/printerSettings" Target="../printerSettings/printerSettings158.bin"/><Relationship Id="rIdvml" Type="http://schemas.openxmlformats.org/officeDocument/2006/relationships/vmlDrawing" Target="../drawings/vmlDrawing158.vml"/></Relationships>
</file>

<file path=xl/worksheets/_rels/sheet159.xml.rels><?xml version="1.0" encoding="UTF-8" standalone="yes"?><Relationships xmlns="http://schemas.openxmlformats.org/package/2006/relationships"><Relationship Id="rId1" Type="http://schemas.openxmlformats.org/officeDocument/2006/relationships/drawing" Target="../drawings/drawing159.xml"/><Relationship Id="rId2" Type="http://schemas.openxmlformats.org/officeDocument/2006/relationships/printerSettings" Target="../printerSettings/printerSettings159.bin"/><Relationship Id="rIdvml" Type="http://schemas.openxmlformats.org/officeDocument/2006/relationships/vmlDrawing" Target="../drawings/vmlDrawing159.vml"/></Relationships>
</file>

<file path=xl/worksheets/_rels/sheet160.xml.rels><?xml version="1.0" encoding="UTF-8" standalone="yes"?><Relationships xmlns="http://schemas.openxmlformats.org/package/2006/relationships"><Relationship Id="rId1" Type="http://schemas.openxmlformats.org/officeDocument/2006/relationships/drawing" Target="../drawings/drawing160.xml"/><Relationship Id="rId2" Type="http://schemas.openxmlformats.org/officeDocument/2006/relationships/printerSettings" Target="../printerSettings/printerSettings160.bin"/><Relationship Id="rIdvml" Type="http://schemas.openxmlformats.org/officeDocument/2006/relationships/vmlDrawing" Target="../drawings/vmlDrawing160.vml"/></Relationships>
</file>

<file path=xl/worksheets/_rels/sheet161.xml.rels><?xml version="1.0" encoding="UTF-8" standalone="yes"?><Relationships xmlns="http://schemas.openxmlformats.org/package/2006/relationships"><Relationship Id="rId1" Type="http://schemas.openxmlformats.org/officeDocument/2006/relationships/drawing" Target="../drawings/drawing161.xml"/><Relationship Id="rId2" Type="http://schemas.openxmlformats.org/officeDocument/2006/relationships/printerSettings" Target="../printerSettings/printerSettings161.bin"/><Relationship Id="rIdvml" Type="http://schemas.openxmlformats.org/officeDocument/2006/relationships/vmlDrawing" Target="../drawings/vmlDrawing161.vml"/></Relationships>
</file>

<file path=xl/worksheets/_rels/sheet162.xml.rels><?xml version="1.0" encoding="UTF-8" standalone="yes"?><Relationships xmlns="http://schemas.openxmlformats.org/package/2006/relationships"><Relationship Id="rId1" Type="http://schemas.openxmlformats.org/officeDocument/2006/relationships/drawing" Target="../drawings/drawing162.xml"/><Relationship Id="rId2" Type="http://schemas.openxmlformats.org/officeDocument/2006/relationships/printerSettings" Target="../printerSettings/printerSettings162.bin"/><Relationship Id="rIdvml" Type="http://schemas.openxmlformats.org/officeDocument/2006/relationships/vmlDrawing" Target="../drawings/vmlDrawing162.vml"/></Relationships>
</file>

<file path=xl/worksheets/_rels/sheet163.xml.rels><?xml version="1.0" encoding="UTF-8" standalone="yes"?><Relationships xmlns="http://schemas.openxmlformats.org/package/2006/relationships"><Relationship Id="rId1" Type="http://schemas.openxmlformats.org/officeDocument/2006/relationships/drawing" Target="../drawings/drawing163.xml"/><Relationship Id="rId2" Type="http://schemas.openxmlformats.org/officeDocument/2006/relationships/printerSettings" Target="../printerSettings/printerSettings163.bin"/><Relationship Id="rIdvml" Type="http://schemas.openxmlformats.org/officeDocument/2006/relationships/vmlDrawing" Target="../drawings/vmlDrawing163.vml"/></Relationships>
</file>

<file path=xl/worksheets/_rels/sheet164.xml.rels><?xml version="1.0" encoding="UTF-8" standalone="yes"?><Relationships xmlns="http://schemas.openxmlformats.org/package/2006/relationships"><Relationship Id="rId1" Type="http://schemas.openxmlformats.org/officeDocument/2006/relationships/drawing" Target="../drawings/drawing164.xml"/><Relationship Id="rId2" Type="http://schemas.openxmlformats.org/officeDocument/2006/relationships/printerSettings" Target="../printerSettings/printerSettings164.bin"/><Relationship Id="rIdvml" Type="http://schemas.openxmlformats.org/officeDocument/2006/relationships/vmlDrawing" Target="../drawings/vmlDrawing164.vml"/></Relationships>
</file>

<file path=xl/worksheets/_rels/sheet165.xml.rels><?xml version="1.0" encoding="UTF-8" standalone="yes"?><Relationships xmlns="http://schemas.openxmlformats.org/package/2006/relationships"><Relationship Id="rId1" Type="http://schemas.openxmlformats.org/officeDocument/2006/relationships/drawing" Target="../drawings/drawing165.xml"/><Relationship Id="rId2" Type="http://schemas.openxmlformats.org/officeDocument/2006/relationships/printerSettings" Target="../printerSettings/printerSettings165.bin"/><Relationship Id="rIdvml" Type="http://schemas.openxmlformats.org/officeDocument/2006/relationships/vmlDrawing" Target="../drawings/vmlDrawing165.vml"/></Relationships>
</file>

<file path=xl/worksheets/_rels/sheet166.xml.rels><?xml version="1.0" encoding="UTF-8" standalone="yes"?><Relationships xmlns="http://schemas.openxmlformats.org/package/2006/relationships"><Relationship Id="rId1" Type="http://schemas.openxmlformats.org/officeDocument/2006/relationships/drawing" Target="../drawings/drawing166.xml"/><Relationship Id="rId2" Type="http://schemas.openxmlformats.org/officeDocument/2006/relationships/printerSettings" Target="../printerSettings/printerSettings166.bin"/><Relationship Id="rIdvml" Type="http://schemas.openxmlformats.org/officeDocument/2006/relationships/vmlDrawing" Target="../drawings/vmlDrawing166.vml"/></Relationships>
</file>

<file path=xl/worksheets/_rels/sheet167.xml.rels><?xml version="1.0" encoding="UTF-8" standalone="yes"?><Relationships xmlns="http://schemas.openxmlformats.org/package/2006/relationships"><Relationship Id="rId1" Type="http://schemas.openxmlformats.org/officeDocument/2006/relationships/drawing" Target="../drawings/drawing167.xml"/><Relationship Id="rId2" Type="http://schemas.openxmlformats.org/officeDocument/2006/relationships/printerSettings" Target="../printerSettings/printerSettings167.bin"/><Relationship Id="rIdvml" Type="http://schemas.openxmlformats.org/officeDocument/2006/relationships/vmlDrawing" Target="../drawings/vmlDrawing167.vml"/></Relationships>
</file>

<file path=xl/worksheets/_rels/sheet168.xml.rels><?xml version="1.0" encoding="UTF-8" standalone="yes"?><Relationships xmlns="http://schemas.openxmlformats.org/package/2006/relationships"><Relationship Id="rId1" Type="http://schemas.openxmlformats.org/officeDocument/2006/relationships/drawing" Target="../drawings/drawing168.xml"/><Relationship Id="rId2" Type="http://schemas.openxmlformats.org/officeDocument/2006/relationships/printerSettings" Target="../printerSettings/printerSettings168.bin"/><Relationship Id="rIdvml" Type="http://schemas.openxmlformats.org/officeDocument/2006/relationships/vmlDrawing" Target="../drawings/vmlDrawing168.vml"/></Relationships>
</file>

<file path=xl/worksheets/_rels/sheet169.xml.rels><?xml version="1.0" encoding="UTF-8" standalone="yes"?><Relationships xmlns="http://schemas.openxmlformats.org/package/2006/relationships"><Relationship Id="rId1" Type="http://schemas.openxmlformats.org/officeDocument/2006/relationships/drawing" Target="../drawings/drawing169.xml"/><Relationship Id="rId2" Type="http://schemas.openxmlformats.org/officeDocument/2006/relationships/printerSettings" Target="../printerSettings/printerSettings169.bin"/><Relationship Id="rIdvml" Type="http://schemas.openxmlformats.org/officeDocument/2006/relationships/vmlDrawing" Target="../drawings/vmlDrawing169.vml"/></Relationships>
</file>

<file path=xl/worksheets/_rels/sheet170.xml.rels><?xml version="1.0" encoding="UTF-8" standalone="yes"?><Relationships xmlns="http://schemas.openxmlformats.org/package/2006/relationships"><Relationship Id="rId1" Type="http://schemas.openxmlformats.org/officeDocument/2006/relationships/drawing" Target="../drawings/drawing170.xml"/><Relationship Id="rId2" Type="http://schemas.openxmlformats.org/officeDocument/2006/relationships/printerSettings" Target="../printerSettings/printerSettings170.bin"/><Relationship Id="rIdvml" Type="http://schemas.openxmlformats.org/officeDocument/2006/relationships/vmlDrawing" Target="../drawings/vmlDrawing170.vml"/></Relationships>
</file>

<file path=xl/worksheets/_rels/sheet171.xml.rels><?xml version="1.0" encoding="UTF-8" standalone="yes"?><Relationships xmlns="http://schemas.openxmlformats.org/package/2006/relationships"><Relationship Id="rId1" Type="http://schemas.openxmlformats.org/officeDocument/2006/relationships/drawing" Target="../drawings/drawing171.xml"/><Relationship Id="rId2" Type="http://schemas.openxmlformats.org/officeDocument/2006/relationships/printerSettings" Target="../printerSettings/printerSettings171.bin"/><Relationship Id="rIdvml" Type="http://schemas.openxmlformats.org/officeDocument/2006/relationships/vmlDrawing" Target="../drawings/vmlDrawing171.vml"/></Relationships>
</file>

<file path=xl/worksheets/_rels/sheet172.xml.rels><?xml version="1.0" encoding="UTF-8" standalone="yes"?><Relationships xmlns="http://schemas.openxmlformats.org/package/2006/relationships"><Relationship Id="rId1" Type="http://schemas.openxmlformats.org/officeDocument/2006/relationships/drawing" Target="../drawings/drawing172.xml"/><Relationship Id="rId2" Type="http://schemas.openxmlformats.org/officeDocument/2006/relationships/printerSettings" Target="../printerSettings/printerSettings172.bin"/><Relationship Id="rIdvml" Type="http://schemas.openxmlformats.org/officeDocument/2006/relationships/vmlDrawing" Target="../drawings/vmlDrawing172.vml"/></Relationships>
</file>

<file path=xl/worksheets/_rels/sheet173.xml.rels><?xml version="1.0" encoding="UTF-8" standalone="yes"?><Relationships xmlns="http://schemas.openxmlformats.org/package/2006/relationships"><Relationship Id="rId1" Type="http://schemas.openxmlformats.org/officeDocument/2006/relationships/drawing" Target="../drawings/drawing173.xml"/><Relationship Id="rId2" Type="http://schemas.openxmlformats.org/officeDocument/2006/relationships/printerSettings" Target="../printerSettings/printerSettings173.bin"/><Relationship Id="rIdvml" Type="http://schemas.openxmlformats.org/officeDocument/2006/relationships/vmlDrawing" Target="../drawings/vmlDrawing173.vml"/></Relationships>
</file>

<file path=xl/worksheets/_rels/sheet174.xml.rels><?xml version="1.0" encoding="UTF-8" standalone="yes"?><Relationships xmlns="http://schemas.openxmlformats.org/package/2006/relationships"><Relationship Id="rId1" Type="http://schemas.openxmlformats.org/officeDocument/2006/relationships/drawing" Target="../drawings/drawing174.xml"/><Relationship Id="rId2" Type="http://schemas.openxmlformats.org/officeDocument/2006/relationships/printerSettings" Target="../printerSettings/printerSettings174.bin"/><Relationship Id="rIdvml" Type="http://schemas.openxmlformats.org/officeDocument/2006/relationships/vmlDrawing" Target="../drawings/vmlDrawing174.vml"/></Relationships>
</file>

<file path=xl/worksheets/_rels/sheet175.xml.rels><?xml version="1.0" encoding="UTF-8" standalone="yes"?><Relationships xmlns="http://schemas.openxmlformats.org/package/2006/relationships"><Relationship Id="rId1" Type="http://schemas.openxmlformats.org/officeDocument/2006/relationships/drawing" Target="../drawings/drawing175.xml"/><Relationship Id="rId2" Type="http://schemas.openxmlformats.org/officeDocument/2006/relationships/printerSettings" Target="../printerSettings/printerSettings175.bin"/><Relationship Id="rIdvml" Type="http://schemas.openxmlformats.org/officeDocument/2006/relationships/vmlDrawing" Target="../drawings/vmlDrawing175.vml"/></Relationships>
</file>

<file path=xl/worksheets/_rels/sheet176.xml.rels><?xml version="1.0" encoding="UTF-8" standalone="yes"?><Relationships xmlns="http://schemas.openxmlformats.org/package/2006/relationships"><Relationship Id="rId1" Type="http://schemas.openxmlformats.org/officeDocument/2006/relationships/drawing" Target="../drawings/drawing176.xml"/><Relationship Id="rId2" Type="http://schemas.openxmlformats.org/officeDocument/2006/relationships/printerSettings" Target="../printerSettings/printerSettings176.bin"/><Relationship Id="rIdvml" Type="http://schemas.openxmlformats.org/officeDocument/2006/relationships/vmlDrawing" Target="../drawings/vmlDrawing176.vml"/></Relationships>
</file>

<file path=xl/worksheets/_rels/sheet177.xml.rels><?xml version="1.0" encoding="UTF-8" standalone="yes"?><Relationships xmlns="http://schemas.openxmlformats.org/package/2006/relationships"><Relationship Id="rId1" Type="http://schemas.openxmlformats.org/officeDocument/2006/relationships/drawing" Target="../drawings/drawing177.xml"/><Relationship Id="rId2" Type="http://schemas.openxmlformats.org/officeDocument/2006/relationships/printerSettings" Target="../printerSettings/printerSettings177.bin"/><Relationship Id="rIdvml" Type="http://schemas.openxmlformats.org/officeDocument/2006/relationships/vmlDrawing" Target="../drawings/vmlDrawing177.vml"/></Relationships>
</file>

<file path=xl/worksheets/_rels/sheet178.xml.rels><?xml version="1.0" encoding="UTF-8" standalone="yes"?><Relationships xmlns="http://schemas.openxmlformats.org/package/2006/relationships"><Relationship Id="rId1" Type="http://schemas.openxmlformats.org/officeDocument/2006/relationships/drawing" Target="../drawings/drawing178.xml"/><Relationship Id="rId2" Type="http://schemas.openxmlformats.org/officeDocument/2006/relationships/printerSettings" Target="../printerSettings/printerSettings178.bin"/><Relationship Id="rIdvml" Type="http://schemas.openxmlformats.org/officeDocument/2006/relationships/vmlDrawing" Target="../drawings/vmlDrawing178.vml"/></Relationships>
</file>

<file path=xl/worksheets/_rels/sheet179.xml.rels><?xml version="1.0" encoding="UTF-8" standalone="yes"?><Relationships xmlns="http://schemas.openxmlformats.org/package/2006/relationships"><Relationship Id="rId1" Type="http://schemas.openxmlformats.org/officeDocument/2006/relationships/drawing" Target="../drawings/drawing179.xml"/><Relationship Id="rId2" Type="http://schemas.openxmlformats.org/officeDocument/2006/relationships/printerSettings" Target="../printerSettings/printerSettings179.bin"/><Relationship Id="rIdvml" Type="http://schemas.openxmlformats.org/officeDocument/2006/relationships/vmlDrawing" Target="../drawings/vmlDrawing179.vml"/></Relationships>
</file>

<file path=xl/worksheets/_rels/sheet180.xml.rels><?xml version="1.0" encoding="UTF-8" standalone="yes"?><Relationships xmlns="http://schemas.openxmlformats.org/package/2006/relationships"><Relationship Id="rId1" Type="http://schemas.openxmlformats.org/officeDocument/2006/relationships/drawing" Target="../drawings/drawing180.xml"/><Relationship Id="rId2" Type="http://schemas.openxmlformats.org/officeDocument/2006/relationships/printerSettings" Target="../printerSettings/printerSettings180.bin"/><Relationship Id="rIdvml" Type="http://schemas.openxmlformats.org/officeDocument/2006/relationships/vmlDrawing" Target="../drawings/vmlDrawing180.vml"/></Relationships>
</file>

<file path=xl/worksheets/_rels/sheet181.xml.rels><?xml version="1.0" encoding="UTF-8" standalone="yes"?><Relationships xmlns="http://schemas.openxmlformats.org/package/2006/relationships"><Relationship Id="rId1" Type="http://schemas.openxmlformats.org/officeDocument/2006/relationships/drawing" Target="../drawings/drawing181.xml"/><Relationship Id="rId2" Type="http://schemas.openxmlformats.org/officeDocument/2006/relationships/printerSettings" Target="../printerSettings/printerSettings181.bin"/><Relationship Id="rIdvml" Type="http://schemas.openxmlformats.org/officeDocument/2006/relationships/vmlDrawing" Target="../drawings/vmlDrawing181.vml"/></Relationships>
</file>

<file path=xl/worksheets/_rels/sheet182.xml.rels><?xml version="1.0" encoding="UTF-8" standalone="yes"?><Relationships xmlns="http://schemas.openxmlformats.org/package/2006/relationships"><Relationship Id="rId1" Type="http://schemas.openxmlformats.org/officeDocument/2006/relationships/drawing" Target="../drawings/drawing182.xml"/><Relationship Id="rId2" Type="http://schemas.openxmlformats.org/officeDocument/2006/relationships/printerSettings" Target="../printerSettings/printerSettings182.bin"/><Relationship Id="rIdvml" Type="http://schemas.openxmlformats.org/officeDocument/2006/relationships/vmlDrawing" Target="../drawings/vmlDrawing182.vml"/></Relationships>
</file>

<file path=xl/worksheets/_rels/sheet183.xml.rels><?xml version="1.0" encoding="UTF-8" standalone="yes"?><Relationships xmlns="http://schemas.openxmlformats.org/package/2006/relationships"><Relationship Id="rId1" Type="http://schemas.openxmlformats.org/officeDocument/2006/relationships/drawing" Target="../drawings/drawing183.xml"/><Relationship Id="rId2" Type="http://schemas.openxmlformats.org/officeDocument/2006/relationships/printerSettings" Target="../printerSettings/printerSettings183.bin"/><Relationship Id="rIdvml" Type="http://schemas.openxmlformats.org/officeDocument/2006/relationships/vmlDrawing" Target="../drawings/vmlDrawing183.vml"/></Relationships>
</file>

<file path=xl/worksheets/_rels/sheet184.xml.rels><?xml version="1.0" encoding="UTF-8" standalone="yes"?><Relationships xmlns="http://schemas.openxmlformats.org/package/2006/relationships"><Relationship Id="rId1" Type="http://schemas.openxmlformats.org/officeDocument/2006/relationships/drawing" Target="../drawings/drawing184.xml"/><Relationship Id="rId2" Type="http://schemas.openxmlformats.org/officeDocument/2006/relationships/printerSettings" Target="../printerSettings/printerSettings184.bin"/><Relationship Id="rIdvml" Type="http://schemas.openxmlformats.org/officeDocument/2006/relationships/vmlDrawing" Target="../drawings/vmlDrawing184.vml"/></Relationships>
</file>

<file path=xl/worksheets/_rels/sheet185.xml.rels><?xml version="1.0" encoding="UTF-8" standalone="yes"?><Relationships xmlns="http://schemas.openxmlformats.org/package/2006/relationships"><Relationship Id="rId1" Type="http://schemas.openxmlformats.org/officeDocument/2006/relationships/drawing" Target="../drawings/drawing185.xml"/><Relationship Id="rId2" Type="http://schemas.openxmlformats.org/officeDocument/2006/relationships/printerSettings" Target="../printerSettings/printerSettings185.bin"/><Relationship Id="rIdvml" Type="http://schemas.openxmlformats.org/officeDocument/2006/relationships/vmlDrawing" Target="../drawings/vmlDrawing185.vml"/></Relationships>
</file>

<file path=xl/worksheets/_rels/sheet186.xml.rels><?xml version="1.0" encoding="UTF-8" standalone="yes"?><Relationships xmlns="http://schemas.openxmlformats.org/package/2006/relationships"><Relationship Id="rId1" Type="http://schemas.openxmlformats.org/officeDocument/2006/relationships/drawing" Target="../drawings/drawing186.xml"/><Relationship Id="rId2" Type="http://schemas.openxmlformats.org/officeDocument/2006/relationships/printerSettings" Target="../printerSettings/printerSettings186.bin"/><Relationship Id="rIdvml" Type="http://schemas.openxmlformats.org/officeDocument/2006/relationships/vmlDrawing" Target="../drawings/vmlDrawing186.vml"/></Relationships>
</file>

<file path=xl/worksheets/_rels/sheet187.xml.rels><?xml version="1.0" encoding="UTF-8" standalone="yes"?><Relationships xmlns="http://schemas.openxmlformats.org/package/2006/relationships"><Relationship Id="rId1" Type="http://schemas.openxmlformats.org/officeDocument/2006/relationships/drawing" Target="../drawings/drawing187.xml"/><Relationship Id="rId2" Type="http://schemas.openxmlformats.org/officeDocument/2006/relationships/printerSettings" Target="../printerSettings/printerSettings187.bin"/><Relationship Id="rIdvml" Type="http://schemas.openxmlformats.org/officeDocument/2006/relationships/vmlDrawing" Target="../drawings/vmlDrawing187.vml"/></Relationships>
</file>

<file path=xl/worksheets/_rels/sheet188.xml.rels><?xml version="1.0" encoding="UTF-8" standalone="yes"?><Relationships xmlns="http://schemas.openxmlformats.org/package/2006/relationships"><Relationship Id="rId1" Type="http://schemas.openxmlformats.org/officeDocument/2006/relationships/drawing" Target="../drawings/drawing188.xml"/><Relationship Id="rId2" Type="http://schemas.openxmlformats.org/officeDocument/2006/relationships/printerSettings" Target="../printerSettings/printerSettings188.bin"/><Relationship Id="rIdvml" Type="http://schemas.openxmlformats.org/officeDocument/2006/relationships/vmlDrawing" Target="../drawings/vmlDrawing188.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true"/>
  </sheetViews>
  <sheetFormatPr defaultRowHeight="15.0" baseColWidth="10"/>
  <sheetData>
    <row r="7" ht="40" customHeight="1">
      <c r="F7" s="1" t="s">
        <v>0</v>
      </c>
    </row>
    <row r="10" ht="20" customHeight="1">
      <c r="F10" s="2" t="s">
        <v>1</v>
      </c>
      <c r="K10" s="3" t="s">
        <v>2</v>
      </c>
    </row>
    <row r="11" ht="20" customHeight="1">
      <c r="F11" s="2" t="s">
        <v>3</v>
      </c>
      <c r="K11" s="3" t="s">
        <v>4</v>
      </c>
    </row>
    <row r="12" ht="20" customHeight="1">
      <c r="F12" s="2" t="s">
        <v>5</v>
      </c>
      <c r="K12" s="3" t="s">
        <v>6</v>
      </c>
    </row>
    <row r="13" ht="20" customHeight="1">
      <c r="F13" s="2" t="s">
        <v>7</v>
      </c>
      <c r="K13" s="3" t="n">
        <v>1001</v>
      </c>
    </row>
    <row r="14">
      <c r="F14" s="2"/>
    </row>
    <row r="15">
      <c r="F15" s="2"/>
    </row>
    <row r="16">
      <c r="F16" s="2" t="s">
        <v>8</v>
      </c>
    </row>
    <row r="17" ht="50" customHeight="1">
      <c r="F17" s="4" t="s">
        <v>9</v>
      </c>
    </row>
    <row r="19" ht="30" customHeight="1">
      <c r="F19" s="5" t="s">
        <v>10</v>
      </c>
    </row>
    <row r="20">
      <c r="F20" s="6" t="str">
        <f>HYPERLINK("mailto:" &amp; "polling@publicfirst.co.uk" &amp; "?subject="&amp; F7, "polling@publicfirst.co.uk")</f>
      </c>
    </row>
  </sheetData>
  <mergeCells count="2">
    <mergeCell ref="F7:L7"/>
    <mergeCell ref="F17:M17"/>
  </mergeCells>
  <pageMargins left="0.7" right="0.7" top="0.75" bottom="0.75" header="0.3" footer="0.3"/>
  <pageSetup paperSize="9" orientation="portrait" horizontalDpi="300" verticalDpi="300" r:id="rId2"/>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sheetViews>
  <sheetFormatPr defaultRowHeight="15.0" baseColWidth="10"/>
  <cols>
    <col min="4" max="4" width="100.71" hidden="0" customWidth="1"/>
    <col min="5" max="5" width="20.71" hidden="0" customWidth="1"/>
  </cols>
  <sheetData>
    <row r="2" ht="40" customHeight="1">
      <c r="D2" s="1" t="s">
        <v>11</v>
      </c>
    </row>
    <row r="6">
      <c r="D6" s="9" t="str">
        <f>=HYPERLINK("#'Full Results'!A1", "Full Results")</f>
      </c>
    </row>
    <row r="8">
      <c r="D8" s="7" t="s">
        <v>12</v>
      </c>
      <c r="E8" s="7" t="s">
        <v>13</v>
      </c>
      <c r="F8" s="7" t="s">
        <v>14</v>
      </c>
    </row>
    <row r="9">
      <c r="C9" t="n">
        <v>1</v>
      </c>
      <c r="D9" s="9" t="str">
        <f>=HYPERLINK("#'Table 1'!A1", "What type of mobile phone do you primarily use?Please select all that apply.")</f>
      </c>
      <c r="E9" s="15" t="str">
        <f>=HYPERLINK("#'Full Results'!A11", "11")</f>
      </c>
      <c r="F9" t="s">
        <v>64</v>
      </c>
    </row>
    <row r="10">
      <c r="C10" t="n">
        <v>2</v>
      </c>
      <c r="D10" s="9" t="str">
        <f>=HYPERLINK("#'Table 2'!A1", "Which of the following, if any, were the most important reasons you use an Android phone?Please select all that apply.")</f>
      </c>
      <c r="E10" s="15" t="str">
        <f>=HYPERLINK("#'Full Results'!A20", "20")</f>
      </c>
      <c r="F10" t="s">
        <v>83</v>
      </c>
    </row>
    <row r="11">
      <c r="C11" t="n">
        <v>3</v>
      </c>
      <c r="D11" s="9" t="str">
        <f>=HYPERLINK("#'Table 3'!A1", "Which of the following types of personal computer do you mainly use?Please select all that apply.")</f>
      </c>
      <c r="E11" s="15" t="str">
        <f>=HYPERLINK("#'Full Results'!A39", "39")</f>
      </c>
      <c r="F11" t="s">
        <v>64</v>
      </c>
    </row>
    <row r="12">
      <c r="C12" t="n">
        <v>4</v>
      </c>
      <c r="D12" s="9" t="str">
        <f>=HYPERLINK("#'Table 4'!A1", "Which of the following, if any, were the most important reasons you use a Chromebook?Please select up to three.")</f>
      </c>
      <c r="E12" s="15" t="str">
        <f>=HYPERLINK("#'Full Results'!A50", "50")</f>
      </c>
      <c r="F12" t="s">
        <v>92</v>
      </c>
    </row>
    <row r="13">
      <c r="C13" t="n">
        <v>5</v>
      </c>
      <c r="D13" s="9" t="str">
        <f>=HYPERLINK("#'Table 5'!A1", "Grid Summary: When was the last time you used the following Google products?")</f>
      </c>
      <c r="E13" s="8"/>
      <c r="F13" t="s">
        <v>64</v>
      </c>
    </row>
    <row r="14">
      <c r="C14" t="n">
        <v>6</v>
      </c>
      <c r="D14" s="9" t="str">
        <f>=HYPERLINK("#'Table 6'!A1", "When was the last time you used the following Google products?: Google Search")</f>
      </c>
      <c r="E14" s="15" t="str">
        <f>=HYPERLINK("#'Full Results'!A64", "64")</f>
      </c>
      <c r="F14" t="s">
        <v>64</v>
      </c>
    </row>
    <row r="15">
      <c r="C15" t="n">
        <v>7</v>
      </c>
      <c r="D15" s="9" t="str">
        <f>=HYPERLINK("#'Table 7'!A1", "When was the last time you used the following Google products?: Google Maps")</f>
      </c>
      <c r="E15" s="15" t="str">
        <f>=HYPERLINK("#'Full Results'!A73", "73")</f>
      </c>
      <c r="F15" t="s">
        <v>64</v>
      </c>
    </row>
    <row r="16">
      <c r="C16" t="n">
        <v>8</v>
      </c>
      <c r="D16" s="9" t="str">
        <f>=HYPERLINK("#'Table 8'!A1", "When was the last time you used the following Google products?: Google Workplace (Google Docs / Google Sheets / Google Slides / Google Drive)")</f>
      </c>
      <c r="E16" s="15" t="str">
        <f>=HYPERLINK("#'Full Results'!A82", "82")</f>
      </c>
      <c r="F16" t="s">
        <v>64</v>
      </c>
    </row>
    <row r="17">
      <c r="C17" t="n">
        <v>9</v>
      </c>
      <c r="D17" s="9" t="str">
        <f>=HYPERLINK("#'Table 9'!A1", "When was the last time you used the following Google products?: Google Assistant")</f>
      </c>
      <c r="E17" s="15" t="str">
        <f>=HYPERLINK("#'Full Results'!A91", "91")</f>
      </c>
      <c r="F17" t="s">
        <v>64</v>
      </c>
    </row>
    <row r="18">
      <c r="C18" t="n">
        <v>10</v>
      </c>
      <c r="D18" s="9" t="str">
        <f>=HYPERLINK("#'Table 10'!A1", "When was the last time you used the following Google products?: YouTube")</f>
      </c>
      <c r="E18" s="15" t="str">
        <f>=HYPERLINK("#'Full Results'!A100", "100")</f>
      </c>
      <c r="F18" t="s">
        <v>64</v>
      </c>
    </row>
    <row r="19">
      <c r="C19" t="n">
        <v>11</v>
      </c>
      <c r="D19" s="9" t="str">
        <f>=HYPERLINK("#'Table 11'!A1", "When was the last time you used the following Google products?: Gmail")</f>
      </c>
      <c r="E19" s="15" t="str">
        <f>=HYPERLINK("#'Full Results'!A109", "109")</f>
      </c>
      <c r="F19" t="s">
        <v>64</v>
      </c>
    </row>
    <row r="20">
      <c r="C20" t="n">
        <v>12</v>
      </c>
      <c r="D20" s="9" t="str">
        <f>=HYPERLINK("#'Table 12'!A1", " On an average day, how many times do you use Google Search as part of your work?")</f>
      </c>
      <c r="E20" s="15" t="str">
        <f>=HYPERLINK("#'Full Results'!A118", "118")</f>
      </c>
      <c r="F20" t="s">
        <v>120</v>
      </c>
    </row>
    <row r="21">
      <c r="C21" t="n">
        <v>13</v>
      </c>
      <c r="D21" s="9" t="str">
        <f>=HYPERLINK("#'Table 13'!A1", " On an average day, how many times do you use Google Search as part of your personal life?")</f>
      </c>
      <c r="E21" s="15" t="str">
        <f>=HYPERLINK("#'Full Results'!A128", "128")</f>
      </c>
      <c r="F21" t="s">
        <v>122</v>
      </c>
    </row>
    <row r="22">
      <c r="C22" t="n">
        <v>14</v>
      </c>
      <c r="D22" s="9" t="str">
        <f>=HYPERLINK("#'Table 14'!A1", "Grid Summary: When thinking about your experience with Google Search, are the following phrases good or bad descriptions of your experience?")</f>
      </c>
      <c r="E22" s="8"/>
      <c r="F22" t="s">
        <v>122</v>
      </c>
    </row>
    <row r="23">
      <c r="C23" t="n">
        <v>15</v>
      </c>
      <c r="D23" s="9" t="str">
        <f>=HYPERLINK("#'Table 15'!A1", "When thinking about your experience with Google Search, are the following phrases good or bad descriptions of your experience?: Fast")</f>
      </c>
      <c r="E23" s="15" t="str">
        <f>=HYPERLINK("#'Full Results'!A138", "138")</f>
      </c>
      <c r="F23" t="s">
        <v>122</v>
      </c>
    </row>
    <row r="24">
      <c r="C24" t="n">
        <v>16</v>
      </c>
      <c r="D24" s="9" t="str">
        <f>=HYPERLINK("#'Table 16'!A1", "When thinking about your experience with Google Search, are the following phrases good or bad descriptions of your experience?: Comprehensive")</f>
      </c>
      <c r="E24" s="15" t="str">
        <f>=HYPERLINK("#'Full Results'!A147", "147")</f>
      </c>
      <c r="F24" t="s">
        <v>122</v>
      </c>
    </row>
    <row r="25">
      <c r="C25" t="n">
        <v>17</v>
      </c>
      <c r="D25" s="9" t="str">
        <f>=HYPERLINK("#'Table 17'!A1", "When thinking about your experience with Google Search, are the following phrases good or bad descriptions of your experience?: Trustworthy")</f>
      </c>
      <c r="E25" s="15" t="str">
        <f>=HYPERLINK("#'Full Results'!A156", "156")</f>
      </c>
      <c r="F25" t="s">
        <v>122</v>
      </c>
    </row>
    <row r="26">
      <c r="C26" t="n">
        <v>18</v>
      </c>
      <c r="D26" s="9" t="str">
        <f>=HYPERLINK("#'Table 18'!A1", "When thinking about your experience with Google Search, are the following phrases good or bad descriptions of your experience?: Accurate")</f>
      </c>
      <c r="E26" s="15" t="str">
        <f>=HYPERLINK("#'Full Results'!A165", "165")</f>
      </c>
      <c r="F26" t="s">
        <v>122</v>
      </c>
    </row>
    <row r="27">
      <c r="C27" t="n">
        <v>19</v>
      </c>
      <c r="D27" s="9" t="str">
        <f>=HYPERLINK("#'Table 19'!A1", "When thinking about your experience with Google Search, are the following phrases good or bad descriptions of your experience?: Reliable")</f>
      </c>
      <c r="E27" s="15" t="str">
        <f>=HYPERLINK("#'Full Results'!A174", "174")</f>
      </c>
      <c r="F27" t="s">
        <v>122</v>
      </c>
    </row>
    <row r="28">
      <c r="C28" t="n">
        <v>20</v>
      </c>
      <c r="D28" s="9" t="str">
        <f>=HYPERLINK("#'Table 20'!A1", "When thinking about your experience with Google Search, are the following phrases good or bad descriptions of your experience?: Relevant")</f>
      </c>
      <c r="E28" s="15" t="str">
        <f>=HYPERLINK("#'Full Results'!A183", "183")</f>
      </c>
      <c r="F28" t="s">
        <v>122</v>
      </c>
    </row>
    <row r="29">
      <c r="C29" t="n">
        <v>21</v>
      </c>
      <c r="D29" s="9" t="str">
        <f>=HYPERLINK("#'Table 21'!A1", "When thinking about your experience with Google Search, are the following phrases good or bad descriptions of your experience?: Helpful")</f>
      </c>
      <c r="E29" s="15" t="str">
        <f>=HYPERLINK("#'Full Results'!A192", "192")</f>
      </c>
      <c r="F29" t="s">
        <v>122</v>
      </c>
    </row>
    <row r="30">
      <c r="C30" t="n">
        <v>22</v>
      </c>
      <c r="D30" s="9" t="str">
        <f>=HYPERLINK("#'Table 22'!A1", "When thinking about your experience with Google Search, are the following phrases good or bad descriptions of your experience?: Easy to use")</f>
      </c>
      <c r="E30" s="15" t="str">
        <f>=HYPERLINK("#'Full Results'!A201", "201")</f>
      </c>
      <c r="F30" t="s">
        <v>122</v>
      </c>
    </row>
    <row r="31">
      <c r="C31" t="n">
        <v>23</v>
      </c>
      <c r="D31" s="9" t="str">
        <f>=HYPERLINK("#'Table 23'!A1", "When thinking about your experience with Google Search, are the following phrases good or bad descriptions of your experience?: Saves me time")</f>
      </c>
      <c r="E31" s="15" t="str">
        <f>=HYPERLINK("#'Full Results'!A210", "210")</f>
      </c>
      <c r="F31" t="s">
        <v>122</v>
      </c>
    </row>
    <row r="32">
      <c r="C32" t="n">
        <v>24</v>
      </c>
      <c r="D32" s="9" t="str">
        <f>=HYPERLINK("#'Table 24'!A1", "When thinking about your experience with Google Search, are the following phrases good or bad descriptions of your experience?: Helps me be more productive")</f>
      </c>
      <c r="E32" s="15" t="str">
        <f>=HYPERLINK("#'Full Results'!A219", "219")</f>
      </c>
      <c r="F32" t="s">
        <v>122</v>
      </c>
    </row>
    <row r="33">
      <c r="C33" t="n">
        <v>25</v>
      </c>
      <c r="D33" s="9" t="str">
        <f>=HYPERLINK("#'Table 25'!A1", "When thinking about your experience with Google Search, are the following phrases good or bad descriptions of your experience?: Confusing")</f>
      </c>
      <c r="E33" s="15" t="str">
        <f>=HYPERLINK("#'Full Results'!A228", "228")</f>
      </c>
      <c r="F33" t="s">
        <v>122</v>
      </c>
    </row>
    <row r="34">
      <c r="C34" t="n">
        <v>26</v>
      </c>
      <c r="D34" s="9" t="str">
        <f>=HYPERLINK("#'Table 26'!A1", "When thinking about your experience with Google Search, are the following phrases good or bad descriptions of your experience?: Misleading")</f>
      </c>
      <c r="E34" s="15" t="str">
        <f>=HYPERLINK("#'Full Results'!A237", "237")</f>
      </c>
      <c r="F34" t="s">
        <v>122</v>
      </c>
    </row>
    <row r="35">
      <c r="C35" t="n">
        <v>27</v>
      </c>
      <c r="D35" s="9" t="str">
        <f>=HYPERLINK("#'Table 27'!A1", "Grid Summary: When thinking about your experience with Google Assistant, are the following phrases good or bad descriptions of your experience?")</f>
      </c>
      <c r="E35" s="8"/>
      <c r="F35" t="s">
        <v>154</v>
      </c>
    </row>
    <row r="36">
      <c r="C36" t="n">
        <v>28</v>
      </c>
      <c r="D36" s="9" t="str">
        <f>=HYPERLINK("#'Table 28'!A1", "When thinking about your experience with Google Assistant, are the following phrases good or bad descriptions of your experience?: Fast")</f>
      </c>
      <c r="E36" s="15" t="str">
        <f>=HYPERLINK("#'Full Results'!A246", "246")</f>
      </c>
      <c r="F36" t="s">
        <v>154</v>
      </c>
    </row>
    <row r="37">
      <c r="C37" t="n">
        <v>29</v>
      </c>
      <c r="D37" s="9" t="str">
        <f>=HYPERLINK("#'Table 29'!A1", "When thinking about your experience with Google Assistant, are the following phrases good or bad descriptions of your experience?: Comprehensive")</f>
      </c>
      <c r="E37" s="15" t="str">
        <f>=HYPERLINK("#'Full Results'!A255", "255")</f>
      </c>
      <c r="F37" t="s">
        <v>154</v>
      </c>
    </row>
    <row r="38">
      <c r="C38" t="n">
        <v>30</v>
      </c>
      <c r="D38" s="9" t="str">
        <f>=HYPERLINK("#'Table 30'!A1", "When thinking about your experience with Google Assistant, are the following phrases good or bad descriptions of your experience?: Trustworthy")</f>
      </c>
      <c r="E38" s="15" t="str">
        <f>=HYPERLINK("#'Full Results'!A264", "264")</f>
      </c>
      <c r="F38" t="s">
        <v>154</v>
      </c>
    </row>
    <row r="39">
      <c r="C39" t="n">
        <v>31</v>
      </c>
      <c r="D39" s="9" t="str">
        <f>=HYPERLINK("#'Table 31'!A1", "When thinking about your experience with Google Assistant, are the following phrases good or bad descriptions of your experience?: Accurate")</f>
      </c>
      <c r="E39" s="15" t="str">
        <f>=HYPERLINK("#'Full Results'!A273", "273")</f>
      </c>
      <c r="F39" t="s">
        <v>154</v>
      </c>
    </row>
    <row r="40">
      <c r="C40" t="n">
        <v>32</v>
      </c>
      <c r="D40" s="9" t="str">
        <f>=HYPERLINK("#'Table 32'!A1", "When thinking about your experience with Google Assistant, are the following phrases good or bad descriptions of your experience?: Reliable")</f>
      </c>
      <c r="E40" s="15" t="str">
        <f>=HYPERLINK("#'Full Results'!A282", "282")</f>
      </c>
      <c r="F40" t="s">
        <v>154</v>
      </c>
    </row>
    <row r="41">
      <c r="C41" t="n">
        <v>33</v>
      </c>
      <c r="D41" s="9" t="str">
        <f>=HYPERLINK("#'Table 33'!A1", "When thinking about your experience with Google Assistant, are the following phrases good or bad descriptions of your experience?: Relevant")</f>
      </c>
      <c r="E41" s="15" t="str">
        <f>=HYPERLINK("#'Full Results'!A291", "291")</f>
      </c>
      <c r="F41" t="s">
        <v>154</v>
      </c>
    </row>
    <row r="42">
      <c r="C42" t="n">
        <v>34</v>
      </c>
      <c r="D42" s="9" t="str">
        <f>=HYPERLINK("#'Table 34'!A1", "When thinking about your experience with Google Assistant, are the following phrases good or bad descriptions of your experience?: Helpful")</f>
      </c>
      <c r="E42" s="15" t="str">
        <f>=HYPERLINK("#'Full Results'!A300", "300")</f>
      </c>
      <c r="F42" t="s">
        <v>154</v>
      </c>
    </row>
    <row r="43">
      <c r="C43" t="n">
        <v>35</v>
      </c>
      <c r="D43" s="9" t="str">
        <f>=HYPERLINK("#'Table 35'!A1", "When thinking about your experience with Google Assistant, are the following phrases good or bad descriptions of your experience?: Easy to use")</f>
      </c>
      <c r="E43" s="15" t="str">
        <f>=HYPERLINK("#'Full Results'!A309", "309")</f>
      </c>
      <c r="F43" t="s">
        <v>154</v>
      </c>
    </row>
    <row r="44">
      <c r="C44" t="n">
        <v>36</v>
      </c>
      <c r="D44" s="9" t="str">
        <f>=HYPERLINK("#'Table 36'!A1", "When thinking about your experience with Google Assistant, are the following phrases good or bad descriptions of your experience?: Saves me time")</f>
      </c>
      <c r="E44" s="15" t="str">
        <f>=HYPERLINK("#'Full Results'!A318", "318")</f>
      </c>
      <c r="F44" t="s">
        <v>154</v>
      </c>
    </row>
    <row r="45">
      <c r="C45" t="n">
        <v>37</v>
      </c>
      <c r="D45" s="9" t="str">
        <f>=HYPERLINK("#'Table 37'!A1", "When thinking about your experience with Google Assistant, are the following phrases good or bad descriptions of your experience?: Confusing")</f>
      </c>
      <c r="E45" s="15" t="str">
        <f>=HYPERLINK("#'Full Results'!A327", "327")</f>
      </c>
      <c r="F45" t="s">
        <v>154</v>
      </c>
    </row>
    <row r="46">
      <c r="C46" t="n">
        <v>38</v>
      </c>
      <c r="D46" s="9" t="str">
        <f>=HYPERLINK("#'Table 38'!A1", "When thinking about your experience with Google Assistant, are the following phrases good or bad descriptions of your experience?: Misleading")</f>
      </c>
      <c r="E46" s="15" t="str">
        <f>=HYPERLINK("#'Full Results'!A336", "336")</f>
      </c>
      <c r="F46" t="s">
        <v>154</v>
      </c>
    </row>
    <row r="47">
      <c r="C47" t="n">
        <v>39</v>
      </c>
      <c r="D47" s="9" t="str">
        <f>=HYPERLINK("#'Table 39'!A1", "Grid Summary: Which of the following have you used Google Search or Google Shopping to do in the last month?")</f>
      </c>
      <c r="E47" s="8"/>
      <c r="F47" t="s">
        <v>122</v>
      </c>
    </row>
    <row r="48">
      <c r="C48" t="n">
        <v>40</v>
      </c>
      <c r="D48" s="9" t="str">
        <f>=HYPERLINK("#'Table 40'!A1", "Which of the following have you used Google Search or Google Shopping to do in the last month?: Find a local business")</f>
      </c>
      <c r="E48" s="15" t="str">
        <f>=HYPERLINK("#'Full Results'!A345", "345")</f>
      </c>
      <c r="F48" t="s">
        <v>122</v>
      </c>
    </row>
    <row r="49">
      <c r="C49" t="n">
        <v>41</v>
      </c>
      <c r="D49" s="9" t="str">
        <f>=HYPERLINK("#'Table 41'!A1", "Which of the following have you used Google Search or Google Shopping to do in the last month?: Compare the prices of products or services")</f>
      </c>
      <c r="E49" s="15" t="str">
        <f>=HYPERLINK("#'Full Results'!A350", "350")</f>
      </c>
      <c r="F49" t="s">
        <v>122</v>
      </c>
    </row>
    <row r="50">
      <c r="C50" t="n">
        <v>42</v>
      </c>
      <c r="D50" s="9" t="str">
        <f>=HYPERLINK("#'Table 42'!A1", "Which of the following have you used Google Search or Google Shopping to do in the last month?: Look for deals or discounts")</f>
      </c>
      <c r="E50" s="15" t="str">
        <f>=HYPERLINK("#'Full Results'!A355", "355")</f>
      </c>
      <c r="F50" t="s">
        <v>122</v>
      </c>
    </row>
    <row r="51">
      <c r="C51" t="n">
        <v>43</v>
      </c>
      <c r="D51" s="9" t="str">
        <f>=HYPERLINK("#'Table 43'!A1", " You said that you had used Google Search or Google Shopping to compare the prices of products or services. Overall, how helpful or unhelpful would you say you find the ability to do this?")</f>
      </c>
      <c r="E51" s="15" t="str">
        <f>=HYPERLINK("#'Full Results'!A360", "360")</f>
      </c>
      <c r="F51" t="s">
        <v>181</v>
      </c>
    </row>
    <row r="52">
      <c r="C52" t="n">
        <v>44</v>
      </c>
      <c r="D52" s="9" t="str">
        <f>=HYPERLINK("#'Table 44'!A1", "Grid Summary: How often, on average, would you say that you used Google Search to learn the following?")</f>
      </c>
      <c r="E52" s="8"/>
      <c r="F52" t="s">
        <v>122</v>
      </c>
    </row>
    <row r="53">
      <c r="C53" t="n">
        <v>45</v>
      </c>
      <c r="D53" s="9" t="str">
        <f>=HYPERLINK("#'Table 45'!A1", "How often, on average, would you say that you used Google Search to learn the following?: Learn a new skill in your personal life")</f>
      </c>
      <c r="E53" s="15" t="str">
        <f>=HYPERLINK("#'Full Results'!A369", "369")</f>
      </c>
      <c r="F53" t="s">
        <v>122</v>
      </c>
    </row>
    <row r="54">
      <c r="C54" t="n">
        <v>46</v>
      </c>
      <c r="D54" s="9" t="str">
        <f>=HYPERLINK("#'Table 46'!A1", "How often, on average, would you say that you used Google Search to learn the following?: Look for a new job")</f>
      </c>
      <c r="E54" s="15" t="str">
        <f>=HYPERLINK("#'Full Results'!A381", "381")</f>
      </c>
      <c r="F54" t="s">
        <v>122</v>
      </c>
    </row>
    <row r="55">
      <c r="C55" t="n">
        <v>47</v>
      </c>
      <c r="D55" s="9" t="str">
        <f>=HYPERLINK("#'Table 47'!A1", "How often, on average, would you say that you used Google Search to learn the following?: Learn a technical or digital skill for your job")</f>
      </c>
      <c r="E55" s="15" t="str">
        <f>=HYPERLINK("#'Full Results'!A393", "393")</f>
      </c>
      <c r="F55" t="s">
        <v>122</v>
      </c>
    </row>
    <row r="56">
      <c r="C56" t="n">
        <v>48</v>
      </c>
      <c r="D56" s="9" t="str">
        <f>=HYPERLINK("#'Table 48'!A1", "How often, on average, would you say that you used Google Search to learn the following?: Learn soft skills for your job (eg time management, communication skills etc)")</f>
      </c>
      <c r="E56" s="15" t="str">
        <f>=HYPERLINK("#'Full Results'!A405", "405")</f>
      </c>
      <c r="F56" t="s">
        <v>122</v>
      </c>
    </row>
    <row r="57">
      <c r="C57" t="n">
        <v>49</v>
      </c>
      <c r="D57" s="9" t="str">
        <f>=HYPERLINK("#'Table 49'!A1", " Which of the following comes closest to your experience?")</f>
      </c>
      <c r="E57" s="15" t="str">
        <f>=HYPERLINK("#'Full Results'!A417", "417")</f>
      </c>
      <c r="F57" t="s">
        <v>64</v>
      </c>
    </row>
    <row r="58">
      <c r="C58" t="n">
        <v>50</v>
      </c>
      <c r="D58" s="9" t="str">
        <f>=HYPERLINK("#'Table 50'!A1", "Grid Summary: Which of the following have you used Google Maps to do in the last month?")</f>
      </c>
      <c r="E58" s="8"/>
      <c r="F58" t="s">
        <v>211</v>
      </c>
    </row>
    <row r="59">
      <c r="C59" t="n">
        <v>51</v>
      </c>
      <c r="D59" s="9" t="str">
        <f>=HYPERLINK("#'Table 51'!A1", "Which of the following have you used Google Maps to do in the last month?: Find a local business")</f>
      </c>
      <c r="E59" s="15" t="str">
        <f>=HYPERLINK("#'Full Results'!A424", "424")</f>
      </c>
      <c r="F59" t="s">
        <v>211</v>
      </c>
    </row>
    <row r="60">
      <c r="C60" t="n">
        <v>52</v>
      </c>
      <c r="D60" s="9" t="str">
        <f>=HYPERLINK("#'Table 52'!A1", "Which of the following have you used Google Maps to do in the last month?: Find out if a local shop or business is open")</f>
      </c>
      <c r="E60" s="15" t="str">
        <f>=HYPERLINK("#'Full Results'!A430", "430")</f>
      </c>
      <c r="F60" t="s">
        <v>211</v>
      </c>
    </row>
    <row r="61">
      <c r="C61" t="n">
        <v>53</v>
      </c>
      <c r="D61" s="9" t="str">
        <f>=HYPERLINK("#'Table 53'!A1", "Which of the following have you used Google Maps to do in the last month?: Get directions while traveling")</f>
      </c>
      <c r="E61" s="15" t="str">
        <f>=HYPERLINK("#'Full Results'!A436", "436")</f>
      </c>
      <c r="F61" t="s">
        <v>211</v>
      </c>
    </row>
    <row r="62">
      <c r="C62" t="n">
        <v>54</v>
      </c>
      <c r="D62" s="9" t="str">
        <f>=HYPERLINK("#'Table 54'!A1", "Which of the following have you used Google Maps to do in the last month?: Avoid traffic congestion or public transport delays")</f>
      </c>
      <c r="E62" s="15" t="str">
        <f>=HYPERLINK("#'Full Results'!A442", "442")</f>
      </c>
      <c r="F62" t="s">
        <v>211</v>
      </c>
    </row>
    <row r="63">
      <c r="C63" t="n">
        <v>55</v>
      </c>
      <c r="D63" s="9" t="str">
        <f>=HYPERLINK("#'Table 55'!A1", "Which of the following have you used Google Maps to do in the last month?: For walking or cycling routes")</f>
      </c>
      <c r="E63" s="15" t="str">
        <f>=HYPERLINK("#'Full Results'!A448", "448")</f>
      </c>
      <c r="F63" t="s">
        <v>211</v>
      </c>
    </row>
    <row r="64">
      <c r="C64" t="n">
        <v>56</v>
      </c>
      <c r="D64" s="9" t="str">
        <f>=HYPERLINK("#'Table 56'!A1", "Which of the following have you used Google Maps to do in the last month?: For public transport routes/times")</f>
      </c>
      <c r="E64" s="15" t="str">
        <f>=HYPERLINK("#'Full Results'!A454", "454")</f>
      </c>
      <c r="F64" t="s">
        <v>211</v>
      </c>
    </row>
    <row r="65">
      <c r="C65" t="n">
        <v>57</v>
      </c>
      <c r="D65" s="9" t="str">
        <f>=HYPERLINK("#'Table 57'!A1", "Which of the following have you used Google Maps to do in the last month?: Search for the most fuel efficient route to a destination")</f>
      </c>
      <c r="E65" s="15" t="str">
        <f>=HYPERLINK("#'Full Results'!A460", "460")</f>
      </c>
      <c r="F65" t="s">
        <v>211</v>
      </c>
    </row>
    <row r="66">
      <c r="C66" t="n">
        <v>58</v>
      </c>
      <c r="D66" s="9" t="str">
        <f>=HYPERLINK("#'Table 58'!A1", "Grid Summary: Which, if any, of the following Google tools or services do you use regularly as part of your job?")</f>
      </c>
      <c r="E66" s="8"/>
      <c r="F66" t="s">
        <v>224</v>
      </c>
    </row>
    <row r="67">
      <c r="C67" t="n">
        <v>59</v>
      </c>
      <c r="D67" s="9" t="str">
        <f>=HYPERLINK("#'Table 59'!A1", "Which, if any, of the following Google tools or services do you use regularly as part of your job?: Google Search")</f>
      </c>
      <c r="E67" s="15" t="str">
        <f>=HYPERLINK("#'Full Results'!A466", "466")</f>
      </c>
      <c r="F67" t="s">
        <v>224</v>
      </c>
    </row>
    <row r="68">
      <c r="C68" t="n">
        <v>60</v>
      </c>
      <c r="D68" s="9" t="str">
        <f>=HYPERLINK("#'Table 60'!A1", "Which, if any, of the following Google tools or services do you use regularly as part of your job?: Google Workspace (eg Google Docs, Sheets, Slides and/or Drive)")</f>
      </c>
      <c r="E68" s="15" t="str">
        <f>=HYPERLINK("#'Full Results'!A472", "472")</f>
      </c>
      <c r="F68" t="s">
        <v>224</v>
      </c>
    </row>
    <row r="69">
      <c r="C69" t="n">
        <v>61</v>
      </c>
      <c r="D69" s="9" t="str">
        <f>=HYPERLINK("#'Table 61'!A1", "Which, if any, of the following Google tools or services do you use regularly as part of your job?: Gmail")</f>
      </c>
      <c r="E69" s="15" t="str">
        <f>=HYPERLINK("#'Full Results'!A478", "478")</f>
      </c>
      <c r="F69" t="s">
        <v>224</v>
      </c>
    </row>
    <row r="70">
      <c r="C70" t="n">
        <v>62</v>
      </c>
      <c r="D70" s="9" t="str">
        <f>=HYPERLINK("#'Table 62'!A1", "Which, if any, of the following Google tools or services do you use regularly as part of your job?: Google Maps")</f>
      </c>
      <c r="E70" s="15" t="str">
        <f>=HYPERLINK("#'Full Results'!A484", "484")</f>
      </c>
      <c r="F70" t="s">
        <v>224</v>
      </c>
    </row>
    <row r="71">
      <c r="C71" t="n">
        <v>63</v>
      </c>
      <c r="D71" s="9" t="str">
        <f>=HYPERLINK("#'Table 63'!A1", "Which, if any, of the following Google tools or services do you use regularly as part of your job?: Google Translate")</f>
      </c>
      <c r="E71" s="15" t="str">
        <f>=HYPERLINK("#'Full Results'!A490", "490")</f>
      </c>
      <c r="F71" t="s">
        <v>224</v>
      </c>
    </row>
    <row r="72">
      <c r="C72" t="n">
        <v>64</v>
      </c>
      <c r="D72" s="9" t="str">
        <f>=HYPERLINK("#'Table 64'!A1", " Imagine you were unable to use any search engine. On average, how would this impact your ability to perform your job?")</f>
      </c>
      <c r="E72" s="15" t="str">
        <f>=HYPERLINK("#'Full Results'!A496", "496")</f>
      </c>
      <c r="F72" t="s">
        <v>224</v>
      </c>
    </row>
    <row r="73">
      <c r="C73" t="n">
        <v>65</v>
      </c>
      <c r="D73" s="9" t="str">
        <f>=HYPERLINK("#'Table 65'!A1", " Imagine you were unable to use Google Workspace specifically. On average, how would this impact your ability to perform your job? Google Workspace includes tools such as Google Docs, Google Sheets, Google Drive, and Google Meet.")</f>
      </c>
      <c r="E73" s="15" t="str">
        <f>=HYPERLINK("#'Full Results'!A504", "504")</f>
      </c>
      <c r="F73" t="s">
        <v>224</v>
      </c>
    </row>
    <row r="74">
      <c r="C74" t="n">
        <v>66</v>
      </c>
      <c r="D74" s="9" t="str">
        <f>=HYPERLINK("#'Table 66'!A1", " How important in your personal life would you say that environmental sustainability is when making decisions?")</f>
      </c>
      <c r="E74" s="15" t="str">
        <f>=HYPERLINK("#'Full Results'!A512", "512")</f>
      </c>
      <c r="F74" t="s">
        <v>64</v>
      </c>
    </row>
    <row r="75">
      <c r="C75" t="n">
        <v>67</v>
      </c>
      <c r="D75" s="9" t="str">
        <f>=HYPERLINK("#'Table 67'!A1", "Google tools offer multiple features to help make it easier to make more sustainable choices. Which, if any, of these features were you aware of?Please select all that apply.")</f>
      </c>
      <c r="E75" s="15" t="str">
        <f>=HYPERLINK("#'Full Results'!A523", "523")</f>
      </c>
      <c r="F75" t="s">
        <v>64</v>
      </c>
    </row>
    <row r="76">
      <c r="C76" t="n">
        <v>68</v>
      </c>
      <c r="D76" s="9" t="str">
        <f>=HYPERLINK("#'Table 68'!A1", " How likely do you think it is that the existence of these features makes it easier to make more informed, sustainable choices?")</f>
      </c>
      <c r="E76" s="15" t="str">
        <f>=HYPERLINK("#'Full Results'!A534", "534")</f>
      </c>
      <c r="F76" t="s">
        <v>64</v>
      </c>
    </row>
    <row r="77">
      <c r="C77" t="n">
        <v>69</v>
      </c>
      <c r="D77" s="9" t="str">
        <f>=HYPERLINK("#'Table 69'!A1", " There has recently been some discussion in the news about “Artificial Intelligence” or “AI”. This is where computers are used to carry out tasks which would normally need a human to do them. How much would you say you know about “AI”?")</f>
      </c>
      <c r="E77" s="15" t="str">
        <f>=HYPERLINK("#'Full Results'!A546", "546")</f>
      </c>
      <c r="F77" t="s">
        <v>64</v>
      </c>
    </row>
    <row r="78">
      <c r="C78" t="n">
        <v>70</v>
      </c>
      <c r="D78" s="9" t="str">
        <f>=HYPERLINK("#'Table 70'!A1", " Based on what you know, which of the following comes closest to your view?")</f>
      </c>
      <c r="E78" s="15" t="str">
        <f>=HYPERLINK("#'Full Results'!A554", "554")</f>
      </c>
      <c r="F78" t="s">
        <v>64</v>
      </c>
    </row>
    <row r="79">
      <c r="C79" t="n">
        <v>71</v>
      </c>
      <c r="D79" s="9" t="str">
        <f>=HYPERLINK("#'Table 71'!A1", "Grid Summary: How interested, if at all, would you be personally in using AI to do the following?")</f>
      </c>
      <c r="E79" s="8"/>
      <c r="F79" t="s">
        <v>64</v>
      </c>
    </row>
    <row r="80">
      <c r="C80" t="n">
        <v>72</v>
      </c>
      <c r="D80" s="9" t="str">
        <f>=HYPERLINK("#'Table 72'!A1", "How interested, if at all, would you be personally in using AI to do the following?: Track your medical data to alert you of a potential condition or health risk")</f>
      </c>
      <c r="E80" s="15" t="str">
        <f>=HYPERLINK("#'Full Results'!A561", "561")</f>
      </c>
      <c r="F80" t="s">
        <v>64</v>
      </c>
    </row>
    <row r="81">
      <c r="C81" t="n">
        <v>73</v>
      </c>
      <c r="D81" s="9" t="str">
        <f>=HYPERLINK("#'Table 73'!A1", "How interested, if at all, would you be personally in using AI to do the following?: Help advise you on how to live healthier ")</f>
      </c>
      <c r="E81" s="15" t="str">
        <f>=HYPERLINK("#'Full Results'!A573", "573")</f>
      </c>
      <c r="F81" t="s">
        <v>64</v>
      </c>
    </row>
    <row r="82">
      <c r="C82" t="n">
        <v>74</v>
      </c>
      <c r="D82" s="9" t="str">
        <f>=HYPERLINK("#'Table 74'!A1", "How interested, if at all, would you be personally in using AI to do the following?: Help reduce your household energy use")</f>
      </c>
      <c r="E82" s="15" t="str">
        <f>=HYPERLINK("#'Full Results'!A585", "585")</f>
      </c>
      <c r="F82" t="s">
        <v>64</v>
      </c>
    </row>
    <row r="83">
      <c r="C83" t="n">
        <v>75</v>
      </c>
      <c r="D83" s="9" t="str">
        <f>=HYPERLINK("#'Table 75'!A1", "How interested, if at all, would you be personally in using AI to do the following?: Helps protect you online (eg. filter out spam and protect from malware)")</f>
      </c>
      <c r="E83" s="15" t="str">
        <f>=HYPERLINK("#'Full Results'!A597", "597")</f>
      </c>
      <c r="F83" t="s">
        <v>64</v>
      </c>
    </row>
    <row r="84">
      <c r="C84" t="n">
        <v>76</v>
      </c>
      <c r="D84" s="9" t="str">
        <f>=HYPERLINK("#'Table 76'!A1", "How interested, if at all, would you be personally in using AI to do the following?: Make it easier for you to make environmentally friendly choices")</f>
      </c>
      <c r="E84" s="15" t="str">
        <f>=HYPERLINK("#'Full Results'!A609", "609")</f>
      </c>
      <c r="F84" t="s">
        <v>64</v>
      </c>
    </row>
    <row r="85">
      <c r="C85" t="n">
        <v>77</v>
      </c>
      <c r="D85" s="9" t="str">
        <f>=HYPERLINK("#'Table 77'!A1", "How interested, if at all, would you be personally in using AI to do the following?: Help process your government and customer service requests")</f>
      </c>
      <c r="E85" s="15" t="str">
        <f>=HYPERLINK("#'Full Results'!A621", "621")</f>
      </c>
      <c r="F85" t="s">
        <v>64</v>
      </c>
    </row>
    <row r="86">
      <c r="C86" t="n">
        <v>78</v>
      </c>
      <c r="D86" s="9" t="str">
        <f>=HYPERLINK("#'Table 78'!A1", "How interested, if at all, would you be personally in using AI to do the following?: Eliminate mindless or repetitive tasks at work")</f>
      </c>
      <c r="E86" s="15" t="str">
        <f>=HYPERLINK("#'Full Results'!A633", "633")</f>
      </c>
      <c r="F86" t="s">
        <v>64</v>
      </c>
    </row>
    <row r="87">
      <c r="C87" t="n">
        <v>79</v>
      </c>
      <c r="D87" s="9" t="str">
        <f>=HYPERLINK("#'Table 79'!A1", "Grid Summary: And would you  support or oppose AI being used more widely in society to do the following?")</f>
      </c>
      <c r="E87" s="8"/>
      <c r="F87" t="s">
        <v>64</v>
      </c>
    </row>
    <row r="88">
      <c r="C88" t="n">
        <v>80</v>
      </c>
      <c r="D88" s="9" t="str">
        <f>=HYPERLINK("#'Table 80'!A1", "And would you  support or oppose AI being used more widely in society to do the following?: Process government and customer service requests faster and more efficiently")</f>
      </c>
      <c r="E88" s="15" t="str">
        <f>=HYPERLINK("#'Full Results'!A645", "645")</f>
      </c>
      <c r="F88" t="s">
        <v>64</v>
      </c>
    </row>
    <row r="89">
      <c r="C89" t="n">
        <v>81</v>
      </c>
      <c r="D89" s="9" t="str">
        <f>=HYPERLINK("#'Table 81'!A1", "And would you  support or oppose AI being used more widely in society to do the following?: Increase the productivity of workers and businesses")</f>
      </c>
      <c r="E89" s="15" t="str">
        <f>=HYPERLINK("#'Full Results'!A657", "657")</f>
      </c>
      <c r="F89" t="s">
        <v>64</v>
      </c>
    </row>
    <row r="90">
      <c r="C90" t="n">
        <v>82</v>
      </c>
      <c r="D90" s="9" t="str">
        <f>=HYPERLINK("#'Table 82'!A1", "And would you  support or oppose AI being used more widely in society to do the following?: Better managing road traffic to reduce congestion")</f>
      </c>
      <c r="E90" s="15" t="str">
        <f>=HYPERLINK("#'Full Results'!A669", "669")</f>
      </c>
      <c r="F90" t="s">
        <v>64</v>
      </c>
    </row>
    <row r="91">
      <c r="C91" t="n">
        <v>83</v>
      </c>
      <c r="D91" s="9" t="str">
        <f>=HYPERLINK("#'Table 83'!A1", "And would you  support or oppose AI being used more widely in society to do the following?: Providing personalised AI tutors and education at school")</f>
      </c>
      <c r="E91" s="15" t="str">
        <f>=HYPERLINK("#'Full Results'!A681", "681")</f>
      </c>
      <c r="F91" t="s">
        <v>64</v>
      </c>
    </row>
    <row r="92">
      <c r="C92" t="n">
        <v>84</v>
      </c>
      <c r="D92" s="9" t="str">
        <f>=HYPERLINK("#'Table 84'!A1", "And would you  support or oppose AI being used more widely in society to do the following?: Make advancements in medicine development")</f>
      </c>
      <c r="E92" s="15" t="str">
        <f>=HYPERLINK("#'Full Results'!A693", "693")</f>
      </c>
      <c r="F92" t="s">
        <v>64</v>
      </c>
    </row>
    <row r="93">
      <c r="C93" t="n">
        <v>85</v>
      </c>
      <c r="D93" s="9" t="str">
        <f>=HYPERLINK("#'Table 85'!A1", "And would you  support or oppose AI being used more widely in society to do the following?: Monitor the health of certain crops and foods to protect food supplies")</f>
      </c>
      <c r="E93" s="15" t="str">
        <f>=HYPERLINK("#'Full Results'!A705", "705")</f>
      </c>
      <c r="F93" t="s">
        <v>64</v>
      </c>
    </row>
    <row r="94">
      <c r="C94" t="n">
        <v>86</v>
      </c>
      <c r="D94" s="9" t="str">
        <f>=HYPERLINK("#'Table 86'!A1", "And would you  support or oppose AI being used more widely in society to do the following?: Reduce the risks people face from extreme weather events (e.g. wildfires, flooding, heatwaves)")</f>
      </c>
      <c r="E94" s="15" t="str">
        <f>=HYPERLINK("#'Full Results'!A717", "717")</f>
      </c>
      <c r="F94" t="s">
        <v>64</v>
      </c>
    </row>
    <row r="95">
      <c r="C95" t="n">
        <v>87</v>
      </c>
      <c r="D95" s="9" t="str">
        <f>=HYPERLINK("#'Table 87'!A1", "And would you  support or oppose AI being used more widely in society to do the following?: Reduce carbon emissions by managing energy use")</f>
      </c>
      <c r="E95" s="15" t="str">
        <f>=HYPERLINK("#'Full Results'!A729", "729")</f>
      </c>
      <c r="F95" t="s">
        <v>64</v>
      </c>
    </row>
    <row r="96">
      <c r="C96" t="n">
        <v>88</v>
      </c>
      <c r="D96" s="9" t="str">
        <f>=HYPERLINK("#'Table 88'!A1", "And would you  support or oppose AI being used more widely in society to do the following?: Manage water quality to ensure a safe supply of water")</f>
      </c>
      <c r="E96" s="15" t="str">
        <f>=HYPERLINK("#'Full Results'!A741", "741")</f>
      </c>
      <c r="F96" t="s">
        <v>64</v>
      </c>
    </row>
    <row r="97">
      <c r="C97" t="n">
        <v>89</v>
      </c>
      <c r="D97" s="9" t="str">
        <f>=HYPERLINK("#'Table 89'!A1", " In general, how likely do you think it is that you will explore more AI powered tools in the next year?")</f>
      </c>
      <c r="E97" s="15" t="str">
        <f>=HYPERLINK("#'Full Results'!A753", "753")</f>
      </c>
      <c r="F97" t="s">
        <v>64</v>
      </c>
    </row>
    <row r="98">
      <c r="C98" t="n">
        <v>90</v>
      </c>
      <c r="D98" s="9" t="str">
        <f>=HYPERLINK("#'Table 90'!A1", "Grid Summary: If you were to guess, which of the following tools make use of AI?")</f>
      </c>
      <c r="E98" s="8"/>
      <c r="F98" t="s">
        <v>64</v>
      </c>
    </row>
    <row r="99">
      <c r="C99" t="n">
        <v>91</v>
      </c>
      <c r="D99" s="9" t="str">
        <f>=HYPERLINK("#'Table 91'!A1", "If you were to guess, which of the following tools make use of AI?: Google Search")</f>
      </c>
      <c r="E99" s="15" t="str">
        <f>=HYPERLINK("#'Full Results'!A765", "765")</f>
      </c>
      <c r="F99" t="s">
        <v>64</v>
      </c>
    </row>
    <row r="100">
      <c r="C100" t="n">
        <v>92</v>
      </c>
      <c r="D100" s="9" t="str">
        <f>=HYPERLINK("#'Table 92'!A1", "If you were to guess, which of the following tools make use of AI?: YouTube")</f>
      </c>
      <c r="E100" s="15" t="str">
        <f>=HYPERLINK("#'Full Results'!A771", "771")</f>
      </c>
      <c r="F100" t="s">
        <v>64</v>
      </c>
    </row>
    <row r="101">
      <c r="C101" t="n">
        <v>93</v>
      </c>
      <c r="D101" s="9" t="str">
        <f>=HYPERLINK("#'Table 93'!A1", "If you were to guess, which of the following tools make use of AI?: Google Maps")</f>
      </c>
      <c r="E101" s="15" t="str">
        <f>=HYPERLINK("#'Full Results'!A777", "777")</f>
      </c>
      <c r="F101" t="s">
        <v>64</v>
      </c>
    </row>
    <row r="102">
      <c r="C102" t="n">
        <v>94</v>
      </c>
      <c r="D102" s="9" t="str">
        <f>=HYPERLINK("#'Table 94'!A1", "If you were to guess, which of the following tools make use of AI?: Google Workspace (Google Docs, Sheets, Slides and Drive)")</f>
      </c>
      <c r="E102" s="15" t="str">
        <f>=HYPERLINK("#'Full Results'!A783", "783")</f>
      </c>
      <c r="F102" t="s">
        <v>64</v>
      </c>
    </row>
    <row r="103">
      <c r="C103" t="n">
        <v>95</v>
      </c>
      <c r="D103" s="9" t="str">
        <f>=HYPERLINK("#'Table 95'!A1", "If you were to guess, which of the following tools make use of AI?: Gmail")</f>
      </c>
      <c r="E103" s="15" t="str">
        <f>=HYPERLINK("#'Full Results'!A789", "789")</f>
      </c>
      <c r="F103" t="s">
        <v>64</v>
      </c>
    </row>
    <row r="104">
      <c r="C104" t="n">
        <v>96</v>
      </c>
      <c r="D104" s="9" t="str">
        <f>=HYPERLINK("#'Table 96'!A1", "If you were to guess, which of the following tools make use of AI?: Google Translate")</f>
      </c>
      <c r="E104" s="15" t="str">
        <f>=HYPERLINK("#'Full Results'!A795", "795")</f>
      </c>
      <c r="F104" t="s">
        <v>64</v>
      </c>
    </row>
    <row r="105">
      <c r="C105" t="n">
        <v>97</v>
      </c>
      <c r="D105" s="9" t="str">
        <f>=HYPERLINK("#'Table 97'!A1", "If you were to guess, which of the following tools make use of AI?: Google Assistant")</f>
      </c>
      <c r="E105" s="15" t="str">
        <f>=HYPERLINK("#'Full Results'!A801", "801")</f>
      </c>
      <c r="F105" t="s">
        <v>64</v>
      </c>
    </row>
    <row r="106">
      <c r="C106" t="n">
        <v>98</v>
      </c>
      <c r="D106" s="9" t="str">
        <f>=HYPERLINK("#'Table 98'!A1", " How worried are you that AI powered tools will be able to do your job better than you in the future?")</f>
      </c>
      <c r="E106" s="15" t="str">
        <f>=HYPERLINK("#'Full Results'!A807", "807")</f>
      </c>
      <c r="F106" t="s">
        <v>64</v>
      </c>
    </row>
    <row r="107">
      <c r="C107" t="n">
        <v>99</v>
      </c>
      <c r="D107" s="9" t="str">
        <f>=HYPERLINK("#'Table 99'!A1", " In the last year, AI tools that are used to generate text or images (“generative AI”) have become much more prominent. Examples of text based generative AI tools include Bard, ChatGPT, and Bing Chat, while image tools include Dall-E, Stable Diff...")</f>
      </c>
      <c r="E107" s="15" t="str">
        <f>=HYPERLINK("#'Full Results'!A816", "816")</f>
      </c>
      <c r="F107" t="s">
        <v>64</v>
      </c>
    </row>
    <row r="108">
      <c r="C108" t="n">
        <v>100</v>
      </c>
      <c r="D108" s="9" t="str">
        <f>=HYPERLINK("#'Table 100'!A1", " When, if ever, do you plan to use generative AI tools as part of your job?")</f>
      </c>
      <c r="E108" s="15" t="str">
        <f>=HYPERLINK("#'Full Results'!A825", "825")</f>
      </c>
      <c r="F108" t="s">
        <v>224</v>
      </c>
    </row>
    <row r="109">
      <c r="C109" t="n">
        <v>101</v>
      </c>
      <c r="D109" s="9" t="str">
        <f>=HYPERLINK("#'Table 101'!A1", " Imagine you had to choose between the following options. Would you prefer to keep access to Google Search or go without access to Google Search for one month and get paid 5 kr? ")</f>
      </c>
      <c r="E109" s="15" t="str">
        <f>=HYPERLINK("#'Full Results'!A834", "834")</f>
      </c>
      <c r="F109" t="s">
        <v>351</v>
      </c>
    </row>
    <row r="110">
      <c r="C110" t="n">
        <v>102</v>
      </c>
      <c r="D110" s="9" t="str">
        <f>=HYPERLINK("#'Table 102'!A1", " Imagine you had to choose between the following options. Would you prefer to keep access to Google Search or go without access to Google Search for one month and get paid 10 kr? ")</f>
      </c>
      <c r="E110" s="15" t="str">
        <f>=HYPERLINK("#'Full Results'!A840", "840")</f>
      </c>
      <c r="F110" t="s">
        <v>351</v>
      </c>
    </row>
    <row r="111">
      <c r="C111" t="n">
        <v>103</v>
      </c>
      <c r="D111" s="9" t="str">
        <f>=HYPERLINK("#'Table 103'!A1", " Imagine you had to choose between the following options. Would you prefer to keep access to Google Search or go without access to Google Search for one month and get paid 25 kr? ")</f>
      </c>
      <c r="E111" s="15" t="str">
        <f>=HYPERLINK("#'Full Results'!A846", "846")</f>
      </c>
      <c r="F111" t="s">
        <v>351</v>
      </c>
    </row>
    <row r="112">
      <c r="C112" t="n">
        <v>104</v>
      </c>
      <c r="D112" s="9" t="str">
        <f>=HYPERLINK("#'Table 104'!A1", " Imagine you had to choose between the following options. Would you prefer to keep access to Google Search or go without access to Google Search for one month and get paid 50 kr? ")</f>
      </c>
      <c r="E112" s="15" t="str">
        <f>=HYPERLINK("#'Full Results'!A852", "852")</f>
      </c>
      <c r="F112" t="s">
        <v>351</v>
      </c>
    </row>
    <row r="113">
      <c r="C113" t="n">
        <v>105</v>
      </c>
      <c r="D113" s="9" t="str">
        <f>=HYPERLINK("#'Table 105'!A1", " Imagine you had to choose between the following options. Would you prefer to keep access to Google Search or go without access to Google Search for one month and get paid 100 kr? ")</f>
      </c>
      <c r="E113" s="15" t="str">
        <f>=HYPERLINK("#'Full Results'!A858", "858")</f>
      </c>
      <c r="F113" t="s">
        <v>351</v>
      </c>
    </row>
    <row r="114">
      <c r="C114" t="n">
        <v>106</v>
      </c>
      <c r="D114" s="9" t="str">
        <f>=HYPERLINK("#'Table 106'!A1", " Imagine you had to choose between the following options. Would you prefer to keep access to Google Search or go without access to Google Search for one month and get paid 200 kr? ")</f>
      </c>
      <c r="E114" s="15" t="str">
        <f>=HYPERLINK("#'Full Results'!A864", "864")</f>
      </c>
      <c r="F114" t="s">
        <v>351</v>
      </c>
    </row>
    <row r="115">
      <c r="C115" t="n">
        <v>107</v>
      </c>
      <c r="D115" s="9" t="str">
        <f>=HYPERLINK("#'Table 107'!A1", " Imagine you had to choose between the following options. Would you prefer to keep access to Google Search or go without access to Google Search for one month and get paid 500 kr? ")</f>
      </c>
      <c r="E115" s="15" t="str">
        <f>=HYPERLINK("#'Full Results'!A870", "870")</f>
      </c>
      <c r="F115" t="s">
        <v>351</v>
      </c>
    </row>
    <row r="116">
      <c r="C116" t="n">
        <v>108</v>
      </c>
      <c r="D116" s="9" t="str">
        <f>=HYPERLINK("#'Table 108'!A1", " Imagine you had to choose between the following options. Would you prefer to keep access to Google Search or go without access to Google Search for one month and get paid 1000 kr? ")</f>
      </c>
      <c r="E116" s="15" t="str">
        <f>=HYPERLINK("#'Full Results'!A876", "876")</f>
      </c>
      <c r="F116" t="s">
        <v>351</v>
      </c>
    </row>
    <row r="117">
      <c r="C117" t="n">
        <v>109</v>
      </c>
      <c r="D117" s="9" t="str">
        <f>=HYPERLINK("#'Table 109'!A1", " Imagine you had to choose between the following options. Would you prefer to keep access to Google Search or go without access to Google Search for one month and get paid 2000 kr? ")</f>
      </c>
      <c r="E117" s="15" t="str">
        <f>=HYPERLINK("#'Full Results'!A882", "882")</f>
      </c>
      <c r="F117" t="s">
        <v>351</v>
      </c>
    </row>
    <row r="118">
      <c r="C118" t="n">
        <v>110</v>
      </c>
      <c r="D118" s="9" t="str">
        <f>=HYPERLINK("#'Table 110'!A1", " Imagine you had to choose between the following options. Would you prefer to keep access to Google Search or go without access to Google Search for one month and get paid 5000 kr? ")</f>
      </c>
      <c r="E118" s="15" t="str">
        <f>=HYPERLINK("#'Full Results'!A888", "888")</f>
      </c>
      <c r="F118" t="s">
        <v>351</v>
      </c>
    </row>
    <row r="119">
      <c r="C119" t="n">
        <v>111</v>
      </c>
      <c r="D119" s="9" t="str">
        <f>=HYPERLINK("#'Table 111'!A1", " Imagine you had to choose between the following options. Would you prefer to keep access to Google Maps or go without access to Google Maps for one month and get paid 5 kr? ")</f>
      </c>
      <c r="E119" s="15" t="str">
        <f>=HYPERLINK("#'Full Results'!A894", "894")</f>
      </c>
      <c r="F119" t="s">
        <v>351</v>
      </c>
    </row>
    <row r="120">
      <c r="C120" t="n">
        <v>112</v>
      </c>
      <c r="D120" s="9" t="str">
        <f>=HYPERLINK("#'Table 112'!A1", " Imagine you had to choose between the following options. Would you prefer to keep access to Google Maps or go without access to Google Maps for one month and get paid 10 kr? ")</f>
      </c>
      <c r="E120" s="15" t="str">
        <f>=HYPERLINK("#'Full Results'!A900", "900")</f>
      </c>
      <c r="F120" t="s">
        <v>351</v>
      </c>
    </row>
    <row r="121">
      <c r="C121" t="n">
        <v>113</v>
      </c>
      <c r="D121" s="9" t="str">
        <f>=HYPERLINK("#'Table 113'!A1", " Imagine you had to choose between the following options. Would you prefer to keep access to Google Maps or go without access to Google Maps for one month and get paid 25 kr? ")</f>
      </c>
      <c r="E121" s="15" t="str">
        <f>=HYPERLINK("#'Full Results'!A906", "906")</f>
      </c>
      <c r="F121" t="s">
        <v>351</v>
      </c>
    </row>
    <row r="122">
      <c r="C122" t="n">
        <v>114</v>
      </c>
      <c r="D122" s="9" t="str">
        <f>=HYPERLINK("#'Table 114'!A1", " Imagine you had to choose between the following options. Would you prefer to keep access to Google Maps or go without access to Google Maps for one month and get paid 50 kr? ")</f>
      </c>
      <c r="E122" s="15" t="str">
        <f>=HYPERLINK("#'Full Results'!A912", "912")</f>
      </c>
      <c r="F122" t="s">
        <v>351</v>
      </c>
    </row>
    <row r="123">
      <c r="C123" t="n">
        <v>115</v>
      </c>
      <c r="D123" s="9" t="str">
        <f>=HYPERLINK("#'Table 115'!A1", " Imagine you had to choose between the following options. Would you prefer to keep access to Google Maps or go without access to Google Maps for one month and get paid 100 kr? ")</f>
      </c>
      <c r="E123" s="15" t="str">
        <f>=HYPERLINK("#'Full Results'!A918", "918")</f>
      </c>
      <c r="F123" t="s">
        <v>351</v>
      </c>
    </row>
    <row r="124">
      <c r="C124" t="n">
        <v>116</v>
      </c>
      <c r="D124" s="9" t="str">
        <f>=HYPERLINK("#'Table 116'!A1", " Imagine you had to choose between the following options. Would you prefer to keep access to Google Maps or go without access to Google Maps for one month and get paid 200 kr? ")</f>
      </c>
      <c r="E124" s="15" t="str">
        <f>=HYPERLINK("#'Full Results'!A924", "924")</f>
      </c>
      <c r="F124" t="s">
        <v>351</v>
      </c>
    </row>
    <row r="125">
      <c r="C125" t="n">
        <v>117</v>
      </c>
      <c r="D125" s="9" t="str">
        <f>=HYPERLINK("#'Table 117'!A1", " Imagine you had to choose between the following options. Would you prefer to keep access to Google Maps or go without access to Google Maps for one month and get paid 500 kr? ")</f>
      </c>
      <c r="E125" s="15" t="str">
        <f>=HYPERLINK("#'Full Results'!A930", "930")</f>
      </c>
      <c r="F125" t="s">
        <v>351</v>
      </c>
    </row>
    <row r="126">
      <c r="C126" t="n">
        <v>118</v>
      </c>
      <c r="D126" s="9" t="str">
        <f>=HYPERLINK("#'Table 118'!A1", " Imagine you had to choose between the following options. Would you prefer to keep access to Google Maps or go without access to Google Maps for one month and get paid 1000 kr? ")</f>
      </c>
      <c r="E126" s="15" t="str">
        <f>=HYPERLINK("#'Full Results'!A936", "936")</f>
      </c>
      <c r="F126" t="s">
        <v>351</v>
      </c>
    </row>
    <row r="127">
      <c r="C127" t="n">
        <v>119</v>
      </c>
      <c r="D127" s="9" t="str">
        <f>=HYPERLINK("#'Table 119'!A1", " Imagine you had to choose between the following options. Would you prefer to keep access to Google Maps or go without access to Google Maps for one month and get paid 2000 kr? ")</f>
      </c>
      <c r="E127" s="15" t="str">
        <f>=HYPERLINK("#'Full Results'!A942", "942")</f>
      </c>
      <c r="F127" t="s">
        <v>351</v>
      </c>
    </row>
    <row r="128">
      <c r="C128" t="n">
        <v>120</v>
      </c>
      <c r="D128" s="9" t="str">
        <f>=HYPERLINK("#'Table 120'!A1", " Imagine you had to choose between the following options. Would you prefer to keep access to Google Maps or go without access to Google Maps for one month and get paid 5000 kr? ")</f>
      </c>
      <c r="E128" s="15" t="str">
        <f>=HYPERLINK("#'Full Results'!A948", "948")</f>
      </c>
      <c r="F128" t="s">
        <v>351</v>
      </c>
    </row>
    <row r="129">
      <c r="C129" t="n">
        <v>121</v>
      </c>
      <c r="D129" s="9" t="str">
        <f>=HYPERLINK("#'Table 121'!A1", " Imagine you had to choose between the following options. Would you prefer to keep access to YouTube or go without access to YouTube for one month and get paid 5 kr? ")</f>
      </c>
      <c r="E129" s="15" t="str">
        <f>=HYPERLINK("#'Full Results'!A954", "954")</f>
      </c>
      <c r="F129" t="s">
        <v>351</v>
      </c>
    </row>
    <row r="130">
      <c r="C130" t="n">
        <v>122</v>
      </c>
      <c r="D130" s="9" t="str">
        <f>=HYPERLINK("#'Table 122'!A1", " Imagine you had to choose between the following options. Would you prefer to keep access to YouTube or go without access to YouTube for one month and get paid 10 kr? ")</f>
      </c>
      <c r="E130" s="15" t="str">
        <f>=HYPERLINK("#'Full Results'!A960", "960")</f>
      </c>
      <c r="F130" t="s">
        <v>351</v>
      </c>
    </row>
    <row r="131">
      <c r="C131" t="n">
        <v>123</v>
      </c>
      <c r="D131" s="9" t="str">
        <f>=HYPERLINK("#'Table 123'!A1", " Imagine you had to choose between the following options. Would you prefer to keep access to YouTube or go without access to YouTube for one month and get paid 25 kr? ")</f>
      </c>
      <c r="E131" s="15" t="str">
        <f>=HYPERLINK("#'Full Results'!A966", "966")</f>
      </c>
      <c r="F131" t="s">
        <v>351</v>
      </c>
    </row>
    <row r="132">
      <c r="C132" t="n">
        <v>124</v>
      </c>
      <c r="D132" s="9" t="str">
        <f>=HYPERLINK("#'Table 124'!A1", " Imagine you had to choose between the following options. Would you prefer to keep access to YouTube or go without access to YouTube for one month and get paid 50 kr? ")</f>
      </c>
      <c r="E132" s="15" t="str">
        <f>=HYPERLINK("#'Full Results'!A972", "972")</f>
      </c>
      <c r="F132" t="s">
        <v>351</v>
      </c>
    </row>
    <row r="133">
      <c r="C133" t="n">
        <v>125</v>
      </c>
      <c r="D133" s="9" t="str">
        <f>=HYPERLINK("#'Table 125'!A1", " Imagine you had to choose between the following options. Would you prefer to keep access to YouTube or go without access to YouTube for one month and get paid 100 kr? ")</f>
      </c>
      <c r="E133" s="15" t="str">
        <f>=HYPERLINK("#'Full Results'!A978", "978")</f>
      </c>
      <c r="F133" t="s">
        <v>351</v>
      </c>
    </row>
    <row r="134">
      <c r="C134" t="n">
        <v>126</v>
      </c>
      <c r="D134" s="9" t="str">
        <f>=HYPERLINK("#'Table 126'!A1", " Imagine you had to choose between the following options. Would you prefer to keep access to YouTube or go without access to YouTube for one month and get paid 200 kr? ")</f>
      </c>
      <c r="E134" s="15" t="str">
        <f>=HYPERLINK("#'Full Results'!A984", "984")</f>
      </c>
      <c r="F134" t="s">
        <v>351</v>
      </c>
    </row>
    <row r="135">
      <c r="C135" t="n">
        <v>127</v>
      </c>
      <c r="D135" s="9" t="str">
        <f>=HYPERLINK("#'Table 127'!A1", " Imagine you had to choose between the following options. Would you prefer to keep access to YouTube or go without access to YouTube for one month and get paid 500 kr? ")</f>
      </c>
      <c r="E135" s="15" t="str">
        <f>=HYPERLINK("#'Full Results'!A990", "990")</f>
      </c>
      <c r="F135" t="s">
        <v>351</v>
      </c>
    </row>
    <row r="136">
      <c r="C136" t="n">
        <v>128</v>
      </c>
      <c r="D136" s="9" t="str">
        <f>=HYPERLINK("#'Table 128'!A1", " Imagine you had to choose between the following options. Would you prefer to keep access to YouTube or go without access to YouTube for one month and get paid 1000 kr? ")</f>
      </c>
      <c r="E136" s="15" t="str">
        <f>=HYPERLINK("#'Full Results'!A996", "996")</f>
      </c>
      <c r="F136" t="s">
        <v>351</v>
      </c>
    </row>
    <row r="137">
      <c r="C137" t="n">
        <v>129</v>
      </c>
      <c r="D137" s="9" t="str">
        <f>=HYPERLINK("#'Table 129'!A1", " Imagine you had to choose between the following options. Would you prefer to keep access to YouTube or go without access to YouTube for one month and get paid 2000 kr? ")</f>
      </c>
      <c r="E137" s="15" t="str">
        <f>=HYPERLINK("#'Full Results'!A1002", "1002")</f>
      </c>
      <c r="F137" t="s">
        <v>351</v>
      </c>
    </row>
    <row r="138">
      <c r="C138" t="n">
        <v>130</v>
      </c>
      <c r="D138" s="9" t="str">
        <f>=HYPERLINK("#'Table 130'!A1", " Imagine you had to choose between the following options. Would you prefer to keep access to YouTube or go without access to YouTube for one month and get paid 5000 kr? ")</f>
      </c>
      <c r="E138" s="15" t="str">
        <f>=HYPERLINK("#'Full Results'!A1008", "1008")</f>
      </c>
      <c r="F138" t="s">
        <v>351</v>
      </c>
    </row>
    <row r="139">
      <c r="C139" t="n">
        <v>131</v>
      </c>
      <c r="D139" s="9" t="str">
        <f>=HYPERLINK("#'Table 131'!A1", " Imagine you had to choose between the following options. Would you prefer to keep access to Gmail or go without access to Gmail for one month and get paid 5 kr? ")</f>
      </c>
      <c r="E139" s="15" t="str">
        <f>=HYPERLINK("#'Full Results'!A1014", "1014")</f>
      </c>
      <c r="F139" t="s">
        <v>351</v>
      </c>
    </row>
    <row r="140">
      <c r="C140" t="n">
        <v>132</v>
      </c>
      <c r="D140" s="9" t="str">
        <f>=HYPERLINK("#'Table 132'!A1", " Imagine you had to choose between the following options. Would you prefer to keep access to Gmail or go without access to Gmail for one month and get paid 10 kr? ")</f>
      </c>
      <c r="E140" s="15" t="str">
        <f>=HYPERLINK("#'Full Results'!A1020", "1020")</f>
      </c>
      <c r="F140" t="s">
        <v>351</v>
      </c>
    </row>
    <row r="141">
      <c r="C141" t="n">
        <v>133</v>
      </c>
      <c r="D141" s="9" t="str">
        <f>=HYPERLINK("#'Table 133'!A1", " Imagine you had to choose between the following options. Would you prefer to keep access to Gmail or go without access to Gmail for one month and get paid 25 kr? ")</f>
      </c>
      <c r="E141" s="15" t="str">
        <f>=HYPERLINK("#'Full Results'!A1026", "1026")</f>
      </c>
      <c r="F141" t="s">
        <v>351</v>
      </c>
    </row>
    <row r="142">
      <c r="C142" t="n">
        <v>134</v>
      </c>
      <c r="D142" s="9" t="str">
        <f>=HYPERLINK("#'Table 134'!A1", " Imagine you had to choose between the following options. Would you prefer to keep access to Gmail or go without access to Gmail for one month and get paid 50 kr? ")</f>
      </c>
      <c r="E142" s="15" t="str">
        <f>=HYPERLINK("#'Full Results'!A1032", "1032")</f>
      </c>
      <c r="F142" t="s">
        <v>351</v>
      </c>
    </row>
    <row r="143">
      <c r="C143" t="n">
        <v>135</v>
      </c>
      <c r="D143" s="9" t="str">
        <f>=HYPERLINK("#'Table 135'!A1", " Imagine you had to choose between the following options. Would you prefer to keep access to Gmail or go without access to Gmail for one month and get paid 100 kr? ")</f>
      </c>
      <c r="E143" s="15" t="str">
        <f>=HYPERLINK("#'Full Results'!A1038", "1038")</f>
      </c>
      <c r="F143" t="s">
        <v>351</v>
      </c>
    </row>
    <row r="144">
      <c r="C144" t="n">
        <v>136</v>
      </c>
      <c r="D144" s="9" t="str">
        <f>=HYPERLINK("#'Table 136'!A1", " Imagine you had to choose between the following options. Would you prefer to keep access to Gmail or go without access to Gmail for one month and get paid 200 kr? ")</f>
      </c>
      <c r="E144" s="15" t="str">
        <f>=HYPERLINK("#'Full Results'!A1044", "1044")</f>
      </c>
      <c r="F144" t="s">
        <v>351</v>
      </c>
    </row>
    <row r="145">
      <c r="C145" t="n">
        <v>137</v>
      </c>
      <c r="D145" s="9" t="str">
        <f>=HYPERLINK("#'Table 137'!A1", " Imagine you had to choose between the following options. Would you prefer to keep access to Gmail or go without access to Gmail for one month and get paid 500 kr? ")</f>
      </c>
      <c r="E145" s="15" t="str">
        <f>=HYPERLINK("#'Full Results'!A1050", "1050")</f>
      </c>
      <c r="F145" t="s">
        <v>351</v>
      </c>
    </row>
    <row r="146">
      <c r="C146" t="n">
        <v>138</v>
      </c>
      <c r="D146" s="9" t="str">
        <f>=HYPERLINK("#'Table 138'!A1", " Imagine you had to choose between the following options. Would you prefer to keep access to Gmail or go without access to Gmail for one month and get paid 1000 kr? ")</f>
      </c>
      <c r="E146" s="15" t="str">
        <f>=HYPERLINK("#'Full Results'!A1056", "1056")</f>
      </c>
      <c r="F146" t="s">
        <v>351</v>
      </c>
    </row>
    <row r="147">
      <c r="C147" t="n">
        <v>139</v>
      </c>
      <c r="D147" s="9" t="str">
        <f>=HYPERLINK("#'Table 139'!A1", " Imagine you had to choose between the following options. Would you prefer to keep access to Gmail or go without access to Gmail for one month and get paid 2000 kr? ")</f>
      </c>
      <c r="E147" s="15" t="str">
        <f>=HYPERLINK("#'Full Results'!A1062", "1062")</f>
      </c>
      <c r="F147" t="s">
        <v>351</v>
      </c>
    </row>
    <row r="148">
      <c r="C148" t="n">
        <v>140</v>
      </c>
      <c r="D148" s="9" t="str">
        <f>=HYPERLINK("#'Table 140'!A1", " Imagine you had to choose between the following options. Would you prefer to keep access to Gmail or go without access to Gmail for one month and get paid 5000 kr? ")</f>
      </c>
      <c r="E148" s="15" t="str">
        <f>=HYPERLINK("#'Full Results'!A1068", "1068")</f>
      </c>
      <c r="F148" t="s">
        <v>351</v>
      </c>
    </row>
    <row r="149">
      <c r="C149" t="n">
        <v>141</v>
      </c>
      <c r="D149" s="9" t="str">
        <f>=HYPERLINK("#'Table 141'!A1", " Imagine you had to choose between the following options. Would you prefer to keep access to Google Workspace (Google Docs, Sheets, Slides and Drive) or go without access to Google Workspace (Google Docs, Sheets, Slides and Drive) for one month a...")</f>
      </c>
      <c r="E149" s="15" t="str">
        <f>=HYPERLINK("#'Full Results'!A1074", "1074")</f>
      </c>
      <c r="F149" t="s">
        <v>351</v>
      </c>
    </row>
    <row r="150">
      <c r="C150" t="n">
        <v>142</v>
      </c>
      <c r="D150" s="9" t="str">
        <f>=HYPERLINK("#'Table 142'!A1", " Imagine you had to choose between the following options. Would you prefer to keep access to Google Workspace (Google Docs, Sheets, Slides and Drive) or go without access to Google Workspace (Google Docs, Sheets, Slides and Drive) for one month a...")</f>
      </c>
      <c r="E150" s="15" t="str">
        <f>=HYPERLINK("#'Full Results'!A1080", "1080")</f>
      </c>
      <c r="F150" t="s">
        <v>351</v>
      </c>
    </row>
    <row r="151">
      <c r="C151" t="n">
        <v>143</v>
      </c>
      <c r="D151" s="9" t="str">
        <f>=HYPERLINK("#'Table 143'!A1", " Imagine you had to choose between the following options. Would you prefer to keep access to Google Workspace (Google Docs, Sheets, Slides and Drive) or go without access to Google Workspace (Google Docs, Sheets, Slides and Drive) for one month a...")</f>
      </c>
      <c r="E151" s="15" t="str">
        <f>=HYPERLINK("#'Full Results'!A1086", "1086")</f>
      </c>
      <c r="F151" t="s">
        <v>351</v>
      </c>
    </row>
    <row r="152">
      <c r="C152" t="n">
        <v>144</v>
      </c>
      <c r="D152" s="9" t="str">
        <f>=HYPERLINK("#'Table 144'!A1", " Imagine you had to choose between the following options. Would you prefer to keep access to Google Workspace (Google Docs, Sheets, Slides and Drive) or go without access to Google Workspace (Google Docs, Sheets, Slides and Drive) for one month a...")</f>
      </c>
      <c r="E152" s="15" t="str">
        <f>=HYPERLINK("#'Full Results'!A1092", "1092")</f>
      </c>
      <c r="F152" t="s">
        <v>351</v>
      </c>
    </row>
    <row r="153">
      <c r="C153" t="n">
        <v>145</v>
      </c>
      <c r="D153" s="9" t="str">
        <f>=HYPERLINK("#'Table 145'!A1", " Imagine you had to choose between the following options. Would you prefer to keep access to Google Workspace (Google Docs, Sheets, Slides and Drive) or go without access to Google Workspace (Google Docs, Sheets, Slides and Drive) for one month a...")</f>
      </c>
      <c r="E153" s="15" t="str">
        <f>=HYPERLINK("#'Full Results'!A1098", "1098")</f>
      </c>
      <c r="F153" t="s">
        <v>351</v>
      </c>
    </row>
    <row r="154">
      <c r="C154" t="n">
        <v>146</v>
      </c>
      <c r="D154" s="9" t="str">
        <f>=HYPERLINK("#'Table 146'!A1", " Imagine you had to choose between the following options. Would you prefer to keep access to Google Workspace (Google Docs, Sheets, Slides and Drive) or go without access to Google Workspace (Google Docs, Sheets, Slides and Drive) for one month a...")</f>
      </c>
      <c r="E154" s="15" t="str">
        <f>=HYPERLINK("#'Full Results'!A1104", "1104")</f>
      </c>
      <c r="F154" t="s">
        <v>351</v>
      </c>
    </row>
    <row r="155">
      <c r="C155" t="n">
        <v>147</v>
      </c>
      <c r="D155" s="9" t="str">
        <f>=HYPERLINK("#'Table 147'!A1", " Imagine you had to choose between the following options. Would you prefer to keep access to Google Workspace (Google Docs, Sheets, Slides and Drive) or go without access to Google Workspace (Google Docs, Sheets, Slides and Drive) for one month a...")</f>
      </c>
      <c r="E155" s="15" t="str">
        <f>=HYPERLINK("#'Full Results'!A1110", "1110")</f>
      </c>
      <c r="F155" t="s">
        <v>351</v>
      </c>
    </row>
    <row r="156">
      <c r="C156" t="n">
        <v>148</v>
      </c>
      <c r="D156" s="9" t="str">
        <f>=HYPERLINK("#'Table 148'!A1", " Imagine you had to choose between the following options. Would you prefer to keep access to Google Workspace (Google Docs, Sheets, Slides and Drive) or go without access to Google Workspace (Google Docs, Sheets, Slides and Drive)for one month an...")</f>
      </c>
      <c r="E156" s="15" t="str">
        <f>=HYPERLINK("#'Full Results'!A1116", "1116")</f>
      </c>
      <c r="F156" t="s">
        <v>351</v>
      </c>
    </row>
    <row r="157">
      <c r="C157" t="n">
        <v>149</v>
      </c>
      <c r="D157" s="9" t="str">
        <f>=HYPERLINK("#'Table 149'!A1", " Imagine you had to choose between the following options. Would you prefer to keep access to Google Workspace (Google Docs, Sheets, Slides and Drive) or go without access to Google Workspace (Google Docs, Sheets, Slides and Drive) for one month a...")</f>
      </c>
      <c r="E157" s="15" t="str">
        <f>=HYPERLINK("#'Full Results'!A1122", "1122")</f>
      </c>
      <c r="F157" t="s">
        <v>351</v>
      </c>
    </row>
    <row r="158">
      <c r="C158" t="n">
        <v>150</v>
      </c>
      <c r="D158" s="9" t="str">
        <f>=HYPERLINK("#'Table 150'!A1", " Imagine you had to choose between the following options. Would you prefer to keep access to Google Workspace (Google Docs, Sheets, Slides and Drive) or go without access to Google Workspace (Google Docs, Sheets, Slides and Drive) for one month a...")</f>
      </c>
      <c r="E158" s="15" t="str">
        <f>=HYPERLINK("#'Full Results'!A1128", "1128")</f>
      </c>
      <c r="F158" t="s">
        <v>351</v>
      </c>
    </row>
    <row r="159">
      <c r="C159" t="n">
        <v>151</v>
      </c>
      <c r="D159" s="9" t="str">
        <f>=HYPERLINK("#'Table 151'!A1", "Which of the following types of content do you or your household currently have paid subscriptions for?Please select all that apply")</f>
      </c>
      <c r="E159" s="15" t="str">
        <f>=HYPERLINK("#'Full Results'!A1134", "1134")</f>
      </c>
      <c r="F159" t="s">
        <v>64</v>
      </c>
    </row>
    <row r="160">
      <c r="C160" t="n">
        <v>152</v>
      </c>
      <c r="D160" s="9" t="str">
        <f>=HYPERLINK("#'Table 152'!A1", "And which of the following types of content would you or your household definitely NOT pay for?Please select all that apply.")</f>
      </c>
      <c r="E160" s="15" t="str">
        <f>=HYPERLINK("#'Full Results'!A1149", "1149")</f>
      </c>
      <c r="F160" t="s">
        <v>64</v>
      </c>
    </row>
    <row r="161">
      <c r="C161" t="n">
        <v>153</v>
      </c>
      <c r="D161" s="9" t="str">
        <f>=HYPERLINK("#'Table 153'!A1", "Which, if any, of the following products do you think have been the most helpful innovations of the last thirty years?Please select up to ten.")</f>
      </c>
      <c r="E161" s="15" t="str">
        <f>=HYPERLINK("#'Full Results'!A1164", "1164")</f>
      </c>
      <c r="F161" t="s">
        <v>64</v>
      </c>
    </row>
    <row r="162">
      <c r="C162" t="n">
        <v>154</v>
      </c>
      <c r="D162" s="9" t="str">
        <f>=HYPERLINK("#'Table 154'!A1", " Overall, how familiar are you with Google’s work with AI?")</f>
      </c>
      <c r="E162" s="15" t="str">
        <f>=HYPERLINK("#'Full Results'!A1202", "1202")</f>
      </c>
      <c r="F162" t="s">
        <v>64</v>
      </c>
    </row>
    <row r="163">
      <c r="C163" t="n">
        <v>155</v>
      </c>
      <c r="D163" s="9" t="str">
        <f>=HYPERLINK("#'Table 155'!A1", "Grid Summary: As far as you are aware, in your opinion are the following phrases good or bad descriptions of Google’s work with AI?")</f>
      </c>
      <c r="E163" s="8"/>
      <c r="F163" t="s">
        <v>64</v>
      </c>
    </row>
    <row r="164">
      <c r="C164" t="n">
        <v>156</v>
      </c>
      <c r="D164" s="9" t="str">
        <f>=HYPERLINK("#'Table 156'!A1", "As far as you are aware, in your opinion are the following phrases good or bad descriptions of Google’s work with AI?: World leader")</f>
      </c>
      <c r="E164" s="15" t="str">
        <f>=HYPERLINK("#'Full Results'!A1211", "1211")</f>
      </c>
      <c r="F164" t="s">
        <v>64</v>
      </c>
    </row>
    <row r="165">
      <c r="C165" t="n">
        <v>157</v>
      </c>
      <c r="D165" s="9" t="str">
        <f>=HYPERLINK("#'Table 157'!A1", "As far as you are aware, in your opinion are the following phrases good or bad descriptions of Google’s work with AI?: Responsible approach")</f>
      </c>
      <c r="E165" s="15" t="str">
        <f>=HYPERLINK("#'Full Results'!A1220", "1220")</f>
      </c>
      <c r="F165" t="s">
        <v>64</v>
      </c>
    </row>
    <row r="166">
      <c r="C166" t="n">
        <v>158</v>
      </c>
      <c r="D166" s="9" t="str">
        <f>=HYPERLINK("#'Table 158'!A1", "As far as you are aware, in your opinion are the following phrases good or bad descriptions of Google’s work with AI?: Bold approach")</f>
      </c>
      <c r="E166" s="15" t="str">
        <f>=HYPERLINK("#'Full Results'!A1229", "1229")</f>
      </c>
      <c r="F166" t="s">
        <v>64</v>
      </c>
    </row>
    <row r="167">
      <c r="C167" t="n">
        <v>159</v>
      </c>
      <c r="D167" s="9" t="str">
        <f>=HYPERLINK("#'Table 159'!A1", "As far as you are aware, in your opinion are the following phrases good or bad descriptions of Google’s work with AI?: Safe approach")</f>
      </c>
      <c r="E167" s="15" t="str">
        <f>=HYPERLINK("#'Full Results'!A1238", "1238")</f>
      </c>
      <c r="F167" t="s">
        <v>64</v>
      </c>
    </row>
    <row r="168">
      <c r="C168" t="n">
        <v>160</v>
      </c>
      <c r="D168" s="9" t="str">
        <f>=HYPERLINK("#'Table 160'!A1", "As far as you are aware, in your opinion are the following phrases good or bad descriptions of Google’s work with AI?: Transparent")</f>
      </c>
      <c r="E168" s="15" t="str">
        <f>=HYPERLINK("#'Full Results'!A1247", "1247")</f>
      </c>
      <c r="F168" t="s">
        <v>64</v>
      </c>
    </row>
    <row r="169">
      <c r="C169" t="n">
        <v>161</v>
      </c>
      <c r="D169" s="9" t="str">
        <f>=HYPERLINK("#'Table 161'!A1", "As far as you are aware, in your opinion are the following phrases good or bad descriptions of Google’s work with AI?: Prevents AI misuse or harm")</f>
      </c>
      <c r="E169" s="15" t="str">
        <f>=HYPERLINK("#'Full Results'!A1256", "1256")</f>
      </c>
      <c r="F169" t="s">
        <v>64</v>
      </c>
    </row>
    <row r="170">
      <c r="C170" t="n">
        <v>162</v>
      </c>
      <c r="D170" s="9" t="str">
        <f>=HYPERLINK("#'Table 162'!A1", "As far as you are aware, in your opinion are the following phrases good or bad descriptions of Google’s work with AI?: Follows clear guidelines for ethical AI development and release")</f>
      </c>
      <c r="E170" s="15" t="str">
        <f>=HYPERLINK("#'Full Results'!A1265", "1265")</f>
      </c>
      <c r="F170" t="s">
        <v>64</v>
      </c>
    </row>
    <row r="171">
      <c r="C171" t="n">
        <v>163</v>
      </c>
      <c r="D171" s="9" t="str">
        <f>=HYPERLINK("#'Table 163'!A1", "As far as you are aware, in your opinion are the following phrases good or bad descriptions of Google’s work with AI?: Unbiased")</f>
      </c>
      <c r="E171" s="15" t="str">
        <f>=HYPERLINK("#'Full Results'!A1274", "1274")</f>
      </c>
      <c r="F171" t="s">
        <v>64</v>
      </c>
    </row>
    <row r="172">
      <c r="C172" t="n">
        <v>164</v>
      </c>
      <c r="D172" s="9" t="str">
        <f>=HYPERLINK("#'Table 164'!A1", "As far as you are aware, in your opinion are the following phrases good or bad descriptions of Google’s work with AI?: Reckless")</f>
      </c>
      <c r="E172" s="15" t="str">
        <f>=HYPERLINK("#'Full Results'!A1283", "1283")</f>
      </c>
      <c r="F172" t="s">
        <v>64</v>
      </c>
    </row>
    <row r="173">
      <c r="C173" t="n">
        <v>165</v>
      </c>
      <c r="D173" s="9" t="str">
        <f>=HYPERLINK("#'Table 165'!A1", "As far as you are aware, in your opinion are the following phrases good or bad descriptions of Google’s work with AI?: Slow")</f>
      </c>
      <c r="E173" s="15" t="str">
        <f>=HYPERLINK("#'Full Results'!A1292", "1292")</f>
      </c>
      <c r="F173" t="s">
        <v>64</v>
      </c>
    </row>
    <row r="174">
      <c r="C174" t="n">
        <v>166</v>
      </c>
      <c r="D174" s="9" t="str">
        <f>=HYPERLINK("#'Table 166'!A1", " You said that you expect to use AI tools at your job in the future, or already use AI tools for your job. Do you think this will make you more or less productive?")</f>
      </c>
      <c r="E174" s="15" t="str">
        <f>=HYPERLINK("#'Full Results'!A1301", "1301")</f>
      </c>
      <c r="F174" t="s">
        <v>527</v>
      </c>
    </row>
    <row r="175">
      <c r="C175" t="n">
        <v>167</v>
      </c>
      <c r="D175" s="9" t="str">
        <f>=HYPERLINK("#'Table 167'!A1", "Grid Summary: Thinking back to your last full day of work, how long did you have to spend doing the following types of task?")</f>
      </c>
      <c r="E175" s="8"/>
      <c r="F175" t="s">
        <v>224</v>
      </c>
    </row>
    <row r="176">
      <c r="C176" t="n">
        <v>168</v>
      </c>
      <c r="D176" s="9" t="str">
        <f>=HYPERLINK("#'Table 168'!A1", "Thinking back to your last full day of work, how long did you have to spend doing the following types of task?: Writing or reading email	 ")</f>
      </c>
      <c r="E176" s="15" t="str">
        <f>=HYPERLINK("#'Full Results'!A1310", "1310")</f>
      </c>
      <c r="F176" t="s">
        <v>224</v>
      </c>
    </row>
    <row r="177">
      <c r="C177" t="n">
        <v>169</v>
      </c>
      <c r="D177" s="9" t="str">
        <f>=HYPERLINK("#'Table 169'!A1", "Thinking back to your last full day of work, how long did you have to spend doing the following types of task?: Researching a topic online	 ")</f>
      </c>
      <c r="E177" s="15" t="str">
        <f>=HYPERLINK("#'Full Results'!A1321", "1321")</f>
      </c>
      <c r="F177" t="s">
        <v>224</v>
      </c>
    </row>
    <row r="178">
      <c r="C178" t="n">
        <v>170</v>
      </c>
      <c r="D178" s="9" t="str">
        <f>=HYPERLINK("#'Table 170'!A1", "Thinking back to your last full day of work, how long did you have to spend doing the following types of task?: Writing or editing a document")</f>
      </c>
      <c r="E178" s="15" t="str">
        <f>=HYPERLINK("#'Full Results'!A1332", "1332")</f>
      </c>
      <c r="F178" t="s">
        <v>224</v>
      </c>
    </row>
    <row r="179">
      <c r="C179" t="n">
        <v>171</v>
      </c>
      <c r="D179" s="9" t="str">
        <f>=HYPERLINK("#'Table 171'!A1", "Thinking back to your last full day of work, how long did you have to spend doing the following types of task?: Creating or analysing a spreadsheet")</f>
      </c>
      <c r="E179" s="15" t="str">
        <f>=HYPERLINK("#'Full Results'!A1343", "1343")</f>
      </c>
      <c r="F179" t="s">
        <v>224</v>
      </c>
    </row>
    <row r="180">
      <c r="C180" t="n">
        <v>172</v>
      </c>
      <c r="D180" s="9" t="str">
        <f>=HYPERLINK("#'Table 172'!A1", "Thinking back to your last full day of work, how long did you have to spend doing the following types of task?: Writing or editing a slide show")</f>
      </c>
      <c r="E180" s="15" t="str">
        <f>=HYPERLINK("#'Full Results'!A1354", "1354")</f>
      </c>
      <c r="F180" t="s">
        <v>224</v>
      </c>
    </row>
    <row r="181">
      <c r="C181" t="n">
        <v>173</v>
      </c>
      <c r="D181" s="9" t="str">
        <f>=HYPERLINK("#'Table 173'!A1", "Thinking back to your last full day of work, how long did you have to spend doing the following types of task?: Attending meetings")</f>
      </c>
      <c r="E181" s="15" t="str">
        <f>=HYPERLINK("#'Full Results'!A1365", "1365")</f>
      </c>
      <c r="F181" t="s">
        <v>224</v>
      </c>
    </row>
    <row r="182">
      <c r="C182" t="n">
        <v>174</v>
      </c>
      <c r="D182" s="9" t="str">
        <f>=HYPERLINK("#'Table 174'!A1", "When learning new skills for work, which of the following tools have you ever used to learn the following from scratch? Basic digital skills (e.g. basic word processing/spreadsheets/presentation software)By “from scratch”, we mean that before lea...")</f>
      </c>
      <c r="E182" s="15" t="str">
        <f>=HYPERLINK("#'Full Results'!A1376", "1376")</f>
      </c>
      <c r="F182" t="s">
        <v>224</v>
      </c>
    </row>
    <row r="183">
      <c r="C183" t="n">
        <v>175</v>
      </c>
      <c r="D183" s="9" t="str">
        <f>=HYPERLINK("#'Table 175'!A1", "When learning new skills for work, which of the following tools have you ever used to learn the following from scratch? Advanced word processing/spreadsheet/presentation software skillsBy “from scratch”, we mean that before learning you had no or...")</f>
      </c>
      <c r="E183" s="15" t="str">
        <f>=HYPERLINK("#'Full Results'!A1387", "1387")</f>
      </c>
      <c r="F183" t="s">
        <v>224</v>
      </c>
    </row>
    <row r="184">
      <c r="C184" t="n">
        <v>176</v>
      </c>
      <c r="D184" s="9" t="str">
        <f>=HYPERLINK("#'Table 176'!A1", "When learning new skills for work, which of the following tools have you ever used to learn the following from scratch? Project management software (e.g. SAP, Microsoft Project)By “from scratch”, we mean that before learning you had no or limited...")</f>
      </c>
      <c r="E184" s="15" t="str">
        <f>=HYPERLINK("#'Full Results'!A1398", "1398")</f>
      </c>
      <c r="F184" t="s">
        <v>224</v>
      </c>
    </row>
    <row r="185">
      <c r="C185" t="n">
        <v>177</v>
      </c>
      <c r="D185" s="9" t="str">
        <f>=HYPERLINK("#'Table 177'!A1", "When learning new skills for work, which of the following tools have you ever used to learn the following from scratch? Programming (e.g  in Java, SQL, Python)By “from scratch”, we mean that before learning you had no or limited ability in these ...")</f>
      </c>
      <c r="E185" s="15" t="str">
        <f>=HYPERLINK("#'Full Results'!A1409", "1409")</f>
      </c>
      <c r="F185" t="s">
        <v>224</v>
      </c>
    </row>
    <row r="186">
      <c r="C186" t="n">
        <v>178</v>
      </c>
      <c r="D186" s="9" t="str">
        <f>=HYPERLINK("#'Table 178'!A1", "When learning new skills for work, which of the following tools have you ever used to learn the following from scratch? Networking supportBy “from scratch”, we mean that before learning you had no or limited ability in these areas")</f>
      </c>
      <c r="E186" s="15" t="str">
        <f>=HYPERLINK("#'Full Results'!A1420", "1420")</f>
      </c>
      <c r="F186" t="s">
        <v>224</v>
      </c>
    </row>
    <row r="187">
      <c r="C187" t="n">
        <v>179</v>
      </c>
      <c r="D187" s="9" t="str">
        <f>=HYPERLINK("#'Table 179'!A1", "When learning new skills for work, which of the following tools have you ever used to learn the following from scratch? Big data analysis (e.g. in R, Stata and other data science tools)By “from scratch”, we mean that before learning you had no or...")</f>
      </c>
      <c r="E187" s="15" t="str">
        <f>=HYPERLINK("#'Full Results'!A1431", "1431")</f>
      </c>
      <c r="F187" t="s">
        <v>224</v>
      </c>
    </row>
    <row r="188">
      <c r="C188" t="n">
        <v>180</v>
      </c>
      <c r="D188" s="9" t="str">
        <f>=HYPERLINK("#'Table 180'!A1", "When learning new skills for work, which of the following tools have you ever used to learn the following from scratch? Digital creative design (e.g. Photoshop, Final Cut)By “from scratch”, we mean that before learning you had no or limited abili...")</f>
      </c>
      <c r="E188" s="15" t="str">
        <f>=HYPERLINK("#'Full Results'!A1442", "1442")</f>
      </c>
      <c r="F188" t="s">
        <v>224</v>
      </c>
    </row>
    <row r="189">
      <c r="C189" t="n">
        <v>181</v>
      </c>
      <c r="D189" s="9" t="str">
        <f>=HYPERLINK("#'Table 181'!A1", "When learning new skills for work, which of the following tools have you ever used to learn the following from scratch? Client relationship management software (e.g. Salesforce)By “from scratch”, we mean that before learning you had no or limited...")</f>
      </c>
      <c r="E189" s="15" t="str">
        <f>=HYPERLINK("#'Full Results'!A1453", "1453")</f>
      </c>
      <c r="F189" t="s">
        <v>224</v>
      </c>
    </row>
    <row r="190">
      <c r="C190" t="n">
        <v>182</v>
      </c>
      <c r="D190" s="9" t="str">
        <f>=HYPERLINK("#'Table 182'!A1", "When learning new skills for work, which of the following tools have you ever used to learn the following from scratch? Digital marketing and analytics (e.g. Google analytics)By “from scratch”, we mean that before learning you had no or limited a...")</f>
      </c>
      <c r="E190" s="15" t="str">
        <f>=HYPERLINK("#'Full Results'!A1464", "1464")</f>
      </c>
      <c r="F190" t="s">
        <v>224</v>
      </c>
    </row>
    <row r="191">
      <c r="C191" t="n">
        <v>183</v>
      </c>
      <c r="D191" s="9" t="str">
        <f>=HYPERLINK("#'Table 183'!A1", "When learning new skills for work, which of the following tools have you ever used to learn the following from scratch? Manufacturing and physical design (e.g. Computer Aided Design (CAD) softwareBy “from scratch”, we mean that before learning yo...")</f>
      </c>
      <c r="E191" s="15" t="str">
        <f>=HYPERLINK("#'Full Results'!A1475", "1475")</f>
      </c>
      <c r="F191" t="s">
        <v>224</v>
      </c>
    </row>
    <row r="192">
      <c r="C192" t="n">
        <v>184</v>
      </c>
      <c r="D192" s="9" t="str">
        <f>=HYPERLINK("#'Table 184'!A1", "You said you used self-directed internet research to learn a skill from scratch. Which tools were important to you for this?")</f>
      </c>
      <c r="E192" s="15" t="str">
        <f>=HYPERLINK("#'Full Results'!A1486", "1486")</f>
      </c>
      <c r="F192" t="s">
        <v>573</v>
      </c>
    </row>
  </sheetData>
  <pageMargins left="0.7" right="0.7" top="0.75" bottom="0.75" header="0.3" footer="0.3"/>
  <pageSetup paperSize="9" orientation="portrait" horizontalDpi="300" verticalDpi="300" r:id="rId2"/>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ySplit="8" xSplit="2" topLeftCell="C9" activePane="bottomRight" state="frozen"/>
      <selection pane="bottomRight"/>
    </sheetView>
  </sheetViews>
  <sheetFormatPr defaultRowHeight="15.0" baseColWidth="10"/>
  <cols>
    <col min="2" max="2" width="20.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2.21" hidden="0" customWidth="1"/>
    <col min="20" max="20" width="10.71" hidden="0" customWidth="1"/>
    <col min="21" max="21" width="10.71" hidden="0" customWidth="1"/>
    <col min="22" max="22" width="10.71" hidden="0" customWidth="1"/>
    <col min="23" max="23" width="10.71" hidden="0" customWidth="1"/>
    <col min="24" max="24" width="2.2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2.21" hidden="0" customWidth="1"/>
    <col min="34" max="34" width="10.71" hidden="0" customWidth="1"/>
    <col min="35" max="35" width="2.2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s>
  <sheetData>
    <row r="2" ht="40" customHeight="1">
      <c r="D2" s="1" t="s">
        <v>574</v>
      </c>
    </row>
    <row r="5" ht="30" customHeight="1">
      <c r="B5" s="14"/>
      <c r="C5" s="14"/>
      <c r="D5" s="14" t="s">
        <v>51</v>
      </c>
      <c r="E5" s="14"/>
      <c r="F5" s="14"/>
      <c r="G5" s="14" t="s">
        <v>52</v>
      </c>
      <c r="H5" s="14"/>
      <c r="I5" s="14"/>
      <c r="J5" s="14"/>
      <c r="K5" s="14"/>
      <c r="L5" s="14"/>
      <c r="M5" s="14"/>
      <c r="N5" s="14" t="s">
        <v>53</v>
      </c>
      <c r="O5" s="14"/>
      <c r="P5" s="14"/>
      <c r="Q5" s="14"/>
      <c r="R5" s="14"/>
      <c r="S5" s="14"/>
      <c r="T5" s="14" t="s">
        <v>54</v>
      </c>
      <c r="U5" s="14"/>
      <c r="V5" s="14"/>
      <c r="W5" s="14"/>
      <c r="X5" s="14"/>
      <c r="Y5" s="14" t="s">
        <v>55</v>
      </c>
      <c r="Z5" s="14"/>
      <c r="AA5" s="14"/>
      <c r="AB5" s="14"/>
      <c r="AC5" s="14"/>
      <c r="AD5" s="14"/>
      <c r="AE5" s="14"/>
      <c r="AF5" s="14" t="s">
        <v>42</v>
      </c>
      <c r="AG5" s="14"/>
      <c r="AH5" s="14" t="s">
        <v>43</v>
      </c>
      <c r="AI5" s="14"/>
      <c r="AJ5" s="14" t="s">
        <v>56</v>
      </c>
      <c r="AK5" s="14"/>
      <c r="AL5" s="14"/>
      <c r="AM5" s="14"/>
      <c r="AN5" s="14"/>
      <c r="AO5" s="14"/>
      <c r="AP5" s="14"/>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R6" s="13" t="s">
        <v>31</v>
      </c>
      <c r="T6" s="13" t="s">
        <v>32</v>
      </c>
      <c r="U6" s="13" t="s">
        <v>33</v>
      </c>
      <c r="V6" s="13" t="s">
        <v>34</v>
      </c>
      <c r="W6" s="13" t="s">
        <v>35</v>
      </c>
      <c r="Y6" s="13" t="s">
        <v>36</v>
      </c>
      <c r="Z6" s="13" t="s">
        <v>37</v>
      </c>
      <c r="AA6" s="13" t="s">
        <v>38</v>
      </c>
      <c r="AB6" s="13" t="s">
        <v>39</v>
      </c>
      <c r="AC6" s="13" t="s">
        <v>40</v>
      </c>
      <c r="AD6" s="13" t="s">
        <v>41</v>
      </c>
      <c r="AF6" s="13" t="s">
        <v>42</v>
      </c>
      <c r="AH6" s="13" t="s">
        <v>43</v>
      </c>
      <c r="AJ6" s="13" t="s">
        <v>44</v>
      </c>
      <c r="AK6" s="13" t="s">
        <v>45</v>
      </c>
      <c r="AL6" s="13" t="s">
        <v>46</v>
      </c>
      <c r="AM6" s="13" t="s">
        <v>47</v>
      </c>
      <c r="AN6" s="13" t="s">
        <v>48</v>
      </c>
      <c r="AO6" s="13" t="s">
        <v>49</v>
      </c>
      <c r="AP6" s="13" t="s">
        <v>50</v>
      </c>
    </row>
    <row r="7" ht="20" customHeight="1">
      <c r="B7" s="11" t="s">
        <v>19</v>
      </c>
      <c r="C7" s="11" t="n">
        <v>1001</v>
      </c>
      <c r="D7" s="11" t="n">
        <v>498</v>
      </c>
      <c r="E7" s="11" t="n">
        <v>503</v>
      </c>
      <c r="F7" s="11"/>
      <c r="G7" s="11" t="n">
        <v>125</v>
      </c>
      <c r="H7" s="11" t="n">
        <v>185</v>
      </c>
      <c r="I7" s="11" t="n">
        <v>192</v>
      </c>
      <c r="J7" s="11" t="n">
        <v>175</v>
      </c>
      <c r="K7" s="11" t="n">
        <v>131</v>
      </c>
      <c r="L7" s="11" t="n">
        <v>193</v>
      </c>
      <c r="M7" s="11"/>
      <c r="N7" s="11" t="n">
        <v>55</v>
      </c>
      <c r="O7" s="11" t="n">
        <v>178</v>
      </c>
      <c r="P7" s="11" t="n">
        <v>209</v>
      </c>
      <c r="Q7" s="11" t="n">
        <v>374</v>
      </c>
      <c r="R7" s="11" t="n">
        <v>183</v>
      </c>
      <c r="S7" s="11"/>
      <c r="T7" s="11" t="n">
        <v>51</v>
      </c>
      <c r="U7" s="11" t="n">
        <v>158</v>
      </c>
      <c r="V7" s="11" t="n">
        <v>168</v>
      </c>
      <c r="W7" s="11" t="n">
        <v>523</v>
      </c>
      <c r="X7" s="11"/>
      <c r="Y7" s="11" t="n">
        <v>473</v>
      </c>
      <c r="Z7" s="11" t="n">
        <v>105</v>
      </c>
      <c r="AA7" s="11" t="n">
        <v>228</v>
      </c>
      <c r="AB7" s="11" t="n">
        <v>58</v>
      </c>
      <c r="AC7" s="11" t="n">
        <v>67</v>
      </c>
      <c r="AD7" s="11" t="n">
        <v>60</v>
      </c>
      <c r="AE7" s="11"/>
      <c r="AF7" s="11" t="n">
        <v>484</v>
      </c>
      <c r="AG7" s="11"/>
      <c r="AH7" s="11" t="n">
        <v>939</v>
      </c>
      <c r="AI7" s="11"/>
      <c r="AJ7" s="11" t="n">
        <v>270</v>
      </c>
      <c r="AK7" s="11" t="n">
        <v>188</v>
      </c>
      <c r="AL7" s="11" t="n">
        <v>196</v>
      </c>
      <c r="AM7" s="11" t="n">
        <v>89</v>
      </c>
      <c r="AN7" s="11" t="n">
        <v>62</v>
      </c>
      <c r="AO7" s="11" t="n">
        <v>98</v>
      </c>
      <c r="AP7" s="11" t="n">
        <v>98</v>
      </c>
    </row>
    <row r="8" ht="20" customHeight="1">
      <c r="B8" s="12" t="s">
        <v>20</v>
      </c>
      <c r="C8" s="12" t="n">
        <v>1001</v>
      </c>
      <c r="D8" s="12" t="n">
        <v>501</v>
      </c>
      <c r="E8" s="12" t="n">
        <v>500</v>
      </c>
      <c r="F8" s="12"/>
      <c r="G8" s="12" t="n">
        <v>108</v>
      </c>
      <c r="H8" s="12" t="n">
        <v>174</v>
      </c>
      <c r="I8" s="12" t="n">
        <v>165</v>
      </c>
      <c r="J8" s="12" t="n">
        <v>172</v>
      </c>
      <c r="K8" s="12" t="n">
        <v>152</v>
      </c>
      <c r="L8" s="12" t="n">
        <v>230</v>
      </c>
      <c r="M8" s="12"/>
      <c r="N8" s="12" t="n">
        <v>68</v>
      </c>
      <c r="O8" s="12" t="n">
        <v>207</v>
      </c>
      <c r="P8" s="12" t="n">
        <v>264</v>
      </c>
      <c r="Q8" s="12" t="n">
        <v>311</v>
      </c>
      <c r="R8" s="12" t="n">
        <v>149</v>
      </c>
      <c r="S8" s="12"/>
      <c r="T8" s="12" t="n">
        <v>49</v>
      </c>
      <c r="U8" s="12" t="n">
        <v>181</v>
      </c>
      <c r="V8" s="12" t="n">
        <v>180</v>
      </c>
      <c r="W8" s="12" t="n">
        <v>487</v>
      </c>
      <c r="X8" s="12"/>
      <c r="Y8" s="12" t="n">
        <v>424</v>
      </c>
      <c r="Z8" s="12" t="n">
        <v>104</v>
      </c>
      <c r="AA8" s="12" t="n">
        <v>272</v>
      </c>
      <c r="AB8" s="12" t="n">
        <v>65</v>
      </c>
      <c r="AC8" s="12" t="n">
        <v>57</v>
      </c>
      <c r="AD8" s="12" t="n">
        <v>67</v>
      </c>
      <c r="AE8" s="12"/>
      <c r="AF8" s="12" t="n">
        <v>498</v>
      </c>
      <c r="AG8" s="12"/>
      <c r="AH8" s="12" t="n">
        <v>939</v>
      </c>
      <c r="AI8" s="12"/>
      <c r="AJ8" s="12" t="n">
        <v>241</v>
      </c>
      <c r="AK8" s="12" t="n">
        <v>190</v>
      </c>
      <c r="AL8" s="12" t="n">
        <v>170</v>
      </c>
      <c r="AM8" s="12" t="n">
        <v>93</v>
      </c>
      <c r="AN8" s="12" t="n">
        <v>76</v>
      </c>
      <c r="AO8" s="12" t="n">
        <v>86</v>
      </c>
      <c r="AP8" s="12" t="n">
        <v>145</v>
      </c>
    </row>
    <row r="11">
      <c r="B11" s="7" t="s">
        <v>63</v>
      </c>
    </row>
    <row r="12">
      <c r="B12" s="26" t="s">
        <v>64</v>
      </c>
      <c r="C12" s="19"/>
      <c r="D12" s="19"/>
      <c r="E12" s="19"/>
      <c r="F12" s="19"/>
      <c r="G12" s="19"/>
      <c r="H12" s="19"/>
      <c r="I12" s="19"/>
      <c r="J12" s="19"/>
      <c r="K12" s="19"/>
      <c r="L12" s="19"/>
      <c r="M12" s="19"/>
      <c r="N12" s="19"/>
      <c r="O12" s="19"/>
      <c r="P12" s="19"/>
      <c r="Q12" s="19"/>
      <c r="R12" s="19"/>
      <c r="S12" s="19"/>
      <c r="T12" s="19"/>
      <c r="U12" s="19"/>
      <c r="V12" s="19"/>
      <c r="W12" s="19"/>
      <c r="X12" s="19"/>
      <c r="Y12" s="19"/>
      <c r="Z12" s="19"/>
      <c r="AA12" s="19"/>
      <c r="AB12" s="19"/>
      <c r="AC12" s="19"/>
      <c r="AD12" s="19"/>
      <c r="AE12" s="19"/>
      <c r="AF12" s="19"/>
      <c r="AG12" s="19"/>
      <c r="AH12" s="19"/>
      <c r="AI12" s="19"/>
      <c r="AJ12" s="19"/>
      <c r="AK12" s="19"/>
      <c r="AL12" s="19"/>
      <c r="AM12" s="19"/>
      <c r="AN12" s="19"/>
      <c r="AO12" s="19"/>
      <c r="AP12" s="19"/>
    </row>
    <row r="13">
      <c r="B13" t="s">
        <v>57</v>
      </c>
      <c r="C13" s="19" t="n">
        <v>0.52009138149444</v>
      </c>
      <c r="D13" s="19" t="n">
        <v>0.487569749529055</v>
      </c>
      <c r="E13" s="19" t="n">
        <v>0.552693794085095</v>
      </c>
      <c r="F13" s="19"/>
      <c r="G13" s="19" t="n">
        <v>0.863154078474253</v>
      </c>
      <c r="H13" s="19" t="n">
        <v>0.68184732731426</v>
      </c>
      <c r="I13" s="19" t="n">
        <v>0.466166565766535</v>
      </c>
      <c r="J13" s="19" t="n">
        <v>0.41635184527587</v>
      </c>
      <c r="K13" s="19" t="n">
        <v>0.401041658601666</v>
      </c>
      <c r="L13" s="19" t="n">
        <v>0.431382724529189</v>
      </c>
      <c r="M13" s="19"/>
      <c r="N13" s="19" t="n">
        <v>0.411755619638564</v>
      </c>
      <c r="O13" s="19" t="n">
        <v>0.593892500243366</v>
      </c>
      <c r="P13" s="19" t="n">
        <v>0.427656698587392</v>
      </c>
      <c r="Q13" s="19" t="n">
        <v>0.545171526023998</v>
      </c>
      <c r="R13" s="19" t="n">
        <v>0.581185096047788</v>
      </c>
      <c r="S13" s="19"/>
      <c r="T13" s="19" t="n">
        <v>0.510528542003469</v>
      </c>
      <c r="U13" s="19" t="n">
        <v>0.373776406833831</v>
      </c>
      <c r="V13" s="19" t="n">
        <v>0.540131993993287</v>
      </c>
      <c r="W13" s="19" t="n">
        <v>0.5703853966768</v>
      </c>
      <c r="X13" s="19"/>
      <c r="Y13" s="19" t="n">
        <v>0.588001965853448</v>
      </c>
      <c r="Z13" s="19" t="n">
        <v>0.519456465007867</v>
      </c>
      <c r="AA13" s="19" t="n">
        <v>0.453364565303773</v>
      </c>
      <c r="AB13" s="19" t="n">
        <v>0.396782680926759</v>
      </c>
      <c r="AC13" s="19" t="n">
        <v>0.780957366271697</v>
      </c>
      <c r="AD13" s="19" t="n">
        <v>0.285244583205745</v>
      </c>
      <c r="AE13" s="19"/>
      <c r="AF13" s="19" t="n">
        <v>0.0893418338565905</v>
      </c>
      <c r="AG13" s="19"/>
      <c r="AH13" s="19" t="n">
        <v>0.508384067467244</v>
      </c>
      <c r="AI13" s="19"/>
      <c r="AJ13" s="19" t="n">
        <v>0.602306893384573</v>
      </c>
      <c r="AK13" s="19" t="n">
        <v>0.457157618454439</v>
      </c>
      <c r="AL13" s="19" t="n">
        <v>0.559596091638684</v>
      </c>
      <c r="AM13" s="19" t="n">
        <v>0.517993217308124</v>
      </c>
      <c r="AN13" s="19" t="n">
        <v>0.371170579959533</v>
      </c>
      <c r="AO13" s="19" t="n">
        <v>0.489572430841928</v>
      </c>
      <c r="AP13" s="19" t="n">
        <v>0.517094249285152</v>
      </c>
    </row>
    <row r="14">
      <c r="B14" t="s">
        <v>58</v>
      </c>
      <c r="C14" s="19" t="n">
        <v>0.497548099160803</v>
      </c>
      <c r="D14" s="19" t="n">
        <v>0.54803127923295</v>
      </c>
      <c r="E14" s="19" t="n">
        <v>0.446939523694715</v>
      </c>
      <c r="F14" s="19"/>
      <c r="G14" s="19" t="n">
        <v>0.167036171421814</v>
      </c>
      <c r="H14" s="19" t="n">
        <v>0.383178586512779</v>
      </c>
      <c r="I14" s="19" t="n">
        <v>0.591266841916107</v>
      </c>
      <c r="J14" s="19" t="n">
        <v>0.596240708251781</v>
      </c>
      <c r="K14" s="19" t="n">
        <v>0.585329888939997</v>
      </c>
      <c r="L14" s="19" t="n">
        <v>0.540461304455359</v>
      </c>
      <c r="M14" s="19"/>
      <c r="N14" s="19" t="n">
        <v>0.565904649511024</v>
      </c>
      <c r="O14" s="19" t="n">
        <v>0.396625416265487</v>
      </c>
      <c r="P14" s="19" t="n">
        <v>0.552046113794917</v>
      </c>
      <c r="Q14" s="19" t="n">
        <v>0.498089939886061</v>
      </c>
      <c r="R14" s="19" t="n">
        <v>0.506512977078952</v>
      </c>
      <c r="S14" s="19"/>
      <c r="T14" s="19" t="n">
        <v>0.459919132557192</v>
      </c>
      <c r="U14" s="19" t="n">
        <v>0.564830593238869</v>
      </c>
      <c r="V14" s="19" t="n">
        <v>0.439306915361354</v>
      </c>
      <c r="W14" s="19" t="n">
        <v>0.50385320372086</v>
      </c>
      <c r="X14" s="19"/>
      <c r="Y14" s="19" t="n">
        <v>0.505176494495305</v>
      </c>
      <c r="Z14" s="19" t="n">
        <v>0.45431865669554</v>
      </c>
      <c r="AA14" s="19" t="n">
        <v>0.514661348896292</v>
      </c>
      <c r="AB14" s="19" t="n">
        <v>0.55771823245762</v>
      </c>
      <c r="AC14" s="19" t="n">
        <v>0.202346054427537</v>
      </c>
      <c r="AD14" s="19" t="n">
        <v>0.641007765301388</v>
      </c>
      <c r="AE14" s="19"/>
      <c r="AF14" s="19" t="n">
        <v>1</v>
      </c>
      <c r="AG14" s="19"/>
      <c r="AH14" s="19" t="n">
        <v>0.507118050590371</v>
      </c>
      <c r="AI14" s="19"/>
      <c r="AJ14" s="19" t="n">
        <v>0.449234889923635</v>
      </c>
      <c r="AK14" s="19" t="n">
        <v>0.536750248059731</v>
      </c>
      <c r="AL14" s="19" t="n">
        <v>0.487895542802458</v>
      </c>
      <c r="AM14" s="19" t="n">
        <v>0.521111654946426</v>
      </c>
      <c r="AN14" s="19" t="n">
        <v>0.567343521321484</v>
      </c>
      <c r="AO14" s="19" t="n">
        <v>0.51282597963734</v>
      </c>
      <c r="AP14" s="19" t="n">
        <v>0.477039473112682</v>
      </c>
    </row>
    <row r="15">
      <c r="B15" t="s">
        <v>59</v>
      </c>
      <c r="C15" s="19" t="n">
        <v>0.0216934437504429</v>
      </c>
      <c r="D15" s="19" t="n">
        <v>0.026510763074833</v>
      </c>
      <c r="E15" s="19" t="n">
        <v>0.0168641586653073</v>
      </c>
      <c r="F15" s="19"/>
      <c r="G15" s="19" t="n">
        <v>0.0151378210574928</v>
      </c>
      <c r="H15" s="19" t="n">
        <v>0.0268648493475412</v>
      </c>
      <c r="I15" s="19" t="n">
        <v>0.00403451280045711</v>
      </c>
      <c r="J15" s="19" t="n">
        <v>0.0371796766069769</v>
      </c>
      <c r="K15" s="19" t="n">
        <v>0.0250702299404078</v>
      </c>
      <c r="L15" s="19" t="n">
        <v>0.0197078250332878</v>
      </c>
      <c r="M15" s="19"/>
      <c r="N15" s="19" t="n">
        <v>0</v>
      </c>
      <c r="O15" s="19" t="n">
        <v>0.0114714004537629</v>
      </c>
      <c r="P15" s="19" t="n">
        <v>0.0498667550248802</v>
      </c>
      <c r="Q15" s="19" t="n">
        <v>0.00852743084999471</v>
      </c>
      <c r="R15" s="19" t="n">
        <v>0.0238123629976031</v>
      </c>
      <c r="S15" s="19"/>
      <c r="T15" s="19" t="n">
        <v>0.0235492277059821</v>
      </c>
      <c r="U15" s="19" t="n">
        <v>0.0469784309568939</v>
      </c>
      <c r="V15" s="19" t="n">
        <v>0.0199616400188095</v>
      </c>
      <c r="W15" s="19" t="n">
        <v>0.0145881550104449</v>
      </c>
      <c r="X15" s="19"/>
      <c r="Y15" s="19" t="n">
        <v>0.0170142773663621</v>
      </c>
      <c r="Z15" s="19" t="n">
        <v>0.0251551429953351</v>
      </c>
      <c r="AA15" s="19" t="n">
        <v>0.0211049776514512</v>
      </c>
      <c r="AB15" s="19" t="n">
        <v>0.0454990866156207</v>
      </c>
      <c r="AC15" s="19" t="n">
        <v>0.0285728784573206</v>
      </c>
      <c r="AD15" s="19" t="n">
        <v>0.0232376164113852</v>
      </c>
      <c r="AE15" s="19"/>
      <c r="AF15" s="19" t="n">
        <v>0.0106101621913619</v>
      </c>
      <c r="AG15" s="19"/>
      <c r="AH15" s="19" t="n">
        <v>0.0170958137168069</v>
      </c>
      <c r="AI15" s="19"/>
      <c r="AJ15" s="19" t="n">
        <v>0.0111129870096513</v>
      </c>
      <c r="AK15" s="19" t="n">
        <v>0.0171183986263225</v>
      </c>
      <c r="AL15" s="19" t="n">
        <v>0.0449859352467109</v>
      </c>
      <c r="AM15" s="19" t="n">
        <v>0</v>
      </c>
      <c r="AN15" s="19" t="n">
        <v>0.0204884290063998</v>
      </c>
      <c r="AO15" s="19" t="n">
        <v>0.0574551588597549</v>
      </c>
      <c r="AP15" s="19" t="n">
        <v>0.0113002643275857</v>
      </c>
    </row>
    <row r="16">
      <c r="B16" t="s">
        <v>60</v>
      </c>
      <c r="C16" s="19" t="n">
        <v>0.00223505805512766</v>
      </c>
      <c r="D16" s="19" t="n">
        <v>0.00316743342943367</v>
      </c>
      <c r="E16" s="19" t="n">
        <v>0.00130036674951159</v>
      </c>
      <c r="F16" s="19"/>
      <c r="G16" s="19" t="n">
        <v>0</v>
      </c>
      <c r="H16" s="19" t="n">
        <v>0.00913382553126892</v>
      </c>
      <c r="I16" s="19" t="n">
        <v>0.0039428015617489</v>
      </c>
      <c r="J16" s="19" t="n">
        <v>0</v>
      </c>
      <c r="K16" s="19" t="n">
        <v>0</v>
      </c>
      <c r="L16" s="19" t="n">
        <v>0</v>
      </c>
      <c r="M16" s="19"/>
      <c r="N16" s="19" t="n">
        <v>0</v>
      </c>
      <c r="O16" s="19" t="n">
        <v>0</v>
      </c>
      <c r="P16" s="19" t="n">
        <v>0.00602011685905767</v>
      </c>
      <c r="Q16" s="19" t="n">
        <v>0.00208752418179184</v>
      </c>
      <c r="R16" s="19" t="n">
        <v>0</v>
      </c>
      <c r="S16" s="19"/>
      <c r="T16" s="19" t="n">
        <v>0</v>
      </c>
      <c r="U16" s="19" t="n">
        <v>0.00358728555599474</v>
      </c>
      <c r="V16" s="19" t="n">
        <v>0</v>
      </c>
      <c r="W16" s="19" t="n">
        <v>0</v>
      </c>
      <c r="X16" s="19"/>
      <c r="Y16" s="19" t="n">
        <v>0</v>
      </c>
      <c r="Z16" s="19" t="n">
        <v>0</v>
      </c>
      <c r="AA16" s="19" t="n">
        <v>0</v>
      </c>
      <c r="AB16" s="19" t="n">
        <v>0</v>
      </c>
      <c r="AC16" s="19" t="n">
        <v>0</v>
      </c>
      <c r="AD16" s="19" t="n">
        <v>0.00970063639537484</v>
      </c>
      <c r="AE16" s="19"/>
      <c r="AF16" s="19" t="n">
        <v>0</v>
      </c>
      <c r="AG16" s="19"/>
      <c r="AH16" s="19" t="n">
        <v>0.00238295902649628</v>
      </c>
      <c r="AI16" s="19"/>
      <c r="AJ16" s="19" t="n">
        <v>0.0026972043841733</v>
      </c>
      <c r="AK16" s="19" t="n">
        <v>0</v>
      </c>
      <c r="AL16" s="19" t="n">
        <v>0</v>
      </c>
      <c r="AM16" s="19" t="n">
        <v>0</v>
      </c>
      <c r="AN16" s="19" t="n">
        <v>0.0208850902183818</v>
      </c>
      <c r="AO16" s="19" t="n">
        <v>0</v>
      </c>
      <c r="AP16" s="19" t="n">
        <v>0</v>
      </c>
    </row>
    <row r="17">
      <c r="B17" t="s">
        <v>61</v>
      </c>
      <c r="C17" s="19" t="n">
        <v>0.000945748494228561</v>
      </c>
      <c r="D17" s="19" t="n">
        <v>0.00188915366019883</v>
      </c>
      <c r="E17" s="19" t="n">
        <v>0</v>
      </c>
      <c r="F17" s="19"/>
      <c r="G17" s="19" t="n">
        <v>0</v>
      </c>
      <c r="H17" s="19" t="n">
        <v>0</v>
      </c>
      <c r="I17" s="19" t="n">
        <v>0</v>
      </c>
      <c r="J17" s="19" t="n">
        <v>0</v>
      </c>
      <c r="K17" s="19" t="n">
        <v>0.00622960251539375</v>
      </c>
      <c r="L17" s="19" t="n">
        <v>0</v>
      </c>
      <c r="M17" s="19"/>
      <c r="N17" s="19" t="n">
        <v>0</v>
      </c>
      <c r="O17" s="19" t="n">
        <v>0</v>
      </c>
      <c r="P17" s="19" t="n">
        <v>0</v>
      </c>
      <c r="Q17" s="19" t="n">
        <v>0.0030402573810281</v>
      </c>
      <c r="R17" s="19" t="n">
        <v>0</v>
      </c>
      <c r="S17" s="19"/>
      <c r="T17" s="19" t="n">
        <v>0</v>
      </c>
      <c r="U17" s="19" t="n">
        <v>0.00522450062356021</v>
      </c>
      <c r="V17" s="19" t="n">
        <v>0</v>
      </c>
      <c r="W17" s="19" t="n">
        <v>0</v>
      </c>
      <c r="X17" s="19"/>
      <c r="Y17" s="19" t="n">
        <v>0.00223222814275172</v>
      </c>
      <c r="Z17" s="19" t="n">
        <v>0</v>
      </c>
      <c r="AA17" s="19" t="n">
        <v>0</v>
      </c>
      <c r="AB17" s="19" t="n">
        <v>0</v>
      </c>
      <c r="AC17" s="19" t="n">
        <v>0</v>
      </c>
      <c r="AD17" s="19" t="n">
        <v>0</v>
      </c>
      <c r="AE17" s="19"/>
      <c r="AF17" s="19" t="n">
        <v>0</v>
      </c>
      <c r="AG17" s="19"/>
      <c r="AH17" s="19" t="n">
        <v>0.00100833171019734</v>
      </c>
      <c r="AI17" s="19"/>
      <c r="AJ17" s="19" t="n">
        <v>0</v>
      </c>
      <c r="AK17" s="19" t="n">
        <v>0</v>
      </c>
      <c r="AL17" s="19" t="n">
        <v>0.00556878966307523</v>
      </c>
      <c r="AM17" s="19" t="n">
        <v>0</v>
      </c>
      <c r="AN17" s="19" t="n">
        <v>0</v>
      </c>
      <c r="AO17" s="19" t="n">
        <v>0</v>
      </c>
      <c r="AP17" s="19" t="n">
        <v>0</v>
      </c>
    </row>
    <row r="18">
      <c r="B18" t="s">
        <v>62</v>
      </c>
      <c r="C18" s="19" t="n">
        <v>0.0136361941882064</v>
      </c>
      <c r="D18" s="19" t="n">
        <v>0.0177853281044458</v>
      </c>
      <c r="E18" s="19" t="n">
        <v>0.00947675421990791</v>
      </c>
      <c r="F18" s="19"/>
      <c r="G18" s="19" t="n">
        <v>0.0121592341299256</v>
      </c>
      <c r="H18" s="19" t="n">
        <v>0.00560073801298874</v>
      </c>
      <c r="I18" s="19" t="n">
        <v>0.0201075971372172</v>
      </c>
      <c r="J18" s="19" t="n">
        <v>0.00700620829108912</v>
      </c>
      <c r="K18" s="19" t="n">
        <v>0.024134500053105</v>
      </c>
      <c r="L18" s="19" t="n">
        <v>0.0137894115615695</v>
      </c>
      <c r="M18" s="19"/>
      <c r="N18" s="19" t="n">
        <v>0.0223397308504116</v>
      </c>
      <c r="O18" s="19" t="n">
        <v>0.015013629455545</v>
      </c>
      <c r="P18" s="19" t="n">
        <v>0.0228466269697511</v>
      </c>
      <c r="Q18" s="19" t="n">
        <v>0.00741543008254516</v>
      </c>
      <c r="R18" s="19" t="n">
        <v>0.00458428294109783</v>
      </c>
      <c r="S18" s="19"/>
      <c r="T18" s="19" t="n">
        <v>0.0199934860743628</v>
      </c>
      <c r="U18" s="19" t="n">
        <v>0.0118050461621171</v>
      </c>
      <c r="V18" s="19" t="n">
        <v>0.0180037943720507</v>
      </c>
      <c r="W18" s="19" t="n">
        <v>0.0149834723676385</v>
      </c>
      <c r="X18" s="19"/>
      <c r="Y18" s="19" t="n">
        <v>0.00829897564780642</v>
      </c>
      <c r="Z18" s="19" t="n">
        <v>0.0199874973803149</v>
      </c>
      <c r="AA18" s="19" t="n">
        <v>0.0153827594459614</v>
      </c>
      <c r="AB18" s="19" t="n">
        <v>0.0174201011136707</v>
      </c>
      <c r="AC18" s="19" t="n">
        <v>0</v>
      </c>
      <c r="AD18" s="19" t="n">
        <v>0.0408093986861077</v>
      </c>
      <c r="AE18" s="19"/>
      <c r="AF18" s="19" t="n">
        <v>0.00464114912073335</v>
      </c>
      <c r="AG18" s="19"/>
      <c r="AH18" s="19" t="n">
        <v>0.0123048448405874</v>
      </c>
      <c r="AI18" s="19"/>
      <c r="AJ18" s="19" t="n">
        <v>0.0147762912911812</v>
      </c>
      <c r="AK18" s="19" t="n">
        <v>0</v>
      </c>
      <c r="AL18" s="19" t="n">
        <v>0.0207754291879176</v>
      </c>
      <c r="AM18" s="19" t="n">
        <v>0.0249424508371017</v>
      </c>
      <c r="AN18" s="19" t="n">
        <v>0.0201123794942013</v>
      </c>
      <c r="AO18" s="19" t="n">
        <v>0.013068228014761</v>
      </c>
      <c r="AP18" s="19" t="n">
        <v>0.0109301023489295</v>
      </c>
    </row>
    <row r="19">
      <c r="C19" s="19"/>
      <c r="D19" s="19"/>
      <c r="E19" s="19"/>
      <c r="F19" s="19"/>
      <c r="G19" s="19"/>
      <c r="H19" s="19"/>
      <c r="I19" s="19"/>
      <c r="J19" s="19"/>
      <c r="K19" s="19"/>
      <c r="L19" s="19"/>
      <c r="M19" s="19"/>
      <c r="N19" s="19"/>
      <c r="O19" s="19"/>
      <c r="P19" s="19"/>
      <c r="Q19" s="19"/>
      <c r="R19" s="19"/>
      <c r="S19" s="19"/>
      <c r="T19" s="19"/>
      <c r="U19" s="19"/>
      <c r="V19" s="19"/>
      <c r="W19" s="19"/>
      <c r="X19" s="19"/>
      <c r="Y19" s="19"/>
      <c r="Z19" s="19"/>
      <c r="AA19" s="19"/>
      <c r="AB19" s="19"/>
      <c r="AC19" s="19"/>
      <c r="AD19" s="19"/>
      <c r="AE19" s="19"/>
      <c r="AF19" s="19"/>
      <c r="AG19" s="19"/>
      <c r="AH19" s="19"/>
      <c r="AI19" s="19"/>
      <c r="AJ19" s="19"/>
      <c r="AK19" s="19"/>
      <c r="AL19" s="19"/>
      <c r="AM19" s="19"/>
      <c r="AN19" s="19"/>
      <c r="AO19" s="19"/>
      <c r="AP19" s="19"/>
    </row>
    <row r="20">
      <c r="B20" s="7" t="s">
        <v>82</v>
      </c>
      <c r="C20" s="19"/>
      <c r="D20" s="19"/>
      <c r="E20" s="19"/>
      <c r="F20" s="19"/>
      <c r="G20" s="19"/>
      <c r="H20" s="19"/>
      <c r="I20" s="19"/>
      <c r="J20" s="19"/>
      <c r="K20" s="19"/>
      <c r="L20" s="19"/>
      <c r="M20" s="19"/>
      <c r="N20" s="19"/>
      <c r="O20" s="19"/>
      <c r="P20" s="19"/>
      <c r="Q20" s="19"/>
      <c r="R20" s="19"/>
      <c r="S20" s="19"/>
      <c r="T20" s="19"/>
      <c r="U20" s="19"/>
      <c r="V20" s="19"/>
      <c r="W20" s="19"/>
      <c r="X20" s="19"/>
      <c r="Y20" s="19"/>
      <c r="Z20" s="19"/>
      <c r="AA20" s="19"/>
      <c r="AB20" s="19"/>
      <c r="AC20" s="19"/>
      <c r="AD20" s="19"/>
      <c r="AE20" s="19"/>
      <c r="AF20" s="19"/>
      <c r="AG20" s="19"/>
      <c r="AH20" s="19"/>
      <c r="AI20" s="19"/>
      <c r="AJ20" s="19"/>
      <c r="AK20" s="19"/>
      <c r="AL20" s="19"/>
      <c r="AM20" s="19"/>
      <c r="AN20" s="19"/>
      <c r="AO20" s="19"/>
      <c r="AP20" s="19"/>
    </row>
    <row r="21">
      <c r="B21" s="26" t="s">
        <v>83</v>
      </c>
      <c r="C21" s="19"/>
      <c r="D21" s="19"/>
      <c r="E21" s="19"/>
      <c r="F21" s="19"/>
      <c r="G21" s="19"/>
      <c r="H21" s="19"/>
      <c r="I21" s="19"/>
      <c r="J21" s="19"/>
      <c r="K21" s="19"/>
      <c r="L21" s="19"/>
      <c r="M21" s="19"/>
      <c r="N21" s="19"/>
      <c r="O21" s="19"/>
      <c r="P21" s="19"/>
      <c r="Q21" s="19"/>
      <c r="R21" s="19"/>
      <c r="S21" s="19"/>
      <c r="T21" s="19"/>
      <c r="U21" s="19"/>
      <c r="V21" s="19"/>
      <c r="W21" s="19"/>
      <c r="X21" s="19"/>
      <c r="Y21" s="19"/>
      <c r="Z21" s="19"/>
      <c r="AA21" s="19"/>
      <c r="AB21" s="19"/>
      <c r="AC21" s="19"/>
      <c r="AD21" s="19"/>
      <c r="AE21" s="19"/>
      <c r="AF21" s="19"/>
      <c r="AG21" s="19"/>
      <c r="AH21" s="19"/>
      <c r="AI21" s="19"/>
      <c r="AJ21" s="19"/>
      <c r="AK21" s="19"/>
      <c r="AL21" s="19"/>
      <c r="AM21" s="19"/>
      <c r="AN21" s="19"/>
      <c r="AO21" s="19"/>
      <c r="AP21" s="19"/>
    </row>
    <row r="22">
      <c r="B22" t="s">
        <v>67</v>
      </c>
      <c r="C22" s="19" t="n">
        <v>0.373582573594155</v>
      </c>
      <c r="D22" s="19" t="n">
        <v>0.383820662226293</v>
      </c>
      <c r="E22" s="19" t="n">
        <v>0.360997583489647</v>
      </c>
      <c r="F22" s="19"/>
      <c r="G22" s="19" t="n">
        <v>0.582075728804835</v>
      </c>
      <c r="H22" s="19" t="n">
        <v>0.346408895133239</v>
      </c>
      <c r="I22" s="19" t="n">
        <v>0.343188316165493</v>
      </c>
      <c r="J22" s="19" t="n">
        <v>0.376312278052949</v>
      </c>
      <c r="K22" s="19" t="n">
        <v>0.402294904017403</v>
      </c>
      <c r="L22" s="19" t="n">
        <v>0.358849303346497</v>
      </c>
      <c r="M22" s="19"/>
      <c r="N22" s="19" t="n">
        <v>0.404191881749397</v>
      </c>
      <c r="O22" s="19" t="n">
        <v>0.440529208259657</v>
      </c>
      <c r="P22" s="19" t="n">
        <v>0.332114498660828</v>
      </c>
      <c r="Q22" s="19" t="n">
        <v>0.339833441251821</v>
      </c>
      <c r="R22" s="19" t="n">
        <v>0.423467464286033</v>
      </c>
      <c r="S22" s="19"/>
      <c r="T22" s="19" t="n">
        <v>0.508646716313555</v>
      </c>
      <c r="U22" s="19" t="n">
        <v>0.439989464255352</v>
      </c>
      <c r="V22" s="19" t="n">
        <v>0.419864867480328</v>
      </c>
      <c r="W22" s="19" t="n">
        <v>0.333955160871006</v>
      </c>
      <c r="X22" s="19"/>
      <c r="Y22" s="19" t="n">
        <v>0.309024967758585</v>
      </c>
      <c r="Z22" s="19" t="n">
        <v>0.505485079877956</v>
      </c>
      <c r="AA22" s="19" t="n">
        <v>0.385803643293615</v>
      </c>
      <c r="AB22" s="19" t="n">
        <v>0.501186273635302</v>
      </c>
      <c r="AC22" s="19" t="n">
        <v>0.597280645368368</v>
      </c>
      <c r="AD22" s="19" t="n">
        <v>0.331532120311287</v>
      </c>
      <c r="AE22" s="19"/>
      <c r="AF22" s="19" t="n">
        <v>0.373582573594155</v>
      </c>
      <c r="AG22" s="19"/>
      <c r="AH22" s="19" t="n">
        <v>0.37148484202441</v>
      </c>
      <c r="AI22" s="19"/>
      <c r="AJ22" s="19" t="n">
        <v>0.448783420184506</v>
      </c>
      <c r="AK22" s="19" t="n">
        <v>0.337548848990238</v>
      </c>
      <c r="AL22" s="19" t="n">
        <v>0.392590782299547</v>
      </c>
      <c r="AM22" s="19" t="n">
        <v>0.27145203957765</v>
      </c>
      <c r="AN22" s="19" t="n">
        <v>0.458618623725184</v>
      </c>
      <c r="AO22" s="19" t="n">
        <v>0.374254169079355</v>
      </c>
      <c r="AP22" s="19" t="n">
        <v>0.304332762704344</v>
      </c>
    </row>
    <row r="23">
      <c r="B23" t="s">
        <v>68</v>
      </c>
      <c r="C23" s="19" t="n">
        <v>0.361606014199587</v>
      </c>
      <c r="D23" s="19" t="n">
        <v>0.351687845767447</v>
      </c>
      <c r="E23" s="19" t="n">
        <v>0.373797748033724</v>
      </c>
      <c r="F23" s="19"/>
      <c r="G23" s="19" t="n">
        <v>0.207160360530499</v>
      </c>
      <c r="H23" s="19" t="n">
        <v>0.467474173149521</v>
      </c>
      <c r="I23" s="19" t="n">
        <v>0.384233377185067</v>
      </c>
      <c r="J23" s="19" t="n">
        <v>0.405536911852627</v>
      </c>
      <c r="K23" s="19" t="n">
        <v>0.337626516887086</v>
      </c>
      <c r="L23" s="19" t="n">
        <v>0.290504174904806</v>
      </c>
      <c r="M23" s="19"/>
      <c r="N23" s="19" t="n">
        <v>0.453160676164502</v>
      </c>
      <c r="O23" s="19" t="n">
        <v>0.431727019954715</v>
      </c>
      <c r="P23" s="19" t="n">
        <v>0.393442346750438</v>
      </c>
      <c r="Q23" s="19" t="n">
        <v>0.3562732589909</v>
      </c>
      <c r="R23" s="19" t="n">
        <v>0.193819893720881</v>
      </c>
      <c r="S23" s="19"/>
      <c r="T23" s="19" t="n">
        <v>0.359013742258801</v>
      </c>
      <c r="U23" s="19" t="n">
        <v>0.387322053071753</v>
      </c>
      <c r="V23" s="19" t="n">
        <v>0.396173804970878</v>
      </c>
      <c r="W23" s="19" t="n">
        <v>0.343554046646504</v>
      </c>
      <c r="X23" s="19"/>
      <c r="Y23" s="19" t="n">
        <v>0.36439782476879</v>
      </c>
      <c r="Z23" s="19" t="n">
        <v>0.305745658939254</v>
      </c>
      <c r="AA23" s="19" t="n">
        <v>0.284543065468599</v>
      </c>
      <c r="AB23" s="19" t="n">
        <v>0.523789475116481</v>
      </c>
      <c r="AC23" s="19" t="n">
        <v>0.253121337186758</v>
      </c>
      <c r="AD23" s="19" t="n">
        <v>0.571627673984228</v>
      </c>
      <c r="AE23" s="19"/>
      <c r="AF23" s="19" t="n">
        <v>0.361606014199587</v>
      </c>
      <c r="AG23" s="19"/>
      <c r="AH23" s="19" t="n">
        <v>0.367588943877796</v>
      </c>
      <c r="AI23" s="19"/>
      <c r="AJ23" s="19" t="n">
        <v>0.339566963364886</v>
      </c>
      <c r="AK23" s="19" t="n">
        <v>0.462581187249684</v>
      </c>
      <c r="AL23" s="19" t="n">
        <v>0.319390871448456</v>
      </c>
      <c r="AM23" s="19" t="n">
        <v>0.399583890386734</v>
      </c>
      <c r="AN23" s="19" t="n">
        <v>0.303291446788822</v>
      </c>
      <c r="AO23" s="19" t="n">
        <v>0.33474862790628</v>
      </c>
      <c r="AP23" s="19" t="n">
        <v>0.324714020910736</v>
      </c>
    </row>
    <row r="24">
      <c r="B24" t="s">
        <v>69</v>
      </c>
      <c r="C24" s="19" t="n">
        <v>0.27949622372022</v>
      </c>
      <c r="D24" s="19" t="n">
        <v>0.289702628524082</v>
      </c>
      <c r="E24" s="19" t="n">
        <v>0.266950180403501</v>
      </c>
      <c r="F24" s="19"/>
      <c r="G24" s="19" t="n">
        <v>0.366508775298634</v>
      </c>
      <c r="H24" s="19" t="n">
        <v>0.331455402178863</v>
      </c>
      <c r="I24" s="19" t="n">
        <v>0.301632958661899</v>
      </c>
      <c r="J24" s="19" t="n">
        <v>0.274495899088808</v>
      </c>
      <c r="K24" s="19" t="n">
        <v>0.260054310585559</v>
      </c>
      <c r="L24" s="19" t="n">
        <v>0.239690092714979</v>
      </c>
      <c r="M24" s="19"/>
      <c r="N24" s="19" t="n">
        <v>0.277007679355172</v>
      </c>
      <c r="O24" s="19" t="n">
        <v>0.224493482325662</v>
      </c>
      <c r="P24" s="19" t="n">
        <v>0.303567525401634</v>
      </c>
      <c r="Q24" s="19" t="n">
        <v>0.320152594147682</v>
      </c>
      <c r="R24" s="19" t="n">
        <v>0.21537588264237</v>
      </c>
      <c r="S24" s="19"/>
      <c r="T24" s="19" t="n">
        <v>0.161574943359397</v>
      </c>
      <c r="U24" s="19" t="n">
        <v>0.278961165282689</v>
      </c>
      <c r="V24" s="19" t="n">
        <v>0.269631503220073</v>
      </c>
      <c r="W24" s="19" t="n">
        <v>0.29183085045956</v>
      </c>
      <c r="X24" s="19"/>
      <c r="Y24" s="19" t="n">
        <v>0.324615951835553</v>
      </c>
      <c r="Z24" s="19" t="n">
        <v>0.23551166510905</v>
      </c>
      <c r="AA24" s="19" t="n">
        <v>0.236214496655243</v>
      </c>
      <c r="AB24" s="19" t="n">
        <v>0.325110659113776</v>
      </c>
      <c r="AC24" s="19" t="n">
        <v>0.189041623965019</v>
      </c>
      <c r="AD24" s="19" t="n">
        <v>0.236827191926422</v>
      </c>
      <c r="AE24" s="19"/>
      <c r="AF24" s="19" t="n">
        <v>0.27949622372022</v>
      </c>
      <c r="AG24" s="19"/>
      <c r="AH24" s="19" t="n">
        <v>0.281621871724831</v>
      </c>
      <c r="AI24" s="19"/>
      <c r="AJ24" s="19" t="n">
        <v>0.280577178562323</v>
      </c>
      <c r="AK24" s="19" t="n">
        <v>0.365337343408812</v>
      </c>
      <c r="AL24" s="19" t="n">
        <v>0.253978375410631</v>
      </c>
      <c r="AM24" s="19" t="n">
        <v>0.313680786101635</v>
      </c>
      <c r="AN24" s="19" t="n">
        <v>0.105586961791707</v>
      </c>
      <c r="AO24" s="19" t="n">
        <v>0.277804713816404</v>
      </c>
      <c r="AP24" s="19" t="n">
        <v>0.267377233967167</v>
      </c>
    </row>
    <row r="25">
      <c r="B25" t="s">
        <v>70</v>
      </c>
      <c r="C25" s="19" t="n">
        <v>0.242622788470123</v>
      </c>
      <c r="D25" s="19" t="n">
        <v>0.186112891568585</v>
      </c>
      <c r="E25" s="19" t="n">
        <v>0.312086583800065</v>
      </c>
      <c r="F25" s="19"/>
      <c r="G25" s="19" t="n">
        <v>0.226069221774469</v>
      </c>
      <c r="H25" s="19" t="n">
        <v>0.332883058998408</v>
      </c>
      <c r="I25" s="19" t="n">
        <v>0.165656000854251</v>
      </c>
      <c r="J25" s="19" t="n">
        <v>0.258576572046922</v>
      </c>
      <c r="K25" s="19" t="n">
        <v>0.230635429121634</v>
      </c>
      <c r="L25" s="19" t="n">
        <v>0.252440680783278</v>
      </c>
      <c r="M25" s="19"/>
      <c r="N25" s="19" t="n">
        <v>0.203487326824156</v>
      </c>
      <c r="O25" s="19" t="n">
        <v>0.217083428467886</v>
      </c>
      <c r="P25" s="19" t="n">
        <v>0.221113455729172</v>
      </c>
      <c r="Q25" s="19" t="n">
        <v>0.285692146229362</v>
      </c>
      <c r="R25" s="19" t="n">
        <v>0.230030963712141</v>
      </c>
      <c r="S25" s="19"/>
      <c r="T25" s="19" t="n">
        <v>0.107675300482142</v>
      </c>
      <c r="U25" s="19" t="n">
        <v>0.295957060266788</v>
      </c>
      <c r="V25" s="19" t="n">
        <v>0.248621302145051</v>
      </c>
      <c r="W25" s="19" t="n">
        <v>0.24402164795343</v>
      </c>
      <c r="X25" s="19"/>
      <c r="Y25" s="19" t="n">
        <v>0.204893729987684</v>
      </c>
      <c r="Z25" s="19" t="n">
        <v>0.229112790198147</v>
      </c>
      <c r="AA25" s="19" t="n">
        <v>0.266553618565179</v>
      </c>
      <c r="AB25" s="19" t="n">
        <v>0.258538673966508</v>
      </c>
      <c r="AC25" s="19" t="n">
        <v>0.235167708738362</v>
      </c>
      <c r="AD25" s="19" t="n">
        <v>0.327345705719577</v>
      </c>
      <c r="AE25" s="19"/>
      <c r="AF25" s="19" t="n">
        <v>0.242622788470123</v>
      </c>
      <c r="AG25" s="19"/>
      <c r="AH25" s="19" t="n">
        <v>0.251012901500256</v>
      </c>
      <c r="AI25" s="19"/>
      <c r="AJ25" s="19" t="n">
        <v>0.274300212317449</v>
      </c>
      <c r="AK25" s="19" t="n">
        <v>0.23020029754917</v>
      </c>
      <c r="AL25" s="19" t="n">
        <v>0.179980403966044</v>
      </c>
      <c r="AM25" s="19" t="n">
        <v>0.274547898869455</v>
      </c>
      <c r="AN25" s="19" t="n">
        <v>0.266296218508813</v>
      </c>
      <c r="AO25" s="19" t="n">
        <v>0.221418428438205</v>
      </c>
      <c r="AP25" s="19" t="n">
        <v>0.262865829000937</v>
      </c>
    </row>
    <row r="26">
      <c r="B26" t="s">
        <v>71</v>
      </c>
      <c r="C26" s="19" t="n">
        <v>0.219976028625725</v>
      </c>
      <c r="D26" s="19" t="n">
        <v>0.228425236868512</v>
      </c>
      <c r="E26" s="19" t="n">
        <v>0.209589988228241</v>
      </c>
      <c r="F26" s="19"/>
      <c r="G26" s="19" t="n">
        <v>0.285872341655396</v>
      </c>
      <c r="H26" s="19" t="n">
        <v>0.2587006565555</v>
      </c>
      <c r="I26" s="19" t="n">
        <v>0.259521188235028</v>
      </c>
      <c r="J26" s="19" t="n">
        <v>0.206955526206491</v>
      </c>
      <c r="K26" s="19" t="n">
        <v>0.185983383096918</v>
      </c>
      <c r="L26" s="19" t="n">
        <v>0.193713024079213</v>
      </c>
      <c r="M26" s="19"/>
      <c r="N26" s="19" t="n">
        <v>0.140195336476882</v>
      </c>
      <c r="O26" s="19" t="n">
        <v>0.221465955968909</v>
      </c>
      <c r="P26" s="19" t="n">
        <v>0.16414507055689</v>
      </c>
      <c r="Q26" s="19" t="n">
        <v>0.274008379767526</v>
      </c>
      <c r="R26" s="19" t="n">
        <v>0.242201929312345</v>
      </c>
      <c r="S26" s="19"/>
      <c r="T26" s="19" t="n">
        <v>0.261537671241339</v>
      </c>
      <c r="U26" s="19" t="n">
        <v>0.259051292719441</v>
      </c>
      <c r="V26" s="19" t="n">
        <v>0.242976736008469</v>
      </c>
      <c r="W26" s="19" t="n">
        <v>0.207048603714523</v>
      </c>
      <c r="X26" s="19"/>
      <c r="Y26" s="19" t="n">
        <v>0.218745349871059</v>
      </c>
      <c r="Z26" s="19" t="n">
        <v>0.284880285415762</v>
      </c>
      <c r="AA26" s="19" t="n">
        <v>0.187699113003959</v>
      </c>
      <c r="AB26" s="19" t="n">
        <v>0.22375318488465</v>
      </c>
      <c r="AC26" s="19" t="n">
        <v>0.293949765979469</v>
      </c>
      <c r="AD26" s="19" t="n">
        <v>0.235759455009684</v>
      </c>
      <c r="AE26" s="19"/>
      <c r="AF26" s="19" t="n">
        <v>0.219976028625725</v>
      </c>
      <c r="AG26" s="19"/>
      <c r="AH26" s="19" t="n">
        <v>0.226084204463309</v>
      </c>
      <c r="AI26" s="19"/>
      <c r="AJ26" s="19" t="n">
        <v>0.250978712671936</v>
      </c>
      <c r="AK26" s="19" t="n">
        <v>0.250262204110044</v>
      </c>
      <c r="AL26" s="19" t="n">
        <v>0.24987239664631</v>
      </c>
      <c r="AM26" s="19" t="n">
        <v>0.186416498180843</v>
      </c>
      <c r="AN26" s="19" t="n">
        <v>0.0510856013373764</v>
      </c>
      <c r="AO26" s="19" t="n">
        <v>0.22793448154379</v>
      </c>
      <c r="AP26" s="19" t="n">
        <v>0.214667345332467</v>
      </c>
    </row>
    <row r="27">
      <c r="B27" t="s">
        <v>72</v>
      </c>
      <c r="C27" s="19" t="n">
        <v>0.209697418549236</v>
      </c>
      <c r="D27" s="19" t="n">
        <v>0.226161999027802</v>
      </c>
      <c r="E27" s="19" t="n">
        <v>0.18945862302375</v>
      </c>
      <c r="F27" s="19"/>
      <c r="G27" s="19" t="n">
        <v>0.283738288547399</v>
      </c>
      <c r="H27" s="19" t="n">
        <v>0.341535710944624</v>
      </c>
      <c r="I27" s="19" t="n">
        <v>0.167023504962794</v>
      </c>
      <c r="J27" s="19" t="n">
        <v>0.182645640756415</v>
      </c>
      <c r="K27" s="19" t="n">
        <v>0.265477522494279</v>
      </c>
      <c r="L27" s="19" t="n">
        <v>0.144192743244612</v>
      </c>
      <c r="M27" s="19"/>
      <c r="N27" s="19" t="n">
        <v>0.177987769516623</v>
      </c>
      <c r="O27" s="19" t="n">
        <v>0.220713612412359</v>
      </c>
      <c r="P27" s="19" t="n">
        <v>0.257897542070825</v>
      </c>
      <c r="Q27" s="19" t="n">
        <v>0.175873950145629</v>
      </c>
      <c r="R27" s="19" t="n">
        <v>0.176470554121835</v>
      </c>
      <c r="S27" s="19"/>
      <c r="T27" s="19" t="n">
        <v>0.0726190048584418</v>
      </c>
      <c r="U27" s="19" t="n">
        <v>0.328750124661232</v>
      </c>
      <c r="V27" s="19" t="n">
        <v>0.222418819008661</v>
      </c>
      <c r="W27" s="19" t="n">
        <v>0.167299139399902</v>
      </c>
      <c r="X27" s="19"/>
      <c r="Y27" s="19" t="n">
        <v>0.214556525726982</v>
      </c>
      <c r="Z27" s="19" t="n">
        <v>0.105590850962206</v>
      </c>
      <c r="AA27" s="19" t="n">
        <v>0.177063527600306</v>
      </c>
      <c r="AB27" s="19" t="n">
        <v>0.351066234123786</v>
      </c>
      <c r="AC27" s="19" t="n">
        <v>0.439919149734761</v>
      </c>
      <c r="AD27" s="19" t="n">
        <v>0.223198343220384</v>
      </c>
      <c r="AE27" s="19"/>
      <c r="AF27" s="19" t="n">
        <v>0.209697418549236</v>
      </c>
      <c r="AG27" s="19"/>
      <c r="AH27" s="19" t="n">
        <v>0.209609170078635</v>
      </c>
      <c r="AI27" s="19"/>
      <c r="AJ27" s="19" t="n">
        <v>0.265028649219089</v>
      </c>
      <c r="AK27" s="19" t="n">
        <v>0.150520025029944</v>
      </c>
      <c r="AL27" s="19" t="n">
        <v>0.224562090148138</v>
      </c>
      <c r="AM27" s="19" t="n">
        <v>0.283911663917364</v>
      </c>
      <c r="AN27" s="19" t="n">
        <v>0.109401475399697</v>
      </c>
      <c r="AO27" s="19" t="n">
        <v>0.253697549802089</v>
      </c>
      <c r="AP27" s="19" t="n">
        <v>0.174986798358738</v>
      </c>
    </row>
    <row r="28">
      <c r="B28" t="s">
        <v>73</v>
      </c>
      <c r="C28" s="19" t="n">
        <v>0.185087527901088</v>
      </c>
      <c r="D28" s="19" t="n">
        <v>0.184293285904471</v>
      </c>
      <c r="E28" s="19" t="n">
        <v>0.186063835884654</v>
      </c>
      <c r="F28" s="19"/>
      <c r="G28" s="19" t="n">
        <v>0.233003145646645</v>
      </c>
      <c r="H28" s="19" t="n">
        <v>0.192190007712792</v>
      </c>
      <c r="I28" s="19" t="n">
        <v>0.242734190054059</v>
      </c>
      <c r="J28" s="19" t="n">
        <v>0.168160849628163</v>
      </c>
      <c r="K28" s="19" t="n">
        <v>0.211072589636866</v>
      </c>
      <c r="L28" s="19" t="n">
        <v>0.124492177532107</v>
      </c>
      <c r="M28" s="19"/>
      <c r="N28" s="19" t="n">
        <v>0.0493556608018095</v>
      </c>
      <c r="O28" s="19" t="n">
        <v>0.144727230872786</v>
      </c>
      <c r="P28" s="19" t="n">
        <v>0.19871233869053</v>
      </c>
      <c r="Q28" s="19" t="n">
        <v>0.197417697203422</v>
      </c>
      <c r="R28" s="19" t="n">
        <v>0.250472533205386</v>
      </c>
      <c r="S28" s="19"/>
      <c r="T28" s="19" t="n">
        <v>0.0826090270504393</v>
      </c>
      <c r="U28" s="19" t="n">
        <v>0.169016519027785</v>
      </c>
      <c r="V28" s="19" t="n">
        <v>0.186167409244753</v>
      </c>
      <c r="W28" s="19" t="n">
        <v>0.204066438474211</v>
      </c>
      <c r="X28" s="19"/>
      <c r="Y28" s="19" t="n">
        <v>0.213096457153705</v>
      </c>
      <c r="Z28" s="19" t="n">
        <v>0.168851846479196</v>
      </c>
      <c r="AA28" s="19" t="n">
        <v>0.146169556745825</v>
      </c>
      <c r="AB28" s="19" t="n">
        <v>0.263956540830422</v>
      </c>
      <c r="AC28" s="19" t="n">
        <v>0.223570413249247</v>
      </c>
      <c r="AD28" s="19" t="n">
        <v>0.138700290788738</v>
      </c>
      <c r="AE28" s="19"/>
      <c r="AF28" s="19" t="n">
        <v>0.185087527901088</v>
      </c>
      <c r="AG28" s="19"/>
      <c r="AH28" s="19" t="n">
        <v>0.183603969843689</v>
      </c>
      <c r="AI28" s="19"/>
      <c r="AJ28" s="19" t="n">
        <v>0.250846972976312</v>
      </c>
      <c r="AK28" s="19" t="n">
        <v>0.104761633462734</v>
      </c>
      <c r="AL28" s="19" t="n">
        <v>0.191367715634996</v>
      </c>
      <c r="AM28" s="19" t="n">
        <v>0.177911468307713</v>
      </c>
      <c r="AN28" s="19" t="n">
        <v>0.10551962255998</v>
      </c>
      <c r="AO28" s="19" t="n">
        <v>0.247621062902858</v>
      </c>
      <c r="AP28" s="19" t="n">
        <v>0.207815859310201</v>
      </c>
    </row>
    <row r="29">
      <c r="B29" t="s">
        <v>74</v>
      </c>
      <c r="C29" s="19" t="n">
        <v>0.137050492687073</v>
      </c>
      <c r="D29" s="19" t="n">
        <v>0.162081874711872</v>
      </c>
      <c r="E29" s="19" t="n">
        <v>0.106281107267281</v>
      </c>
      <c r="F29" s="19"/>
      <c r="G29" s="19" t="n">
        <v>0.171987077370881</v>
      </c>
      <c r="H29" s="19" t="n">
        <v>0.189927481741483</v>
      </c>
      <c r="I29" s="19" t="n">
        <v>0.186372642527444</v>
      </c>
      <c r="J29" s="19" t="n">
        <v>0.15189512875731</v>
      </c>
      <c r="K29" s="19" t="n">
        <v>0.133384046150684</v>
      </c>
      <c r="L29" s="19" t="n">
        <v>0.0553365214750169</v>
      </c>
      <c r="M29" s="19"/>
      <c r="N29" s="19" t="n">
        <v>0.0645821873029358</v>
      </c>
      <c r="O29" s="19" t="n">
        <v>0.137608881762996</v>
      </c>
      <c r="P29" s="19" t="n">
        <v>0.146270612446667</v>
      </c>
      <c r="Q29" s="19" t="n">
        <v>0.12172051129388</v>
      </c>
      <c r="R29" s="19" t="n">
        <v>0.189922912057762</v>
      </c>
      <c r="S29" s="19"/>
      <c r="T29" s="19" t="n">
        <v>0.207433090726479</v>
      </c>
      <c r="U29" s="19" t="n">
        <v>0.162838125266861</v>
      </c>
      <c r="V29" s="19" t="n">
        <v>0.112729379641624</v>
      </c>
      <c r="W29" s="19" t="n">
        <v>0.133273328674065</v>
      </c>
      <c r="X29" s="19"/>
      <c r="Y29" s="19" t="n">
        <v>0.141958161636726</v>
      </c>
      <c r="Z29" s="19" t="n">
        <v>0.172938331180351</v>
      </c>
      <c r="AA29" s="19" t="n">
        <v>0.0849634120435436</v>
      </c>
      <c r="AB29" s="19" t="n">
        <v>0.149867609579007</v>
      </c>
      <c r="AC29" s="19" t="n">
        <v>0.291275522541863</v>
      </c>
      <c r="AD29" s="19" t="n">
        <v>0.208921917485689</v>
      </c>
      <c r="AE29" s="19"/>
      <c r="AF29" s="19" t="n">
        <v>0.137050492687073</v>
      </c>
      <c r="AG29" s="19"/>
      <c r="AH29" s="19" t="n">
        <v>0.137196717076516</v>
      </c>
      <c r="AI29" s="19"/>
      <c r="AJ29" s="19" t="n">
        <v>0.188208678140875</v>
      </c>
      <c r="AK29" s="19" t="n">
        <v>0.102331067109508</v>
      </c>
      <c r="AL29" s="19" t="n">
        <v>0.127535811714961</v>
      </c>
      <c r="AM29" s="19" t="n">
        <v>0.134589305053204</v>
      </c>
      <c r="AN29" s="19" t="n">
        <v>0.10422498144798</v>
      </c>
      <c r="AO29" s="19" t="n">
        <v>0.146228381329703</v>
      </c>
      <c r="AP29" s="19" t="n">
        <v>0.135910574347289</v>
      </c>
    </row>
    <row r="30">
      <c r="B30" t="s">
        <v>75</v>
      </c>
      <c r="C30" s="19" t="n">
        <v>0.133650054515966</v>
      </c>
      <c r="D30" s="19" t="n">
        <v>0.16126010922684</v>
      </c>
      <c r="E30" s="19" t="n">
        <v>0.0997108811207937</v>
      </c>
      <c r="F30" s="19"/>
      <c r="G30" s="19" t="n">
        <v>0.137995412342253</v>
      </c>
      <c r="H30" s="19" t="n">
        <v>0.133083499833768</v>
      </c>
      <c r="I30" s="19" t="n">
        <v>0.1852009234335</v>
      </c>
      <c r="J30" s="19" t="n">
        <v>0.207529983306597</v>
      </c>
      <c r="K30" s="19" t="n">
        <v>0.0727730408673938</v>
      </c>
      <c r="L30" s="19" t="n">
        <v>0.0754603531961955</v>
      </c>
      <c r="M30" s="19"/>
      <c r="N30" s="19" t="n">
        <v>0.175503575710568</v>
      </c>
      <c r="O30" s="19" t="n">
        <v>0.105875867490127</v>
      </c>
      <c r="P30" s="19" t="n">
        <v>0.131394582682901</v>
      </c>
      <c r="Q30" s="19" t="n">
        <v>0.135757275264691</v>
      </c>
      <c r="R30" s="19" t="n">
        <v>0.144801432867757</v>
      </c>
      <c r="S30" s="19"/>
      <c r="T30" s="19" t="n">
        <v>0.0411329830198977</v>
      </c>
      <c r="U30" s="19" t="n">
        <v>0.148583770887767</v>
      </c>
      <c r="V30" s="19" t="n">
        <v>0.146568086654909</v>
      </c>
      <c r="W30" s="19" t="n">
        <v>0.152817752474004</v>
      </c>
      <c r="X30" s="19"/>
      <c r="Y30" s="19" t="n">
        <v>0.154314212279633</v>
      </c>
      <c r="Z30" s="19" t="n">
        <v>0.122238335897536</v>
      </c>
      <c r="AA30" s="19" t="n">
        <v>0.0751081733260963</v>
      </c>
      <c r="AB30" s="19" t="n">
        <v>0.202579354687448</v>
      </c>
      <c r="AC30" s="19" t="n">
        <v>0.190911539591033</v>
      </c>
      <c r="AD30" s="19" t="n">
        <v>0.148378779756133</v>
      </c>
      <c r="AE30" s="19"/>
      <c r="AF30" s="19" t="n">
        <v>0.133650054515966</v>
      </c>
      <c r="AG30" s="19"/>
      <c r="AH30" s="19" t="n">
        <v>0.129807147237387</v>
      </c>
      <c r="AI30" s="19"/>
      <c r="AJ30" s="19" t="n">
        <v>0.177834837045467</v>
      </c>
      <c r="AK30" s="19" t="n">
        <v>0.0771610891074643</v>
      </c>
      <c r="AL30" s="19" t="n">
        <v>0.0878989498889574</v>
      </c>
      <c r="AM30" s="19" t="n">
        <v>0.250212744696032</v>
      </c>
      <c r="AN30" s="19" t="n">
        <v>0.15714187521901</v>
      </c>
      <c r="AO30" s="19" t="n">
        <v>0.1175601135538</v>
      </c>
      <c r="AP30" s="19" t="n">
        <v>0.116584530802162</v>
      </c>
    </row>
    <row r="31">
      <c r="B31" t="s">
        <v>76</v>
      </c>
      <c r="C31" s="19" t="n">
        <v>0.126111991244546</v>
      </c>
      <c r="D31" s="19" t="n">
        <v>0.16615369795457</v>
      </c>
      <c r="E31" s="19" t="n">
        <v>0.0768914286161448</v>
      </c>
      <c r="F31" s="19"/>
      <c r="G31" s="19" t="n">
        <v>0.0708838011271012</v>
      </c>
      <c r="H31" s="19" t="n">
        <v>0.223027778406576</v>
      </c>
      <c r="I31" s="19" t="n">
        <v>0.141846218249669</v>
      </c>
      <c r="J31" s="19" t="n">
        <v>0.0946703123096002</v>
      </c>
      <c r="K31" s="19" t="n">
        <v>0.127400248515132</v>
      </c>
      <c r="L31" s="19" t="n">
        <v>0.0949304770179168</v>
      </c>
      <c r="M31" s="19"/>
      <c r="N31" s="19" t="n">
        <v>0.0544360023010138</v>
      </c>
      <c r="O31" s="19" t="n">
        <v>0.112671924121052</v>
      </c>
      <c r="P31" s="19" t="n">
        <v>0.159408534357277</v>
      </c>
      <c r="Q31" s="19" t="n">
        <v>0.120167453926732</v>
      </c>
      <c r="R31" s="19" t="n">
        <v>0.127739060318394</v>
      </c>
      <c r="S31" s="19"/>
      <c r="T31" s="19" t="n">
        <v>0</v>
      </c>
      <c r="U31" s="19" t="n">
        <v>0.163179283520833</v>
      </c>
      <c r="V31" s="19" t="n">
        <v>0.0847990883253672</v>
      </c>
      <c r="W31" s="19" t="n">
        <v>0.129931995843801</v>
      </c>
      <c r="X31" s="19"/>
      <c r="Y31" s="19" t="n">
        <v>0.133105826247526</v>
      </c>
      <c r="Z31" s="19" t="n">
        <v>0.106360880436312</v>
      </c>
      <c r="AA31" s="19" t="n">
        <v>0.113408366626399</v>
      </c>
      <c r="AB31" s="19" t="n">
        <v>0.206792500684538</v>
      </c>
      <c r="AC31" s="19" t="n">
        <v>0.0560187673559763</v>
      </c>
      <c r="AD31" s="19" t="n">
        <v>0.0922805640189119</v>
      </c>
      <c r="AE31" s="19"/>
      <c r="AF31" s="19" t="n">
        <v>0.126111991244546</v>
      </c>
      <c r="AG31" s="19"/>
      <c r="AH31" s="19" t="n">
        <v>0.131919850905307</v>
      </c>
      <c r="AI31" s="19"/>
      <c r="AJ31" s="19" t="n">
        <v>0.167325609636196</v>
      </c>
      <c r="AK31" s="19" t="n">
        <v>0.0864092870387512</v>
      </c>
      <c r="AL31" s="19" t="n">
        <v>0.0909725019554597</v>
      </c>
      <c r="AM31" s="19" t="n">
        <v>0.192699486572859</v>
      </c>
      <c r="AN31" s="19" t="n">
        <v>0.155779894875284</v>
      </c>
      <c r="AO31" s="19" t="n">
        <v>0.126680431807164</v>
      </c>
      <c r="AP31" s="19" t="n">
        <v>0.0967666903030778</v>
      </c>
    </row>
    <row r="32">
      <c r="B32" t="s">
        <v>77</v>
      </c>
      <c r="C32" s="19" t="n">
        <v>0.1245685302961</v>
      </c>
      <c r="D32" s="19" t="n">
        <v>0.166819208635523</v>
      </c>
      <c r="E32" s="19" t="n">
        <v>0.0726326282038599</v>
      </c>
      <c r="F32" s="19"/>
      <c r="G32" s="19" t="n">
        <v>0.160115438128708</v>
      </c>
      <c r="H32" s="19" t="n">
        <v>0.151309846594841</v>
      </c>
      <c r="I32" s="19" t="n">
        <v>0.171096468224324</v>
      </c>
      <c r="J32" s="19" t="n">
        <v>0.171940464995412</v>
      </c>
      <c r="K32" s="19" t="n">
        <v>0.0987292161529143</v>
      </c>
      <c r="L32" s="19" t="n">
        <v>0.0479666489681214</v>
      </c>
      <c r="M32" s="19"/>
      <c r="N32" s="19" t="n">
        <v>0.0305086421120381</v>
      </c>
      <c r="O32" s="19" t="n">
        <v>0.0858727640215239</v>
      </c>
      <c r="P32" s="19" t="n">
        <v>0.173793506938862</v>
      </c>
      <c r="Q32" s="19" t="n">
        <v>0.097942020378046</v>
      </c>
      <c r="R32" s="19" t="n">
        <v>0.177056253542072</v>
      </c>
      <c r="S32" s="19"/>
      <c r="T32" s="19" t="n">
        <v>0.0551204398634588</v>
      </c>
      <c r="U32" s="19" t="n">
        <v>0.12275750415998</v>
      </c>
      <c r="V32" s="19" t="n">
        <v>0.12431330427431</v>
      </c>
      <c r="W32" s="19" t="n">
        <v>0.133184739472673</v>
      </c>
      <c r="X32" s="19"/>
      <c r="Y32" s="19" t="n">
        <v>0.183779098358525</v>
      </c>
      <c r="Z32" s="19" t="n">
        <v>0.0656315190042446</v>
      </c>
      <c r="AA32" s="19" t="n">
        <v>0.0600445218287466</v>
      </c>
      <c r="AB32" s="19" t="n">
        <v>0.138797790344599</v>
      </c>
      <c r="AC32" s="19" t="n">
        <v>0.10036398295083</v>
      </c>
      <c r="AD32" s="19" t="n">
        <v>0.116094916797903</v>
      </c>
      <c r="AE32" s="19"/>
      <c r="AF32" s="19" t="n">
        <v>0.1245685302961</v>
      </c>
      <c r="AG32" s="19"/>
      <c r="AH32" s="19" t="n">
        <v>0.119738730339889</v>
      </c>
      <c r="AI32" s="19"/>
      <c r="AJ32" s="19" t="n">
        <v>0.143038388452891</v>
      </c>
      <c r="AK32" s="19" t="n">
        <v>0.0571993099772292</v>
      </c>
      <c r="AL32" s="19" t="n">
        <v>0.120327727476939</v>
      </c>
      <c r="AM32" s="19" t="n">
        <v>0.2198672418187</v>
      </c>
      <c r="AN32" s="19" t="n">
        <v>0.0211552095653732</v>
      </c>
      <c r="AO32" s="19" t="n">
        <v>0.215925395102808</v>
      </c>
      <c r="AP32" s="19" t="n">
        <v>0.139516323354401</v>
      </c>
    </row>
    <row r="33">
      <c r="B33" t="s">
        <v>78</v>
      </c>
      <c r="C33" s="19" t="n">
        <v>0.105794341787291</v>
      </c>
      <c r="D33" s="19" t="n">
        <v>0.14590535872207</v>
      </c>
      <c r="E33" s="19" t="n">
        <v>0.0564885807860276</v>
      </c>
      <c r="F33" s="19"/>
      <c r="G33" s="19" t="n">
        <v>0.146221087084478</v>
      </c>
      <c r="H33" s="19" t="n">
        <v>0.132319894864243</v>
      </c>
      <c r="I33" s="19" t="n">
        <v>0.114281946583696</v>
      </c>
      <c r="J33" s="19" t="n">
        <v>0.106401822362481</v>
      </c>
      <c r="K33" s="19" t="n">
        <v>0.136865792724394</v>
      </c>
      <c r="L33" s="19" t="n">
        <v>0.0563156757190931</v>
      </c>
      <c r="M33" s="19"/>
      <c r="N33" s="19" t="n">
        <v>0.0544360023010138</v>
      </c>
      <c r="O33" s="19" t="n">
        <v>0.0758523265289679</v>
      </c>
      <c r="P33" s="19" t="n">
        <v>0.0870451277297965</v>
      </c>
      <c r="Q33" s="19" t="n">
        <v>0.121678123560972</v>
      </c>
      <c r="R33" s="19" t="n">
        <v>0.170288546304021</v>
      </c>
      <c r="S33" s="19"/>
      <c r="T33" s="19" t="n">
        <v>0.0792052330038494</v>
      </c>
      <c r="U33" s="19" t="n">
        <v>0.118278955642894</v>
      </c>
      <c r="V33" s="19" t="n">
        <v>0.0726571468989367</v>
      </c>
      <c r="W33" s="19" t="n">
        <v>0.116438227914157</v>
      </c>
      <c r="X33" s="19"/>
      <c r="Y33" s="19" t="n">
        <v>0.117127590181592</v>
      </c>
      <c r="Z33" s="19" t="n">
        <v>0.0705703247238998</v>
      </c>
      <c r="AA33" s="19" t="n">
        <v>0.0530713566303189</v>
      </c>
      <c r="AB33" s="19" t="n">
        <v>0.208655190405041</v>
      </c>
      <c r="AC33" s="19" t="n">
        <v>0.114711778149559</v>
      </c>
      <c r="AD33" s="19" t="n">
        <v>0.155240092042771</v>
      </c>
      <c r="AE33" s="19"/>
      <c r="AF33" s="19" t="n">
        <v>0.105794341787291</v>
      </c>
      <c r="AG33" s="19"/>
      <c r="AH33" s="19" t="n">
        <v>0.109236073088341</v>
      </c>
      <c r="AI33" s="19"/>
      <c r="AJ33" s="19" t="n">
        <v>0.175161108942899</v>
      </c>
      <c r="AK33" s="19" t="n">
        <v>0.0936367333347249</v>
      </c>
      <c r="AL33" s="19" t="n">
        <v>0.0168048497085123</v>
      </c>
      <c r="AM33" s="19" t="n">
        <v>0.0957185818792613</v>
      </c>
      <c r="AN33" s="19" t="n">
        <v>0.155310582785356</v>
      </c>
      <c r="AO33" s="19" t="n">
        <v>0.0592526546160516</v>
      </c>
      <c r="AP33" s="19" t="n">
        <v>0.127721321756572</v>
      </c>
    </row>
    <row r="34">
      <c r="B34" t="s">
        <v>79</v>
      </c>
      <c r="C34" s="19" t="n">
        <v>0.101503467553612</v>
      </c>
      <c r="D34" s="19" t="n">
        <v>0.117429014152013</v>
      </c>
      <c r="E34" s="19" t="n">
        <v>0.0819272699300993</v>
      </c>
      <c r="F34" s="19"/>
      <c r="G34" s="19" t="n">
        <v>0.0300760185930157</v>
      </c>
      <c r="H34" s="19" t="n">
        <v>0.202890841352571</v>
      </c>
      <c r="I34" s="19" t="n">
        <v>0.13499304797021</v>
      </c>
      <c r="J34" s="19" t="n">
        <v>0.0297715088351018</v>
      </c>
      <c r="K34" s="19" t="n">
        <v>0.0755169212569531</v>
      </c>
      <c r="L34" s="19" t="n">
        <v>0.109141580433451</v>
      </c>
      <c r="M34" s="19"/>
      <c r="N34" s="19" t="n">
        <v>0.121668896578442</v>
      </c>
      <c r="O34" s="19" t="n">
        <v>0.019335507414957</v>
      </c>
      <c r="P34" s="19" t="n">
        <v>0.0928855428305248</v>
      </c>
      <c r="Q34" s="19" t="n">
        <v>0.13308842299804</v>
      </c>
      <c r="R34" s="19" t="n">
        <v>0.134133452157937</v>
      </c>
      <c r="S34" s="19"/>
      <c r="T34" s="19" t="n">
        <v>0.060564468187512</v>
      </c>
      <c r="U34" s="19" t="n">
        <v>0.0475419093159198</v>
      </c>
      <c r="V34" s="19" t="n">
        <v>0.0614482984372874</v>
      </c>
      <c r="W34" s="19" t="n">
        <v>0.143895580159962</v>
      </c>
      <c r="X34" s="19"/>
      <c r="Y34" s="19" t="n">
        <v>0.11366270278062</v>
      </c>
      <c r="Z34" s="19" t="n">
        <v>0.10661469562918</v>
      </c>
      <c r="AA34" s="19" t="n">
        <v>0.0808543809551465</v>
      </c>
      <c r="AB34" s="19" t="n">
        <v>0.159614168149213</v>
      </c>
      <c r="AC34" s="19" t="n">
        <v>0.0595355541581181</v>
      </c>
      <c r="AD34" s="19" t="n">
        <v>0.0788983176799442</v>
      </c>
      <c r="AE34" s="19"/>
      <c r="AF34" s="19" t="n">
        <v>0.101503467553612</v>
      </c>
      <c r="AG34" s="19"/>
      <c r="AH34" s="19" t="n">
        <v>0.100894991075877</v>
      </c>
      <c r="AI34" s="19"/>
      <c r="AJ34" s="19" t="n">
        <v>0.127385998328243</v>
      </c>
      <c r="AK34" s="19" t="n">
        <v>0.043660826507154</v>
      </c>
      <c r="AL34" s="19" t="n">
        <v>0.042102005224023</v>
      </c>
      <c r="AM34" s="19" t="n">
        <v>0.209674745344199</v>
      </c>
      <c r="AN34" s="19" t="n">
        <v>0.0943100402866134</v>
      </c>
      <c r="AO34" s="19" t="n">
        <v>0.118453346938517</v>
      </c>
      <c r="AP34" s="19" t="n">
        <v>0.135389510349335</v>
      </c>
    </row>
    <row r="35">
      <c r="B35" t="s">
        <v>80</v>
      </c>
      <c r="C35" s="19" t="n">
        <v>0.0976509250899137</v>
      </c>
      <c r="D35" s="19" t="n">
        <v>0.0947203716746647</v>
      </c>
      <c r="E35" s="19" t="n">
        <v>0.101253256253161</v>
      </c>
      <c r="F35" s="19"/>
      <c r="G35" s="19" t="n">
        <v>0.112262729286382</v>
      </c>
      <c r="H35" s="19" t="n">
        <v>0.123099911169692</v>
      </c>
      <c r="I35" s="19" t="n">
        <v>0.0923298144222894</v>
      </c>
      <c r="J35" s="19" t="n">
        <v>0.0895483330631596</v>
      </c>
      <c r="K35" s="19" t="n">
        <v>0.0689703873601078</v>
      </c>
      <c r="L35" s="19" t="n">
        <v>0.113278464443266</v>
      </c>
      <c r="M35" s="19"/>
      <c r="N35" s="19" t="n">
        <v>0.0832774404901982</v>
      </c>
      <c r="O35" s="19" t="n">
        <v>0.142480637619854</v>
      </c>
      <c r="P35" s="19" t="n">
        <v>0.0736314330512446</v>
      </c>
      <c r="Q35" s="19" t="n">
        <v>0.114198848646195</v>
      </c>
      <c r="R35" s="19" t="n">
        <v>0.0702252767154906</v>
      </c>
      <c r="S35" s="19"/>
      <c r="T35" s="19" t="n">
        <v>0.0958146153926739</v>
      </c>
      <c r="U35" s="19" t="n">
        <v>0.0536778380112959</v>
      </c>
      <c r="V35" s="19" t="n">
        <v>0.100102933010561</v>
      </c>
      <c r="W35" s="19" t="n">
        <v>0.113391294813507</v>
      </c>
      <c r="X35" s="19"/>
      <c r="Y35" s="19" t="n">
        <v>0.106921812206706</v>
      </c>
      <c r="Z35" s="19" t="n">
        <v>0.0838672678502489</v>
      </c>
      <c r="AA35" s="19" t="n">
        <v>0.0835979332664429</v>
      </c>
      <c r="AB35" s="19" t="n">
        <v>0.0558838947717442</v>
      </c>
      <c r="AC35" s="19" t="n">
        <v>0.084180702845077</v>
      </c>
      <c r="AD35" s="19" t="n">
        <v>0.13880641960319</v>
      </c>
      <c r="AE35" s="19"/>
      <c r="AF35" s="19" t="n">
        <v>0.0976509250899137</v>
      </c>
      <c r="AG35" s="19"/>
      <c r="AH35" s="19" t="n">
        <v>0.1000835112355</v>
      </c>
      <c r="AI35" s="19"/>
      <c r="AJ35" s="19" t="n">
        <v>0.0953007451037659</v>
      </c>
      <c r="AK35" s="19" t="n">
        <v>0.117970968240466</v>
      </c>
      <c r="AL35" s="19" t="n">
        <v>0.0994524278174842</v>
      </c>
      <c r="AM35" s="19" t="n">
        <v>0.112419752254428</v>
      </c>
      <c r="AN35" s="19" t="n">
        <v>0.085761074091614</v>
      </c>
      <c r="AO35" s="19" t="n">
        <v>0.080365655615783</v>
      </c>
      <c r="AP35" s="19" t="n">
        <v>0.0772952987685475</v>
      </c>
    </row>
    <row r="36">
      <c r="B36" t="s">
        <v>60</v>
      </c>
      <c r="C36" s="19" t="n">
        <v>0.0619288413575129</v>
      </c>
      <c r="D36" s="19" t="n">
        <v>0.0561498533467329</v>
      </c>
      <c r="E36" s="19" t="n">
        <v>0.0690325605714136</v>
      </c>
      <c r="F36" s="19"/>
      <c r="G36" s="19" t="n">
        <v>0</v>
      </c>
      <c r="H36" s="19" t="n">
        <v>0</v>
      </c>
      <c r="I36" s="19" t="n">
        <v>0.0210137942790206</v>
      </c>
      <c r="J36" s="19" t="n">
        <v>0.0828225847420795</v>
      </c>
      <c r="K36" s="19" t="n">
        <v>0.0972350524822896</v>
      </c>
      <c r="L36" s="19" t="n">
        <v>0.0936781575527465</v>
      </c>
      <c r="M36" s="19"/>
      <c r="N36" s="19" t="n">
        <v>0.180506703521717</v>
      </c>
      <c r="O36" s="19" t="n">
        <v>0.0136996214882291</v>
      </c>
      <c r="P36" s="19" t="n">
        <v>0.0822814326198746</v>
      </c>
      <c r="Q36" s="19" t="n">
        <v>0.0508149716559578</v>
      </c>
      <c r="R36" s="19" t="n">
        <v>0.0381642890019029</v>
      </c>
      <c r="S36" s="19"/>
      <c r="T36" s="19" t="n">
        <v>0</v>
      </c>
      <c r="U36" s="19" t="n">
        <v>0.0765738370574409</v>
      </c>
      <c r="V36" s="19" t="n">
        <v>0.0295556699313854</v>
      </c>
      <c r="W36" s="19" t="n">
        <v>0.046321628368312</v>
      </c>
      <c r="X36" s="19"/>
      <c r="Y36" s="19" t="n">
        <v>0.0436447699167345</v>
      </c>
      <c r="Z36" s="19" t="n">
        <v>0.0267811824022347</v>
      </c>
      <c r="AA36" s="19" t="n">
        <v>0.0952455613015746</v>
      </c>
      <c r="AB36" s="19" t="n">
        <v>0.0312552960487766</v>
      </c>
      <c r="AC36" s="19" t="n">
        <v>0</v>
      </c>
      <c r="AD36" s="19" t="n">
        <v>0.0863709171728313</v>
      </c>
      <c r="AE36" s="19"/>
      <c r="AF36" s="19" t="n">
        <v>0.0619288413575129</v>
      </c>
      <c r="AG36" s="19"/>
      <c r="AH36" s="19" t="n">
        <v>0.0566466041603467</v>
      </c>
      <c r="AI36" s="19"/>
      <c r="AJ36" s="19" t="n">
        <v>0.0133222202764594</v>
      </c>
      <c r="AK36" s="19" t="n">
        <v>0.0652691196556261</v>
      </c>
      <c r="AL36" s="19" t="n">
        <v>0.0693985859977101</v>
      </c>
      <c r="AM36" s="19" t="n">
        <v>0.0153840041055676</v>
      </c>
      <c r="AN36" s="19" t="n">
        <v>0.0890097182313566</v>
      </c>
      <c r="AO36" s="19" t="n">
        <v>0.0369797092123185</v>
      </c>
      <c r="AP36" s="19" t="n">
        <v>0.155763258481485</v>
      </c>
    </row>
    <row r="37">
      <c r="B37" t="s">
        <v>81</v>
      </c>
      <c r="C37" s="19" t="n">
        <v>0.0492258206942645</v>
      </c>
      <c r="D37" s="19" t="n">
        <v>0.0399219006195484</v>
      </c>
      <c r="E37" s="19" t="n">
        <v>0.0606625005551796</v>
      </c>
      <c r="F37" s="19"/>
      <c r="G37" s="19" t="n">
        <v>0</v>
      </c>
      <c r="H37" s="19" t="n">
        <v>0</v>
      </c>
      <c r="I37" s="19" t="n">
        <v>0.0302832306272363</v>
      </c>
      <c r="J37" s="19" t="n">
        <v>0.0278016072356896</v>
      </c>
      <c r="K37" s="19" t="n">
        <v>0.0534776189226903</v>
      </c>
      <c r="L37" s="19" t="n">
        <v>0.11225367825442</v>
      </c>
      <c r="M37" s="19"/>
      <c r="N37" s="19" t="n">
        <v>0.039614493454441</v>
      </c>
      <c r="O37" s="19" t="n">
        <v>0.0154599058102304</v>
      </c>
      <c r="P37" s="19" t="n">
        <v>0.0455079555699153</v>
      </c>
      <c r="Q37" s="19" t="n">
        <v>0.0500454779176266</v>
      </c>
      <c r="R37" s="19" t="n">
        <v>0.0973817220489223</v>
      </c>
      <c r="S37" s="19"/>
      <c r="T37" s="19" t="n">
        <v>0</v>
      </c>
      <c r="U37" s="19" t="n">
        <v>0.0737928364120637</v>
      </c>
      <c r="V37" s="19" t="n">
        <v>0.0319039395478708</v>
      </c>
      <c r="W37" s="19" t="n">
        <v>0.0510172078965664</v>
      </c>
      <c r="X37" s="19"/>
      <c r="Y37" s="19" t="n">
        <v>0.0174472019406067</v>
      </c>
      <c r="Z37" s="19" t="n">
        <v>0.0154190822185477</v>
      </c>
      <c r="AA37" s="19" t="n">
        <v>0.115879215596866</v>
      </c>
      <c r="AB37" s="19" t="n">
        <v>0.0434634742963666</v>
      </c>
      <c r="AC37" s="19" t="n">
        <v>0</v>
      </c>
      <c r="AD37" s="19" t="n">
        <v>0.0524172819283338</v>
      </c>
      <c r="AE37" s="19"/>
      <c r="AF37" s="19" t="n">
        <v>0.0492258206942645</v>
      </c>
      <c r="AG37" s="19"/>
      <c r="AH37" s="19" t="n">
        <v>0.0514928268326708</v>
      </c>
      <c r="AI37" s="19"/>
      <c r="AJ37" s="19" t="n">
        <v>0.051176495296772</v>
      </c>
      <c r="AK37" s="19" t="n">
        <v>0.0302070606200712</v>
      </c>
      <c r="AL37" s="19" t="n">
        <v>0.0440904641159243</v>
      </c>
      <c r="AM37" s="19" t="n">
        <v>0</v>
      </c>
      <c r="AN37" s="19" t="n">
        <v>0.144352565360787</v>
      </c>
      <c r="AO37" s="19" t="n">
        <v>0.0649737807288119</v>
      </c>
      <c r="AP37" s="19" t="n">
        <v>0.0455213694096727</v>
      </c>
    </row>
    <row r="38">
      <c r="C38" s="19"/>
      <c r="D38" s="19"/>
      <c r="E38" s="19"/>
      <c r="F38" s="19"/>
      <c r="G38" s="19"/>
      <c r="H38" s="19"/>
      <c r="I38" s="19"/>
      <c r="J38" s="19"/>
      <c r="K38" s="19"/>
      <c r="L38" s="19"/>
      <c r="M38" s="19"/>
      <c r="N38" s="19"/>
      <c r="O38" s="19"/>
      <c r="P38" s="19"/>
      <c r="Q38" s="19"/>
      <c r="R38" s="19"/>
      <c r="S38" s="19"/>
      <c r="T38" s="19"/>
      <c r="U38" s="19"/>
      <c r="V38" s="19"/>
      <c r="W38" s="19"/>
      <c r="X38" s="19"/>
      <c r="Y38" s="19"/>
      <c r="Z38" s="19"/>
      <c r="AA38" s="19"/>
      <c r="AB38" s="19"/>
      <c r="AC38" s="19"/>
      <c r="AD38" s="19"/>
      <c r="AE38" s="19"/>
      <c r="AF38" s="19"/>
      <c r="AG38" s="19"/>
      <c r="AH38" s="19"/>
      <c r="AI38" s="19"/>
      <c r="AJ38" s="19"/>
      <c r="AK38" s="19"/>
      <c r="AL38" s="19"/>
      <c r="AM38" s="19"/>
      <c r="AN38" s="19"/>
      <c r="AO38" s="19"/>
      <c r="AP38" s="19"/>
    </row>
    <row r="39">
      <c r="B39" s="7" t="s">
        <v>90</v>
      </c>
      <c r="C39" s="19"/>
      <c r="D39" s="19"/>
      <c r="E39" s="19"/>
      <c r="F39" s="19"/>
      <c r="G39" s="19"/>
      <c r="H39" s="19"/>
      <c r="I39" s="19"/>
      <c r="J39" s="19"/>
      <c r="K39" s="19"/>
      <c r="L39" s="19"/>
      <c r="M39" s="19"/>
      <c r="N39" s="19"/>
      <c r="O39" s="19"/>
      <c r="P39" s="19"/>
      <c r="Q39" s="19"/>
      <c r="R39" s="19"/>
      <c r="S39" s="19"/>
      <c r="T39" s="19"/>
      <c r="U39" s="19"/>
      <c r="V39" s="19"/>
      <c r="W39" s="19"/>
      <c r="X39" s="19"/>
      <c r="Y39" s="19"/>
      <c r="Z39" s="19"/>
      <c r="AA39" s="19"/>
      <c r="AB39" s="19"/>
      <c r="AC39" s="19"/>
      <c r="AD39" s="19"/>
      <c r="AE39" s="19"/>
      <c r="AF39" s="19"/>
      <c r="AG39" s="19"/>
      <c r="AH39" s="19"/>
      <c r="AI39" s="19"/>
      <c r="AJ39" s="19"/>
      <c r="AK39" s="19"/>
      <c r="AL39" s="19"/>
      <c r="AM39" s="19"/>
      <c r="AN39" s="19"/>
      <c r="AO39" s="19"/>
      <c r="AP39" s="19"/>
    </row>
    <row r="40">
      <c r="B40" s="26" t="s">
        <v>64</v>
      </c>
      <c r="C40" s="19"/>
      <c r="D40" s="19"/>
      <c r="E40" s="19"/>
      <c r="F40" s="19"/>
      <c r="G40" s="19"/>
      <c r="H40" s="19"/>
      <c r="I40" s="19"/>
      <c r="J40" s="19"/>
      <c r="K40" s="19"/>
      <c r="L40" s="19"/>
      <c r="M40" s="19"/>
      <c r="N40" s="19"/>
      <c r="O40" s="19"/>
      <c r="P40" s="19"/>
      <c r="Q40" s="19"/>
      <c r="R40" s="19"/>
      <c r="S40" s="19"/>
      <c r="T40" s="19"/>
      <c r="U40" s="19"/>
      <c r="V40" s="19"/>
      <c r="W40" s="19"/>
      <c r="X40" s="19"/>
      <c r="Y40" s="19"/>
      <c r="Z40" s="19"/>
      <c r="AA40" s="19"/>
      <c r="AB40" s="19"/>
      <c r="AC40" s="19"/>
      <c r="AD40" s="19"/>
      <c r="AE40" s="19"/>
      <c r="AF40" s="19"/>
      <c r="AG40" s="19"/>
      <c r="AH40" s="19"/>
      <c r="AI40" s="19"/>
      <c r="AJ40" s="19"/>
      <c r="AK40" s="19"/>
      <c r="AL40" s="19"/>
      <c r="AM40" s="19"/>
      <c r="AN40" s="19"/>
      <c r="AO40" s="19"/>
      <c r="AP40" s="19"/>
    </row>
    <row r="41">
      <c r="B41" t="s">
        <v>84</v>
      </c>
      <c r="C41" s="19" t="n">
        <v>0.639699692812063</v>
      </c>
      <c r="D41" s="19" t="n">
        <v>0.71642123106805</v>
      </c>
      <c r="E41" s="19" t="n">
        <v>0.562787585588362</v>
      </c>
      <c r="F41" s="19"/>
      <c r="G41" s="19" t="n">
        <v>0.530989281330131</v>
      </c>
      <c r="H41" s="19" t="n">
        <v>0.571876808428507</v>
      </c>
      <c r="I41" s="19" t="n">
        <v>0.616505674377633</v>
      </c>
      <c r="J41" s="19" t="n">
        <v>0.663749359360221</v>
      </c>
      <c r="K41" s="19" t="n">
        <v>0.682722713603972</v>
      </c>
      <c r="L41" s="19" t="n">
        <v>0.712301194892095</v>
      </c>
      <c r="M41" s="19"/>
      <c r="N41" s="19" t="n">
        <v>0.481839918747659</v>
      </c>
      <c r="O41" s="19" t="n">
        <v>0.581489882173343</v>
      </c>
      <c r="P41" s="19" t="n">
        <v>0.648296878731888</v>
      </c>
      <c r="Q41" s="19" t="n">
        <v>0.667615228660505</v>
      </c>
      <c r="R41" s="19" t="n">
        <v>0.719339990823239</v>
      </c>
      <c r="S41" s="19"/>
      <c r="T41" s="19" t="n">
        <v>0.633660742458994</v>
      </c>
      <c r="U41" s="19" t="n">
        <v>0.638885090141214</v>
      </c>
      <c r="V41" s="19" t="n">
        <v>0.638960208334247</v>
      </c>
      <c r="W41" s="19" t="n">
        <v>0.664887133293932</v>
      </c>
      <c r="X41" s="19"/>
      <c r="Y41" s="19" t="n">
        <v>0.632729868197751</v>
      </c>
      <c r="Z41" s="19" t="n">
        <v>0.644587989771079</v>
      </c>
      <c r="AA41" s="19" t="n">
        <v>0.68084781834069</v>
      </c>
      <c r="AB41" s="19" t="n">
        <v>0.5620387487893</v>
      </c>
      <c r="AC41" s="19" t="n">
        <v>0.619836498430803</v>
      </c>
      <c r="AD41" s="19" t="n">
        <v>0.626431277850028</v>
      </c>
      <c r="AE41" s="19"/>
      <c r="AF41" s="19" t="n">
        <v>0.745544885708986</v>
      </c>
      <c r="AG41" s="19"/>
      <c r="AH41" s="19" t="n">
        <v>0.654128516743843</v>
      </c>
      <c r="AI41" s="19"/>
      <c r="AJ41" s="19" t="n">
        <v>0.634178767004007</v>
      </c>
      <c r="AK41" s="19" t="n">
        <v>0.623927711899204</v>
      </c>
      <c r="AL41" s="19" t="n">
        <v>0.663496746073858</v>
      </c>
      <c r="AM41" s="19" t="n">
        <v>0.650722192425338</v>
      </c>
      <c r="AN41" s="19" t="n">
        <v>0.675100895087646</v>
      </c>
      <c r="AO41" s="19" t="n">
        <v>0.713354539860563</v>
      </c>
      <c r="AP41" s="19" t="n">
        <v>0.572332932505373</v>
      </c>
    </row>
    <row r="42">
      <c r="B42" t="s">
        <v>85</v>
      </c>
      <c r="C42" s="19" t="n">
        <v>0.196712646703328</v>
      </c>
      <c r="D42" s="19" t="n">
        <v>0.207301689782725</v>
      </c>
      <c r="E42" s="19" t="n">
        <v>0.186097301453061</v>
      </c>
      <c r="F42" s="19"/>
      <c r="G42" s="19" t="n">
        <v>0.205715320373498</v>
      </c>
      <c r="H42" s="19" t="n">
        <v>0.205148893214228</v>
      </c>
      <c r="I42" s="19" t="n">
        <v>0.23734647655081</v>
      </c>
      <c r="J42" s="19" t="n">
        <v>0.158515053108229</v>
      </c>
      <c r="K42" s="19" t="n">
        <v>0.184641367811967</v>
      </c>
      <c r="L42" s="19" t="n">
        <v>0.193539582699753</v>
      </c>
      <c r="M42" s="19"/>
      <c r="N42" s="19" t="n">
        <v>0.197826220304608</v>
      </c>
      <c r="O42" s="19" t="n">
        <v>0.180941432900488</v>
      </c>
      <c r="P42" s="19" t="n">
        <v>0.169940968898601</v>
      </c>
      <c r="Q42" s="19" t="n">
        <v>0.199901973904758</v>
      </c>
      <c r="R42" s="19" t="n">
        <v>0.261639855187047</v>
      </c>
      <c r="S42" s="19"/>
      <c r="T42" s="19" t="n">
        <v>0.102415291990084</v>
      </c>
      <c r="U42" s="19" t="n">
        <v>0.0912951580121621</v>
      </c>
      <c r="V42" s="19" t="n">
        <v>0.195281353159234</v>
      </c>
      <c r="W42" s="19" t="n">
        <v>0.251759353182768</v>
      </c>
      <c r="X42" s="19"/>
      <c r="Y42" s="19" t="n">
        <v>0.237052683254375</v>
      </c>
      <c r="Z42" s="19" t="n">
        <v>0.172198727000242</v>
      </c>
      <c r="AA42" s="19" t="n">
        <v>0.197382101626989</v>
      </c>
      <c r="AB42" s="19" t="n">
        <v>0.0810054470638515</v>
      </c>
      <c r="AC42" s="19" t="n">
        <v>0.173121342799074</v>
      </c>
      <c r="AD42" s="19" t="n">
        <v>0.109300758203461</v>
      </c>
      <c r="AE42" s="19"/>
      <c r="AF42" s="19" t="n">
        <v>0.0885301359926293</v>
      </c>
      <c r="AG42" s="19"/>
      <c r="AH42" s="19" t="n">
        <v>0.187839631437474</v>
      </c>
      <c r="AI42" s="19"/>
      <c r="AJ42" s="19" t="n">
        <v>0.239382984003876</v>
      </c>
      <c r="AK42" s="19" t="n">
        <v>0.175346902782173</v>
      </c>
      <c r="AL42" s="19" t="n">
        <v>0.251300263780375</v>
      </c>
      <c r="AM42" s="19" t="n">
        <v>0.171521497280261</v>
      </c>
      <c r="AN42" s="19" t="n">
        <v>0.0866484480803613</v>
      </c>
      <c r="AO42" s="19" t="n">
        <v>0.183834821349026</v>
      </c>
      <c r="AP42" s="19" t="n">
        <v>0.171272606183676</v>
      </c>
    </row>
    <row r="43">
      <c r="B43" t="s">
        <v>86</v>
      </c>
      <c r="C43" s="19" t="n">
        <v>0.195256768022823</v>
      </c>
      <c r="D43" s="19" t="n">
        <v>0.189187062279961</v>
      </c>
      <c r="E43" s="19" t="n">
        <v>0.201341550334586</v>
      </c>
      <c r="F43" s="19"/>
      <c r="G43" s="19" t="n">
        <v>0.39331591881192</v>
      </c>
      <c r="H43" s="19" t="n">
        <v>0.358664687223835</v>
      </c>
      <c r="I43" s="19" t="n">
        <v>0.216513661426038</v>
      </c>
      <c r="J43" s="19" t="n">
        <v>0.113093513198882</v>
      </c>
      <c r="K43" s="19" t="n">
        <v>0.115095404155552</v>
      </c>
      <c r="L43" s="19" t="n">
        <v>0.0778087872340144</v>
      </c>
      <c r="M43" s="19"/>
      <c r="N43" s="19" t="n">
        <v>0.0808205016901171</v>
      </c>
      <c r="O43" s="19" t="n">
        <v>0.204136405654366</v>
      </c>
      <c r="P43" s="19" t="n">
        <v>0.165070320876341</v>
      </c>
      <c r="Q43" s="19" t="n">
        <v>0.205932948652536</v>
      </c>
      <c r="R43" s="19" t="n">
        <v>0.269407524822609</v>
      </c>
      <c r="S43" s="19"/>
      <c r="T43" s="19" t="n">
        <v>0.226868572798803</v>
      </c>
      <c r="U43" s="19" t="n">
        <v>0.173923762799631</v>
      </c>
      <c r="V43" s="19" t="n">
        <v>0.155147745021739</v>
      </c>
      <c r="W43" s="19" t="n">
        <v>0.205524311793812</v>
      </c>
      <c r="X43" s="19"/>
      <c r="Y43" s="19" t="n">
        <v>0.259004242298595</v>
      </c>
      <c r="Z43" s="19" t="n">
        <v>0.217808134096103</v>
      </c>
      <c r="AA43" s="19" t="n">
        <v>0.102355712126286</v>
      </c>
      <c r="AB43" s="19" t="n">
        <v>0.16815806604938</v>
      </c>
      <c r="AC43" s="19" t="n">
        <v>0.309658029694764</v>
      </c>
      <c r="AD43" s="19" t="n">
        <v>0.0770769270532415</v>
      </c>
      <c r="AE43" s="19"/>
      <c r="AF43" s="19" t="n">
        <v>0.0798830057852679</v>
      </c>
      <c r="AG43" s="19"/>
      <c r="AH43" s="19" t="n">
        <v>0.188243345367524</v>
      </c>
      <c r="AI43" s="19"/>
      <c r="AJ43" s="19" t="n">
        <v>0.277925497819479</v>
      </c>
      <c r="AK43" s="19" t="n">
        <v>0.127291483060694</v>
      </c>
      <c r="AL43" s="19" t="n">
        <v>0.187849866554735</v>
      </c>
      <c r="AM43" s="19" t="n">
        <v>0.186285944835382</v>
      </c>
      <c r="AN43" s="19" t="n">
        <v>0.0945283396188358</v>
      </c>
      <c r="AO43" s="19" t="n">
        <v>0.181036912732539</v>
      </c>
      <c r="AP43" s="19" t="n">
        <v>0.222580686515818</v>
      </c>
    </row>
    <row r="44">
      <c r="B44" t="s">
        <v>87</v>
      </c>
      <c r="C44" s="19" t="n">
        <v>0.129063696539619</v>
      </c>
      <c r="D44" s="19" t="n">
        <v>0.140489312977685</v>
      </c>
      <c r="E44" s="19" t="n">
        <v>0.117609699962421</v>
      </c>
      <c r="F44" s="19"/>
      <c r="G44" s="19" t="n">
        <v>0.0248962316093579</v>
      </c>
      <c r="H44" s="19" t="n">
        <v>0.17330021270927</v>
      </c>
      <c r="I44" s="19" t="n">
        <v>0.150195455723749</v>
      </c>
      <c r="J44" s="19" t="n">
        <v>0.0953259455674813</v>
      </c>
      <c r="K44" s="19" t="n">
        <v>0.120707402607851</v>
      </c>
      <c r="L44" s="19" t="n">
        <v>0.160286041720191</v>
      </c>
      <c r="M44" s="19"/>
      <c r="N44" s="19" t="n">
        <v>0.137854049499892</v>
      </c>
      <c r="O44" s="19" t="n">
        <v>0.099802912070574</v>
      </c>
      <c r="P44" s="19" t="n">
        <v>0.12764322256603</v>
      </c>
      <c r="Q44" s="19" t="n">
        <v>0.138741672067873</v>
      </c>
      <c r="R44" s="19" t="n">
        <v>0.149748733490767</v>
      </c>
      <c r="S44" s="19"/>
      <c r="T44" s="19" t="n">
        <v>0.122557145122071</v>
      </c>
      <c r="U44" s="19" t="n">
        <v>0.104688917067646</v>
      </c>
      <c r="V44" s="19" t="n">
        <v>0.103932090217495</v>
      </c>
      <c r="W44" s="19" t="n">
        <v>0.159433960835484</v>
      </c>
      <c r="X44" s="19"/>
      <c r="Y44" s="19" t="n">
        <v>0.155924235094039</v>
      </c>
      <c r="Z44" s="19" t="n">
        <v>0.111740036104623</v>
      </c>
      <c r="AA44" s="19" t="n">
        <v>0.139611694567706</v>
      </c>
      <c r="AB44" s="19" t="n">
        <v>0.0854010030283295</v>
      </c>
      <c r="AC44" s="19" t="n">
        <v>0.0159697100642036</v>
      </c>
      <c r="AD44" s="19" t="n">
        <v>0.06878373502413</v>
      </c>
      <c r="AE44" s="19"/>
      <c r="AF44" s="19" t="n">
        <v>0.223675299503802</v>
      </c>
      <c r="AG44" s="19"/>
      <c r="AH44" s="19" t="n">
        <v>0.131827471366372</v>
      </c>
      <c r="AI44" s="19"/>
      <c r="AJ44" s="19" t="n">
        <v>0.137408375761382</v>
      </c>
      <c r="AK44" s="19" t="n">
        <v>0.0998173749789562</v>
      </c>
      <c r="AL44" s="19" t="n">
        <v>0.12553136338239</v>
      </c>
      <c r="AM44" s="19" t="n">
        <v>0.166923358877733</v>
      </c>
      <c r="AN44" s="19" t="n">
        <v>0.0944786588149577</v>
      </c>
      <c r="AO44" s="19" t="n">
        <v>0.144401823537184</v>
      </c>
      <c r="AP44" s="19" t="n">
        <v>0.142406216461336</v>
      </c>
    </row>
    <row r="45">
      <c r="B45" t="s">
        <v>88</v>
      </c>
      <c r="C45" s="19" t="n">
        <v>0.0824199503209849</v>
      </c>
      <c r="D45" s="19" t="n">
        <v>0.105221187785105</v>
      </c>
      <c r="E45" s="19" t="n">
        <v>0.0595620767624261</v>
      </c>
      <c r="F45" s="19"/>
      <c r="G45" s="19" t="n">
        <v>0.0550380670732621</v>
      </c>
      <c r="H45" s="19" t="n">
        <v>0.13456190865666</v>
      </c>
      <c r="I45" s="19" t="n">
        <v>0.135305699484953</v>
      </c>
      <c r="J45" s="19" t="n">
        <v>0.0777403041020499</v>
      </c>
      <c r="K45" s="19" t="n">
        <v>0.0354119909442408</v>
      </c>
      <c r="L45" s="19" t="n">
        <v>0.0525643696171022</v>
      </c>
      <c r="M45" s="19"/>
      <c r="N45" s="19" t="n">
        <v>0.0923604494372612</v>
      </c>
      <c r="O45" s="19" t="n">
        <v>0.051362424298772</v>
      </c>
      <c r="P45" s="19" t="n">
        <v>0.0569638782139567</v>
      </c>
      <c r="Q45" s="19" t="n">
        <v>0.0916007851256816</v>
      </c>
      <c r="R45" s="19" t="n">
        <v>0.148151068347053</v>
      </c>
      <c r="S45" s="19"/>
      <c r="T45" s="19" t="n">
        <v>0.130272222781494</v>
      </c>
      <c r="U45" s="19" t="n">
        <v>0.0731753748552794</v>
      </c>
      <c r="V45" s="19" t="n">
        <v>0.0670661670663065</v>
      </c>
      <c r="W45" s="19" t="n">
        <v>0.0946327283932359</v>
      </c>
      <c r="X45" s="19"/>
      <c r="Y45" s="19" t="n">
        <v>0.113626351464839</v>
      </c>
      <c r="Z45" s="19" t="n">
        <v>0.0295306318543613</v>
      </c>
      <c r="AA45" s="19" t="n">
        <v>0.0476779613401743</v>
      </c>
      <c r="AB45" s="19" t="n">
        <v>0.0955498184102007</v>
      </c>
      <c r="AC45" s="19" t="n">
        <v>0.0509762534436914</v>
      </c>
      <c r="AD45" s="19" t="n">
        <v>0.100956111069587</v>
      </c>
      <c r="AE45" s="19"/>
      <c r="AF45" s="19" t="n">
        <v>0.104022388656061</v>
      </c>
      <c r="AG45" s="19"/>
      <c r="AH45" s="19" t="n">
        <v>0.083366546861094</v>
      </c>
      <c r="AI45" s="19"/>
      <c r="AJ45" s="19" t="n">
        <v>0.079568117357318</v>
      </c>
      <c r="AK45" s="19" t="n">
        <v>0.0933721989207706</v>
      </c>
      <c r="AL45" s="19" t="n">
        <v>0.0795773143817932</v>
      </c>
      <c r="AM45" s="19" t="n">
        <v>0.116538952730534</v>
      </c>
      <c r="AN45" s="19" t="n">
        <v>0.063398895521362</v>
      </c>
      <c r="AO45" s="19" t="n">
        <v>0.100683079525967</v>
      </c>
      <c r="AP45" s="19" t="n">
        <v>0.0533959258313426</v>
      </c>
    </row>
    <row r="46">
      <c r="B46" t="s">
        <v>89</v>
      </c>
      <c r="C46" s="19" t="n">
        <v>0.0411989705863464</v>
      </c>
      <c r="D46" s="19" t="n">
        <v>0.0234929124342176</v>
      </c>
      <c r="E46" s="19" t="n">
        <v>0.0589490088945179</v>
      </c>
      <c r="F46" s="19"/>
      <c r="G46" s="19" t="n">
        <v>0.0380424898820028</v>
      </c>
      <c r="H46" s="19" t="n">
        <v>0.0372008967374334</v>
      </c>
      <c r="I46" s="19" t="n">
        <v>0.0543860788639848</v>
      </c>
      <c r="J46" s="19" t="n">
        <v>0.0792865672468618</v>
      </c>
      <c r="K46" s="19" t="n">
        <v>0.0339306588564008</v>
      </c>
      <c r="L46" s="19" t="n">
        <v>0.01255040509084</v>
      </c>
      <c r="M46" s="19"/>
      <c r="N46" s="19" t="n">
        <v>0.123825670518048</v>
      </c>
      <c r="O46" s="19" t="n">
        <v>0.0427218225707879</v>
      </c>
      <c r="P46" s="19" t="n">
        <v>0.0634676593847466</v>
      </c>
      <c r="Q46" s="19" t="n">
        <v>0.0184109644580672</v>
      </c>
      <c r="R46" s="19" t="n">
        <v>0.00537306228109099</v>
      </c>
      <c r="S46" s="19"/>
      <c r="T46" s="19" t="n">
        <v>0.0538336984387139</v>
      </c>
      <c r="U46" s="19" t="n">
        <v>0.0637319735990807</v>
      </c>
      <c r="V46" s="19" t="n">
        <v>0.0510333635428199</v>
      </c>
      <c r="W46" s="19" t="n">
        <v>0.0326118737936042</v>
      </c>
      <c r="X46" s="19"/>
      <c r="Y46" s="19" t="n">
        <v>0.0368671204731091</v>
      </c>
      <c r="Z46" s="19" t="n">
        <v>0.0411955542305318</v>
      </c>
      <c r="AA46" s="19" t="n">
        <v>0.0219817821310799</v>
      </c>
      <c r="AB46" s="19" t="n">
        <v>0.0936172753206612</v>
      </c>
      <c r="AC46" s="19" t="n">
        <v>0.0285728784573206</v>
      </c>
      <c r="AD46" s="19" t="n">
        <v>0.114110169393262</v>
      </c>
      <c r="AE46" s="19"/>
      <c r="AF46" s="19" t="n">
        <v>0.0433371476746102</v>
      </c>
      <c r="AG46" s="19"/>
      <c r="AH46" s="19" t="n">
        <v>0.0339680201709707</v>
      </c>
      <c r="AI46" s="19"/>
      <c r="AJ46" s="19" t="n">
        <v>0.0308559697257639</v>
      </c>
      <c r="AK46" s="19" t="n">
        <v>0.0451614519664442</v>
      </c>
      <c r="AL46" s="19" t="n">
        <v>0.037246964639896</v>
      </c>
      <c r="AM46" s="19" t="n">
        <v>0.047829176032865</v>
      </c>
      <c r="AN46" s="19" t="n">
        <v>0.0645382287955695</v>
      </c>
      <c r="AO46" s="19" t="n">
        <v>0.0115212993189311</v>
      </c>
      <c r="AP46" s="19" t="n">
        <v>0.0589473826873731</v>
      </c>
    </row>
    <row r="47">
      <c r="B47" t="s">
        <v>60</v>
      </c>
      <c r="C47" s="19" t="n">
        <v>0.00874426763687504</v>
      </c>
      <c r="D47" s="19" t="n">
        <v>0.00866427141396645</v>
      </c>
      <c r="E47" s="19" t="n">
        <v>0.00882446256275501</v>
      </c>
      <c r="F47" s="19"/>
      <c r="G47" s="19" t="n">
        <v>0.0192919708580376</v>
      </c>
      <c r="H47" s="19" t="n">
        <v>0.0112651641664712</v>
      </c>
      <c r="I47" s="19" t="n">
        <v>0.00674211909342255</v>
      </c>
      <c r="J47" s="19" t="n">
        <v>0</v>
      </c>
      <c r="K47" s="19" t="n">
        <v>0.0175535117923219</v>
      </c>
      <c r="L47" s="19" t="n">
        <v>0.00403498495994531</v>
      </c>
      <c r="M47" s="19"/>
      <c r="N47" s="19" t="n">
        <v>0.0212811839190705</v>
      </c>
      <c r="O47" s="19" t="n">
        <v>0.00913864548875377</v>
      </c>
      <c r="P47" s="19" t="n">
        <v>0.0205015411952413</v>
      </c>
      <c r="Q47" s="19" t="n">
        <v>0</v>
      </c>
      <c r="R47" s="19" t="n">
        <v>0</v>
      </c>
      <c r="S47" s="19"/>
      <c r="T47" s="19" t="n">
        <v>0.0268746616061249</v>
      </c>
      <c r="U47" s="19" t="n">
        <v>0.0128197558748527</v>
      </c>
      <c r="V47" s="19" t="n">
        <v>0</v>
      </c>
      <c r="W47" s="19" t="n">
        <v>0.00190707361036569</v>
      </c>
      <c r="X47" s="19"/>
      <c r="Y47" s="19" t="n">
        <v>0.00461597666268747</v>
      </c>
      <c r="Z47" s="19" t="n">
        <v>0.0246163785153288</v>
      </c>
      <c r="AA47" s="19" t="n">
        <v>0.00786060066241667</v>
      </c>
      <c r="AB47" s="19" t="n">
        <v>0.0202783442309353</v>
      </c>
      <c r="AC47" s="19" t="n">
        <v>0.0136002739864999</v>
      </c>
      <c r="AD47" s="19" t="n">
        <v>0</v>
      </c>
      <c r="AE47" s="19"/>
      <c r="AF47" s="19" t="n">
        <v>0.0109495584918721</v>
      </c>
      <c r="AG47" s="19"/>
      <c r="AH47" s="19" t="n">
        <v>0.00631978982617495</v>
      </c>
      <c r="AI47" s="19"/>
      <c r="AJ47" s="19" t="n">
        <v>0</v>
      </c>
      <c r="AK47" s="19" t="n">
        <v>0.00637601478808147</v>
      </c>
      <c r="AL47" s="19" t="n">
        <v>0.00545932799107026</v>
      </c>
      <c r="AM47" s="19" t="n">
        <v>0.0119519687984885</v>
      </c>
      <c r="AN47" s="19" t="n">
        <v>0</v>
      </c>
      <c r="AO47" s="19" t="n">
        <v>0.0260003809793049</v>
      </c>
      <c r="AP47" s="19" t="n">
        <v>0.0225235687849299</v>
      </c>
    </row>
    <row r="48">
      <c r="B48" t="s">
        <v>62</v>
      </c>
      <c r="C48" s="19" t="n">
        <v>0.026537407416113</v>
      </c>
      <c r="D48" s="19" t="n">
        <v>0.0243122832191317</v>
      </c>
      <c r="E48" s="19" t="n">
        <v>0.0287680586089143</v>
      </c>
      <c r="F48" s="19"/>
      <c r="G48" s="19" t="n">
        <v>0.0361996099534691</v>
      </c>
      <c r="H48" s="19" t="n">
        <v>0.00370695671297545</v>
      </c>
      <c r="I48" s="19" t="n">
        <v>0.025074571933195</v>
      </c>
      <c r="J48" s="19" t="n">
        <v>0.0308662723352023</v>
      </c>
      <c r="K48" s="19" t="n">
        <v>0.0193660300281806</v>
      </c>
      <c r="L48" s="19" t="n">
        <v>0.0417864089792489</v>
      </c>
      <c r="M48" s="19"/>
      <c r="N48" s="19" t="n">
        <v>0.0303820899429716</v>
      </c>
      <c r="O48" s="19" t="n">
        <v>0.0185602256653729</v>
      </c>
      <c r="P48" s="19" t="n">
        <v>0.0274511259611626</v>
      </c>
      <c r="Q48" s="19" t="n">
        <v>0.0266963768855533</v>
      </c>
      <c r="R48" s="19" t="n">
        <v>0.0342816076729955</v>
      </c>
      <c r="S48" s="19"/>
      <c r="T48" s="19" t="n">
        <v>0.0126425271742588</v>
      </c>
      <c r="U48" s="19" t="n">
        <v>0.024203256201713</v>
      </c>
      <c r="V48" s="19" t="n">
        <v>0.0333858299135622</v>
      </c>
      <c r="W48" s="19" t="n">
        <v>0.0244116804131957</v>
      </c>
      <c r="X48" s="19"/>
      <c r="Y48" s="19" t="n">
        <v>0.0287158587033989</v>
      </c>
      <c r="Z48" s="19" t="n">
        <v>0.0230191752670553</v>
      </c>
      <c r="AA48" s="19" t="n">
        <v>0.0379234229685525</v>
      </c>
      <c r="AB48" s="19" t="n">
        <v>0.0127346604387237</v>
      </c>
      <c r="AC48" s="19" t="n">
        <v>0.014660048919897</v>
      </c>
      <c r="AD48" s="19" t="n">
        <v>0</v>
      </c>
      <c r="AE48" s="19"/>
      <c r="AF48" s="19" t="n">
        <v>0.0230913650125612</v>
      </c>
      <c r="AG48" s="19"/>
      <c r="AH48" s="19" t="n">
        <v>0.0256558465091258</v>
      </c>
      <c r="AI48" s="19"/>
      <c r="AJ48" s="19" t="n">
        <v>0.0194899175481958</v>
      </c>
      <c r="AK48" s="19" t="n">
        <v>0.031710910294565</v>
      </c>
      <c r="AL48" s="19" t="n">
        <v>0.0424258849415714</v>
      </c>
      <c r="AM48" s="19" t="n">
        <v>0.0490820355148608</v>
      </c>
      <c r="AN48" s="19" t="n">
        <v>0.0228428112366606</v>
      </c>
      <c r="AO48" s="19" t="n">
        <v>0.00864945931298101</v>
      </c>
      <c r="AP48" s="19" t="n">
        <v>0.0109301023489295</v>
      </c>
    </row>
    <row r="49">
      <c r="C49" s="19"/>
      <c r="D49" s="19"/>
      <c r="E49" s="19"/>
      <c r="F49" s="19"/>
      <c r="G49" s="19"/>
      <c r="H49" s="19"/>
      <c r="I49" s="19"/>
      <c r="J49" s="19"/>
      <c r="K49" s="19"/>
      <c r="L49" s="19"/>
      <c r="M49" s="19"/>
      <c r="N49" s="19"/>
      <c r="O49" s="19"/>
      <c r="P49" s="19"/>
      <c r="Q49" s="19"/>
      <c r="R49" s="19"/>
      <c r="S49" s="19"/>
      <c r="T49" s="19"/>
      <c r="U49" s="19"/>
      <c r="V49" s="19"/>
      <c r="W49" s="19"/>
      <c r="X49" s="19"/>
      <c r="Y49" s="19"/>
      <c r="Z49" s="19"/>
      <c r="AA49" s="19"/>
      <c r="AB49" s="19"/>
      <c r="AC49" s="19"/>
      <c r="AD49" s="19"/>
      <c r="AE49" s="19"/>
      <c r="AF49" s="19"/>
      <c r="AG49" s="19"/>
      <c r="AH49" s="19"/>
      <c r="AI49" s="19"/>
      <c r="AJ49" s="19"/>
      <c r="AK49" s="19"/>
      <c r="AL49" s="19"/>
      <c r="AM49" s="19"/>
      <c r="AN49" s="19"/>
      <c r="AO49" s="19"/>
      <c r="AP49" s="19"/>
    </row>
    <row r="50">
      <c r="B50" s="7" t="s">
        <v>91</v>
      </c>
      <c r="C50" s="19"/>
      <c r="D50" s="19"/>
      <c r="E50" s="19"/>
      <c r="F50" s="19"/>
      <c r="G50" s="19"/>
      <c r="H50" s="19"/>
      <c r="I50" s="19"/>
      <c r="J50" s="19"/>
      <c r="K50" s="19"/>
      <c r="L50" s="19"/>
      <c r="M50" s="19"/>
      <c r="N50" s="19"/>
      <c r="O50" s="19"/>
      <c r="P50" s="19"/>
      <c r="Q50" s="19"/>
      <c r="R50" s="19"/>
      <c r="S50" s="19"/>
      <c r="T50" s="19"/>
      <c r="U50" s="19"/>
      <c r="V50" s="19"/>
      <c r="W50" s="19"/>
      <c r="X50" s="19"/>
      <c r="Y50" s="19"/>
      <c r="Z50" s="19"/>
      <c r="AA50" s="19"/>
      <c r="AB50" s="19"/>
      <c r="AC50" s="19"/>
      <c r="AD50" s="19"/>
      <c r="AE50" s="19"/>
      <c r="AF50" s="19"/>
      <c r="AG50" s="19"/>
      <c r="AH50" s="19"/>
      <c r="AI50" s="19"/>
      <c r="AJ50" s="19"/>
      <c r="AK50" s="19"/>
      <c r="AL50" s="19"/>
      <c r="AM50" s="19"/>
      <c r="AN50" s="19"/>
      <c r="AO50" s="19"/>
      <c r="AP50" s="19"/>
    </row>
    <row r="51">
      <c r="B51" s="26" t="s">
        <v>92</v>
      </c>
      <c r="C51" s="19"/>
      <c r="D51" s="19"/>
      <c r="E51" s="19"/>
      <c r="F51" s="19"/>
      <c r="G51" s="19"/>
      <c r="H51" s="19"/>
      <c r="I51" s="19"/>
      <c r="J51" s="19"/>
      <c r="K51" s="19"/>
      <c r="L51" s="19"/>
      <c r="M51" s="19"/>
      <c r="N51" s="19"/>
      <c r="O51" s="19"/>
      <c r="P51" s="19"/>
      <c r="Q51" s="19"/>
      <c r="R51" s="19"/>
      <c r="S51" s="19"/>
      <c r="T51" s="19"/>
      <c r="U51" s="19"/>
      <c r="V51" s="19"/>
      <c r="W51" s="19"/>
      <c r="X51" s="19"/>
      <c r="Y51" s="19"/>
      <c r="Z51" s="19"/>
      <c r="AA51" s="19"/>
      <c r="AB51" s="19"/>
      <c r="AC51" s="19"/>
      <c r="AD51" s="19"/>
      <c r="AE51" s="19"/>
      <c r="AF51" s="19"/>
      <c r="AG51" s="19"/>
      <c r="AH51" s="19"/>
      <c r="AI51" s="19"/>
      <c r="AJ51" s="19"/>
      <c r="AK51" s="19"/>
      <c r="AL51" s="19"/>
      <c r="AM51" s="19"/>
      <c r="AN51" s="19"/>
      <c r="AO51" s="19"/>
      <c r="AP51" s="19"/>
    </row>
    <row r="52">
      <c r="B52" t="s">
        <v>67</v>
      </c>
      <c r="C52" s="19" t="n">
        <v>0.451849050933128</v>
      </c>
      <c r="D52" s="19" t="n">
        <v>0.385924509215341</v>
      </c>
      <c r="E52" s="19" t="n">
        <v>0.568599321551845</v>
      </c>
      <c r="F52" s="19"/>
      <c r="G52" s="19" t="n">
        <v>0.128598659413541</v>
      </c>
      <c r="H52" s="19" t="n">
        <v>0.338686527299498</v>
      </c>
      <c r="I52" s="19" t="n">
        <v>0.358637062287646</v>
      </c>
      <c r="J52" s="19" t="n">
        <v>0.668074564800146</v>
      </c>
      <c r="K52" s="19" t="n">
        <v>1</v>
      </c>
      <c r="L52" s="19" t="n">
        <v>0.5186631325436</v>
      </c>
      <c r="M52" s="19"/>
      <c r="N52" s="19" t="n">
        <v>0.496014656862762</v>
      </c>
      <c r="O52" s="19" t="n">
        <v>0.672126649343555</v>
      </c>
      <c r="P52" s="19" t="n">
        <v>0.709968029065356</v>
      </c>
      <c r="Q52" s="19" t="n">
        <v>0.394075959844102</v>
      </c>
      <c r="R52" s="19" t="n">
        <v>0.231509372156756</v>
      </c>
      <c r="S52" s="19"/>
      <c r="T52" s="19" t="n">
        <v>0.299484265516426</v>
      </c>
      <c r="U52" s="19" t="n">
        <v>0.64481841385456</v>
      </c>
      <c r="V52" s="19" t="n">
        <v>0.892832124976645</v>
      </c>
      <c r="W52" s="19" t="n">
        <v>0.348174113065362</v>
      </c>
      <c r="X52" s="19"/>
      <c r="Y52" s="19" t="n">
        <v>0.356223618534865</v>
      </c>
      <c r="Z52" s="19" t="n">
        <v>0.462601064558663</v>
      </c>
      <c r="AA52" s="19" t="n">
        <v>0.551557523196362</v>
      </c>
      <c r="AB52" s="19" t="n">
        <v>0.814032826813275</v>
      </c>
      <c r="AC52" s="19" t="n">
        <v>0</v>
      </c>
      <c r="AD52" s="19" t="n">
        <v>0.768825206270524</v>
      </c>
      <c r="AE52" s="19"/>
      <c r="AF52" s="19" t="n">
        <v>0.45998128929493</v>
      </c>
      <c r="AG52" s="19"/>
      <c r="AH52" s="19" t="n">
        <v>0.445884998426638</v>
      </c>
      <c r="AI52" s="19"/>
      <c r="AJ52" s="19" t="n">
        <v>0.241866396287244</v>
      </c>
      <c r="AK52" s="19" t="n">
        <v>0.548679509338097</v>
      </c>
      <c r="AL52" s="19" t="n">
        <v>0.397586464650362</v>
      </c>
      <c r="AM52" s="19" t="n">
        <v>0.476784803599173</v>
      </c>
      <c r="AN52" s="19" t="n">
        <v>0.814886208680713</v>
      </c>
      <c r="AO52" s="19" t="n">
        <v>0.540078873206592</v>
      </c>
      <c r="AP52" s="19" t="n">
        <v>0.485352316165898</v>
      </c>
    </row>
    <row r="53">
      <c r="B53" t="s">
        <v>68</v>
      </c>
      <c r="C53" s="19" t="n">
        <v>0.420803163450358</v>
      </c>
      <c r="D53" s="19" t="n">
        <v>0.319278152946288</v>
      </c>
      <c r="E53" s="19" t="n">
        <v>0.600600734158693</v>
      </c>
      <c r="F53" s="19"/>
      <c r="G53" s="19" t="n">
        <v>0.648612703426754</v>
      </c>
      <c r="H53" s="19" t="n">
        <v>0.430188981434368</v>
      </c>
      <c r="I53" s="19" t="n">
        <v>0.351760046393075</v>
      </c>
      <c r="J53" s="19" t="n">
        <v>0.252201711724049</v>
      </c>
      <c r="K53" s="19" t="n">
        <v>0.310407752925765</v>
      </c>
      <c r="L53" s="19" t="n">
        <v>0.653539203316689</v>
      </c>
      <c r="M53" s="19"/>
      <c r="N53" s="19" t="n">
        <v>0.662296944717268</v>
      </c>
      <c r="O53" s="19" t="n">
        <v>0.507262973009115</v>
      </c>
      <c r="P53" s="19" t="n">
        <v>0.499942211517742</v>
      </c>
      <c r="Q53" s="19" t="n">
        <v>0.405510463042116</v>
      </c>
      <c r="R53" s="19" t="n">
        <v>0.275520335076097</v>
      </c>
      <c r="S53" s="19"/>
      <c r="T53" s="19" t="n">
        <v>0.347510002024165</v>
      </c>
      <c r="U53" s="19" t="n">
        <v>0.518088492707185</v>
      </c>
      <c r="V53" s="19" t="n">
        <v>0.401719651479946</v>
      </c>
      <c r="W53" s="19" t="n">
        <v>0.391454713584338</v>
      </c>
      <c r="X53" s="19"/>
      <c r="Y53" s="19" t="n">
        <v>0.300135023084032</v>
      </c>
      <c r="Z53" s="19" t="n">
        <v>0.537398935441337</v>
      </c>
      <c r="AA53" s="19" t="n">
        <v>0.677216211172316</v>
      </c>
      <c r="AB53" s="19" t="n">
        <v>0.613837575515571</v>
      </c>
      <c r="AC53" s="19" t="n">
        <v>1</v>
      </c>
      <c r="AD53" s="19" t="n">
        <v>0.297236888118207</v>
      </c>
      <c r="AE53" s="19"/>
      <c r="AF53" s="19" t="n">
        <v>0.358084862229047</v>
      </c>
      <c r="AG53" s="19"/>
      <c r="AH53" s="19" t="n">
        <v>0.42892758026898</v>
      </c>
      <c r="AI53" s="19"/>
      <c r="AJ53" s="19" t="n">
        <v>0.289408900691386</v>
      </c>
      <c r="AK53" s="19" t="n">
        <v>0.416779857539356</v>
      </c>
      <c r="AL53" s="19" t="n">
        <v>0.362781290383112</v>
      </c>
      <c r="AM53" s="19" t="n">
        <v>0.533922308672146</v>
      </c>
      <c r="AN53" s="19" t="n">
        <v>0.263162296096913</v>
      </c>
      <c r="AO53" s="19" t="n">
        <v>0.755877850188672</v>
      </c>
      <c r="AP53" s="19" t="n">
        <v>0.421855559746801</v>
      </c>
    </row>
    <row r="54">
      <c r="B54" t="s">
        <v>69</v>
      </c>
      <c r="C54" s="19" t="n">
        <v>0.360125716922596</v>
      </c>
      <c r="D54" s="19" t="n">
        <v>0.341487612322891</v>
      </c>
      <c r="E54" s="19" t="n">
        <v>0.39313320850518</v>
      </c>
      <c r="F54" s="19"/>
      <c r="G54" s="19" t="n">
        <v>0.380167264361069</v>
      </c>
      <c r="H54" s="19" t="n">
        <v>0.358483952337253</v>
      </c>
      <c r="I54" s="19" t="n">
        <v>0.55250164066263</v>
      </c>
      <c r="J54" s="19" t="n">
        <v>0.180321549292866</v>
      </c>
      <c r="K54" s="19" t="n">
        <v>0.553980840692813</v>
      </c>
      <c r="L54" s="19" t="n">
        <v>0.111215466054807</v>
      </c>
      <c r="M54" s="19"/>
      <c r="N54" s="19" t="n">
        <v>0.184285044034746</v>
      </c>
      <c r="O54" s="19" t="n">
        <v>0.373142995933464</v>
      </c>
      <c r="P54" s="19" t="n">
        <v>0.296169585913531</v>
      </c>
      <c r="Q54" s="19" t="n">
        <v>0.409208831525512</v>
      </c>
      <c r="R54" s="19" t="n">
        <v>0.384360582662572</v>
      </c>
      <c r="S54" s="19"/>
      <c r="T54" s="19" t="n">
        <v>0.175273640065797</v>
      </c>
      <c r="U54" s="19" t="n">
        <v>0.374574983647419</v>
      </c>
      <c r="V54" s="19" t="n">
        <v>0.137959536150639</v>
      </c>
      <c r="W54" s="19" t="n">
        <v>0.438247216954804</v>
      </c>
      <c r="X54" s="19"/>
      <c r="Y54" s="19" t="n">
        <v>0.395882650175494</v>
      </c>
      <c r="Z54" s="19" t="n">
        <v>0.360860013310326</v>
      </c>
      <c r="AA54" s="19" t="n">
        <v>0.171954685596046</v>
      </c>
      <c r="AB54" s="19" t="n">
        <v>0.408142164861754</v>
      </c>
      <c r="AC54" s="19" t="n">
        <v>0.398386593458962</v>
      </c>
      <c r="AD54" s="19" t="n">
        <v>0.339925320696576</v>
      </c>
      <c r="AE54" s="19"/>
      <c r="AF54" s="19" t="n">
        <v>0.421790957346091</v>
      </c>
      <c r="AG54" s="19"/>
      <c r="AH54" s="19" t="n">
        <v>0.364969473686119</v>
      </c>
      <c r="AI54" s="19"/>
      <c r="AJ54" s="19" t="n">
        <v>0.527219601915351</v>
      </c>
      <c r="AK54" s="19" t="n">
        <v>0.291273000914272</v>
      </c>
      <c r="AL54" s="19" t="n">
        <v>0.234332782795631</v>
      </c>
      <c r="AM54" s="19" t="n">
        <v>0.359718563016315</v>
      </c>
      <c r="AN54" s="19" t="n">
        <v>0.272040623016006</v>
      </c>
      <c r="AO54" s="19" t="n">
        <v>0.388678706100428</v>
      </c>
      <c r="AP54" s="19" t="n">
        <v>0.347295688607594</v>
      </c>
    </row>
    <row r="55">
      <c r="B55" t="s">
        <v>71</v>
      </c>
      <c r="C55" s="19" t="n">
        <v>0.328916450630172</v>
      </c>
      <c r="D55" s="19" t="n">
        <v>0.393797960835978</v>
      </c>
      <c r="E55" s="19" t="n">
        <v>0.214013355708313</v>
      </c>
      <c r="F55" s="19"/>
      <c r="G55" s="19" t="n">
        <v>0.291282568544914</v>
      </c>
      <c r="H55" s="19" t="n">
        <v>0.406824820289242</v>
      </c>
      <c r="I55" s="19" t="n">
        <v>0.31682759083885</v>
      </c>
      <c r="J55" s="19" t="n">
        <v>0.315536123321551</v>
      </c>
      <c r="K55" s="19" t="n">
        <v>0.85439065373737</v>
      </c>
      <c r="L55" s="19" t="n">
        <v>0</v>
      </c>
      <c r="M55" s="19"/>
      <c r="N55" s="19" t="n">
        <v>0</v>
      </c>
      <c r="O55" s="19" t="n">
        <v>0.234424272820208</v>
      </c>
      <c r="P55" s="19" t="n">
        <v>0.134799783617113</v>
      </c>
      <c r="Q55" s="19" t="n">
        <v>0.529734724592307</v>
      </c>
      <c r="R55" s="19" t="n">
        <v>0.341210456263097</v>
      </c>
      <c r="S55" s="19"/>
      <c r="T55" s="19" t="n">
        <v>0.366836134242089</v>
      </c>
      <c r="U55" s="19" t="n">
        <v>0.161757809391699</v>
      </c>
      <c r="V55" s="19" t="n">
        <v>0.137959536150639</v>
      </c>
      <c r="W55" s="19" t="n">
        <v>0.44252035132066</v>
      </c>
      <c r="X55" s="19"/>
      <c r="Y55" s="19" t="n">
        <v>0.47614510323404</v>
      </c>
      <c r="Z55" s="19" t="n">
        <v>0</v>
      </c>
      <c r="AA55" s="19" t="n">
        <v>0.0683396450111763</v>
      </c>
      <c r="AB55" s="19" t="n">
        <v>0.204071082430877</v>
      </c>
      <c r="AC55" s="19" t="n">
        <v>0</v>
      </c>
      <c r="AD55" s="19" t="n">
        <v>0.1087505269671</v>
      </c>
      <c r="AE55" s="19"/>
      <c r="AF55" s="19" t="n">
        <v>0.478739525755293</v>
      </c>
      <c r="AG55" s="19"/>
      <c r="AH55" s="19" t="n">
        <v>0.330933010669808</v>
      </c>
      <c r="AI55" s="19"/>
      <c r="AJ55" s="19" t="n">
        <v>0.468278273056779</v>
      </c>
      <c r="AK55" s="19" t="n">
        <v>0.357689974855657</v>
      </c>
      <c r="AL55" s="19" t="n">
        <v>0.103032017779733</v>
      </c>
      <c r="AM55" s="19" t="n">
        <v>0.476784803599173</v>
      </c>
      <c r="AN55" s="19" t="n">
        <v>0.272040623016006</v>
      </c>
      <c r="AO55" s="19" t="n">
        <v>0.268207598055807</v>
      </c>
      <c r="AP55" s="19" t="n">
        <v>0.208803481230175</v>
      </c>
    </row>
    <row r="56">
      <c r="B56" t="s">
        <v>73</v>
      </c>
      <c r="C56" s="19" t="n">
        <v>0.293844587254434</v>
      </c>
      <c r="D56" s="19" t="n">
        <v>0.324521587606691</v>
      </c>
      <c r="E56" s="19" t="n">
        <v>0.239516593466802</v>
      </c>
      <c r="F56" s="19"/>
      <c r="G56" s="19" t="n">
        <v>0.286765758881137</v>
      </c>
      <c r="H56" s="19" t="n">
        <v>0.225245899113674</v>
      </c>
      <c r="I56" s="19" t="n">
        <v>0.512065061656833</v>
      </c>
      <c r="J56" s="19" t="n">
        <v>0.315779312997962</v>
      </c>
      <c r="K56" s="19" t="n">
        <v>0</v>
      </c>
      <c r="L56" s="19" t="n">
        <v>0.133899157679086</v>
      </c>
      <c r="M56" s="19"/>
      <c r="N56" s="19" t="n">
        <v>0.184285044034746</v>
      </c>
      <c r="O56" s="19" t="n">
        <v>0.310022202262161</v>
      </c>
      <c r="P56" s="19" t="n">
        <v>0.296836275334719</v>
      </c>
      <c r="Q56" s="19" t="n">
        <v>0.339959739110189</v>
      </c>
      <c r="R56" s="19" t="n">
        <v>0.255684483883641</v>
      </c>
      <c r="S56" s="19"/>
      <c r="T56" s="19" t="n">
        <v>0.175273640065797</v>
      </c>
      <c r="U56" s="19" t="n">
        <v>0.0410104186360344</v>
      </c>
      <c r="V56" s="19" t="n">
        <v>0.237711061300533</v>
      </c>
      <c r="W56" s="19" t="n">
        <v>0.389359146494256</v>
      </c>
      <c r="X56" s="19"/>
      <c r="Y56" s="19" t="n">
        <v>0.369385099020871</v>
      </c>
      <c r="Z56" s="19" t="n">
        <v>0.537398935441337</v>
      </c>
      <c r="AA56" s="19" t="n">
        <v>0.124748536776001</v>
      </c>
      <c r="AB56" s="19" t="n">
        <v>0.205695410653817</v>
      </c>
      <c r="AC56" s="19" t="n">
        <v>0.398386593458962</v>
      </c>
      <c r="AD56" s="19" t="n">
        <v>0.1087505269671</v>
      </c>
      <c r="AE56" s="19"/>
      <c r="AF56" s="19" t="n">
        <v>0.243915750937384</v>
      </c>
      <c r="AG56" s="19"/>
      <c r="AH56" s="19" t="n">
        <v>0.286078224982994</v>
      </c>
      <c r="AI56" s="19"/>
      <c r="AJ56" s="19" t="n">
        <v>0.436695888912288</v>
      </c>
      <c r="AK56" s="19" t="n">
        <v>0.11623870440448</v>
      </c>
      <c r="AL56" s="19" t="n">
        <v>0.234372238242216</v>
      </c>
      <c r="AM56" s="19" t="n">
        <v>0.362862343235539</v>
      </c>
      <c r="AN56" s="19" t="n">
        <v>0.263162296096913</v>
      </c>
      <c r="AO56" s="19" t="n">
        <v>0.497795245302799</v>
      </c>
      <c r="AP56" s="19" t="n">
        <v>0.145306724811078</v>
      </c>
    </row>
    <row r="57">
      <c r="B57" t="s">
        <v>76</v>
      </c>
      <c r="C57" s="19" t="n">
        <v>0.261692899155299</v>
      </c>
      <c r="D57" s="19" t="n">
        <v>0.23801257295507</v>
      </c>
      <c r="E57" s="19" t="n">
        <v>0.303630005127933</v>
      </c>
      <c r="F57" s="19"/>
      <c r="G57" s="19" t="n">
        <v>0.195487426182764</v>
      </c>
      <c r="H57" s="19" t="n">
        <v>0.329237973123967</v>
      </c>
      <c r="I57" s="19" t="n">
        <v>0.153562358853331</v>
      </c>
      <c r="J57" s="19" t="n">
        <v>0.274293709344489</v>
      </c>
      <c r="K57" s="19" t="n">
        <v>0.164798406663136</v>
      </c>
      <c r="L57" s="19" t="n">
        <v>0.39236084990215</v>
      </c>
      <c r="M57" s="19"/>
      <c r="N57" s="19" t="n">
        <v>0.489456454946986</v>
      </c>
      <c r="O57" s="19" t="n">
        <v>0.332253520665097</v>
      </c>
      <c r="P57" s="19" t="n">
        <v>0.0837589533356944</v>
      </c>
      <c r="Q57" s="19" t="n">
        <v>0.28739815755315</v>
      </c>
      <c r="R57" s="19" t="n">
        <v>0.250323024086943</v>
      </c>
      <c r="S57" s="19"/>
      <c r="T57" s="19" t="n">
        <v>0</v>
      </c>
      <c r="U57" s="19" t="n">
        <v>0.544345398446681</v>
      </c>
      <c r="V57" s="19" t="n">
        <v>0.408447408620888</v>
      </c>
      <c r="W57" s="19" t="n">
        <v>0.163402282935075</v>
      </c>
      <c r="X57" s="19"/>
      <c r="Y57" s="19" t="n">
        <v>0.223318030369144</v>
      </c>
      <c r="Z57" s="19" t="n">
        <v>0</v>
      </c>
      <c r="AA57" s="19" t="n">
        <v>0.43388669371473</v>
      </c>
      <c r="AB57" s="19" t="n">
        <v>0.408142164861754</v>
      </c>
      <c r="AC57" s="19" t="n">
        <v>0.66585160876027</v>
      </c>
      <c r="AD57" s="19" t="n">
        <v>0.1087505269671</v>
      </c>
      <c r="AE57" s="19"/>
      <c r="AF57" s="19" t="n">
        <v>0.195079097292654</v>
      </c>
      <c r="AG57" s="19"/>
      <c r="AH57" s="19" t="n">
        <v>0.275841903276113</v>
      </c>
      <c r="AI57" s="19"/>
      <c r="AJ57" s="19" t="n">
        <v>0.263880054902455</v>
      </c>
      <c r="AK57" s="19" t="n">
        <v>0.286059001731513</v>
      </c>
      <c r="AL57" s="19" t="n">
        <v>0.0998278240359083</v>
      </c>
      <c r="AM57" s="19" t="n">
        <v>0.412659410929721</v>
      </c>
      <c r="AN57" s="19" t="n">
        <v>0.185113791319287</v>
      </c>
      <c r="AO57" s="19" t="n">
        <v>0.300184521547538</v>
      </c>
      <c r="AP57" s="19" t="n">
        <v>0.276548834935723</v>
      </c>
    </row>
    <row r="58">
      <c r="B58" t="s">
        <v>79</v>
      </c>
      <c r="C58" s="19" t="n">
        <v>0.194757698606996</v>
      </c>
      <c r="D58" s="19" t="n">
        <v>0.230117847541668</v>
      </c>
      <c r="E58" s="19" t="n">
        <v>0.132135997345669</v>
      </c>
      <c r="F58" s="19"/>
      <c r="G58" s="19" t="n">
        <v>0.0912783326983736</v>
      </c>
      <c r="H58" s="19" t="n">
        <v>0.186502644157114</v>
      </c>
      <c r="I58" s="19" t="n">
        <v>0.200198281736309</v>
      </c>
      <c r="J58" s="19" t="n">
        <v>0.0453345210446082</v>
      </c>
      <c r="K58" s="19" t="n">
        <v>0.708781307474741</v>
      </c>
      <c r="L58" s="19" t="n">
        <v>0.188268649606542</v>
      </c>
      <c r="M58" s="19"/>
      <c r="N58" s="19" t="n">
        <v>0.146859809332211</v>
      </c>
      <c r="O58" s="19" t="n">
        <v>0</v>
      </c>
      <c r="P58" s="19" t="n">
        <v>0.0669114197634305</v>
      </c>
      <c r="Q58" s="19" t="n">
        <v>0.241804383328225</v>
      </c>
      <c r="R58" s="19" t="n">
        <v>0.32884797390868</v>
      </c>
      <c r="S58" s="19"/>
      <c r="T58" s="19" t="n">
        <v>0</v>
      </c>
      <c r="U58" s="19" t="n">
        <v>0.204144997039103</v>
      </c>
      <c r="V58" s="19" t="n">
        <v>0</v>
      </c>
      <c r="W58" s="19" t="n">
        <v>0.29012156082564</v>
      </c>
      <c r="X58" s="19"/>
      <c r="Y58" s="19" t="n">
        <v>0.219741109071618</v>
      </c>
      <c r="Z58" s="19" t="n">
        <v>0</v>
      </c>
      <c r="AA58" s="19" t="n">
        <v>0.243742081936874</v>
      </c>
      <c r="AB58" s="19" t="n">
        <v>0</v>
      </c>
      <c r="AC58" s="19" t="n">
        <v>0</v>
      </c>
      <c r="AD58" s="19" t="n">
        <v>0.148553036972745</v>
      </c>
      <c r="AE58" s="19"/>
      <c r="AF58" s="19" t="n">
        <v>0.201691453046372</v>
      </c>
      <c r="AG58" s="19"/>
      <c r="AH58" s="19" t="n">
        <v>0.205287703391403</v>
      </c>
      <c r="AI58" s="19"/>
      <c r="AJ58" s="19" t="n">
        <v>0.223754326607872</v>
      </c>
      <c r="AK58" s="19" t="n">
        <v>0.132637955523403</v>
      </c>
      <c r="AL58" s="19" t="n">
        <v>0.113449274399298</v>
      </c>
      <c r="AM58" s="19" t="n">
        <v>0.25176972667523</v>
      </c>
      <c r="AN58" s="19" t="n">
        <v>0.457154414335293</v>
      </c>
      <c r="AO58" s="19" t="n">
        <v>0.154913827852865</v>
      </c>
      <c r="AP58" s="19" t="n">
        <v>0.208803481230175</v>
      </c>
    </row>
    <row r="59">
      <c r="B59" t="s">
        <v>75</v>
      </c>
      <c r="C59" s="19" t="n">
        <v>0.174463636307802</v>
      </c>
      <c r="D59" s="19" t="n">
        <v>0.151062939978659</v>
      </c>
      <c r="E59" s="19" t="n">
        <v>0.215905526655547</v>
      </c>
      <c r="F59" s="19"/>
      <c r="G59" s="19" t="n">
        <v>0.509554396040842</v>
      </c>
      <c r="H59" s="19" t="n">
        <v>0.193456760908413</v>
      </c>
      <c r="I59" s="19" t="n">
        <v>0.11734653731743</v>
      </c>
      <c r="J59" s="19" t="n">
        <v>0.046151566681747</v>
      </c>
      <c r="K59" s="19" t="n">
        <v>0.310407752925765</v>
      </c>
      <c r="L59" s="19" t="n">
        <v>0.1595112599124</v>
      </c>
      <c r="M59" s="19"/>
      <c r="N59" s="19" t="n">
        <v>0.489456454946986</v>
      </c>
      <c r="O59" s="19" t="n">
        <v>0</v>
      </c>
      <c r="P59" s="19" t="n">
        <v>0.157766809465638</v>
      </c>
      <c r="Q59" s="19" t="n">
        <v>0.111633484468279</v>
      </c>
      <c r="R59" s="19" t="n">
        <v>0.26110400463798</v>
      </c>
      <c r="S59" s="19"/>
      <c r="T59" s="19" t="n">
        <v>0.175273640065797</v>
      </c>
      <c r="U59" s="19" t="n">
        <v>0.161757809391699</v>
      </c>
      <c r="V59" s="19" t="n">
        <v>0.159509515356563</v>
      </c>
      <c r="W59" s="19" t="n">
        <v>0.161259326239065</v>
      </c>
      <c r="X59" s="19"/>
      <c r="Y59" s="19" t="n">
        <v>0.166928325244307</v>
      </c>
      <c r="Z59" s="19" t="n">
        <v>0.360860013310326</v>
      </c>
      <c r="AA59" s="19" t="n">
        <v>0.216949962045877</v>
      </c>
      <c r="AB59" s="19" t="n">
        <v>0.204071082430877</v>
      </c>
      <c r="AC59" s="19" t="n">
        <v>0.398386593458962</v>
      </c>
      <c r="AD59" s="19" t="n">
        <v>0</v>
      </c>
      <c r="AE59" s="19"/>
      <c r="AF59" s="19" t="n">
        <v>0.18096270961997</v>
      </c>
      <c r="AG59" s="19"/>
      <c r="AH59" s="19" t="n">
        <v>0.183896397827198</v>
      </c>
      <c r="AI59" s="19"/>
      <c r="AJ59" s="19" t="n">
        <v>0.148497423773578</v>
      </c>
      <c r="AK59" s="19" t="n">
        <v>0.102274086520651</v>
      </c>
      <c r="AL59" s="19" t="n">
        <v>0.0560873209093577</v>
      </c>
      <c r="AM59" s="19" t="n">
        <v>0.521708122740301</v>
      </c>
      <c r="AN59" s="19" t="n">
        <v>0</v>
      </c>
      <c r="AO59" s="19" t="n">
        <v>0.383263370094509</v>
      </c>
      <c r="AP59" s="19" t="n">
        <v>0</v>
      </c>
    </row>
    <row r="60">
      <c r="B60" t="s">
        <v>80</v>
      </c>
      <c r="C60" s="19" t="n">
        <v>0.144798850564208</v>
      </c>
      <c r="D60" s="19" t="n">
        <v>0.137131641390088</v>
      </c>
      <c r="E60" s="19" t="n">
        <v>0.15837723461731</v>
      </c>
      <c r="F60" s="19"/>
      <c r="G60" s="19" t="n">
        <v>0.163965881480635</v>
      </c>
      <c r="H60" s="19" t="n">
        <v>0.216757034737299</v>
      </c>
      <c r="I60" s="19" t="n">
        <v>0.0996405996002896</v>
      </c>
      <c r="J60" s="19" t="n">
        <v>0.130785071243578</v>
      </c>
      <c r="K60" s="19" t="n">
        <v>0</v>
      </c>
      <c r="L60" s="19" t="n">
        <v>0.159459505210896</v>
      </c>
      <c r="M60" s="19"/>
      <c r="N60" s="19" t="n">
        <v>0</v>
      </c>
      <c r="O60" s="19" t="n">
        <v>0.238997007441222</v>
      </c>
      <c r="P60" s="19" t="n">
        <v>0.143298724430115</v>
      </c>
      <c r="Q60" s="19" t="n">
        <v>0.11054294121007</v>
      </c>
      <c r="R60" s="19" t="n">
        <v>0.186293650806921</v>
      </c>
      <c r="S60" s="19"/>
      <c r="T60" s="19" t="n">
        <v>0.180769370501042</v>
      </c>
      <c r="U60" s="19" t="n">
        <v>0.185210782746157</v>
      </c>
      <c r="V60" s="19" t="n">
        <v>0.107167875023355</v>
      </c>
      <c r="W60" s="19" t="n">
        <v>0.0884480484930273</v>
      </c>
      <c r="X60" s="19"/>
      <c r="Y60" s="19" t="n">
        <v>0.131383154711765</v>
      </c>
      <c r="Z60" s="19" t="n">
        <v>0</v>
      </c>
      <c r="AA60" s="19" t="n">
        <v>0.148562099231126</v>
      </c>
      <c r="AB60" s="19" t="n">
        <v>0.185967173186725</v>
      </c>
      <c r="AC60" s="19" t="n">
        <v>0.33414839123973</v>
      </c>
      <c r="AD60" s="19" t="n">
        <v>0.231174793729476</v>
      </c>
      <c r="AE60" s="19"/>
      <c r="AF60" s="19" t="n">
        <v>0.133808014934159</v>
      </c>
      <c r="AG60" s="19"/>
      <c r="AH60" s="19" t="n">
        <v>0.137981265194759</v>
      </c>
      <c r="AI60" s="19"/>
      <c r="AJ60" s="19" t="n">
        <v>0.0424331987110521</v>
      </c>
      <c r="AK60" s="19" t="n">
        <v>0.0946921460914837</v>
      </c>
      <c r="AL60" s="19" t="n">
        <v>0.281145981482348</v>
      </c>
      <c r="AM60" s="19" t="n">
        <v>0.0849711689648183</v>
      </c>
      <c r="AN60" s="19" t="n">
        <v>0.185113791319287</v>
      </c>
      <c r="AO60" s="19" t="n">
        <v>0.1128119111912</v>
      </c>
      <c r="AP60" s="19" t="n">
        <v>0.369340959023024</v>
      </c>
    </row>
    <row r="61">
      <c r="B61" t="s">
        <v>74</v>
      </c>
      <c r="C61" s="19" t="n">
        <v>0.133644140515478</v>
      </c>
      <c r="D61" s="19" t="n">
        <v>0.192288754769325</v>
      </c>
      <c r="E61" s="19" t="n">
        <v>0.0297863903353248</v>
      </c>
      <c r="F61" s="19"/>
      <c r="G61" s="19" t="n">
        <v>0.106602730366609</v>
      </c>
      <c r="H61" s="19" t="n">
        <v>0.244830432640475</v>
      </c>
      <c r="I61" s="19" t="n">
        <v>0.031671938480886</v>
      </c>
      <c r="J61" s="19" t="n">
        <v>0.0610372901021347</v>
      </c>
      <c r="K61" s="19" t="n">
        <v>0.408371494430184</v>
      </c>
      <c r="L61" s="19" t="n">
        <v>0.07814620213162</v>
      </c>
      <c r="M61" s="19"/>
      <c r="N61" s="19" t="n">
        <v>0</v>
      </c>
      <c r="O61" s="19" t="n">
        <v>0.20721223000863</v>
      </c>
      <c r="P61" s="19" t="n">
        <v>0.0763283832053662</v>
      </c>
      <c r="Q61" s="19" t="n">
        <v>0.160126755560347</v>
      </c>
      <c r="R61" s="19" t="n">
        <v>0.141275087884544</v>
      </c>
      <c r="S61" s="19"/>
      <c r="T61" s="19" t="n">
        <v>0</v>
      </c>
      <c r="U61" s="19" t="n">
        <v>0.161757809391699</v>
      </c>
      <c r="V61" s="19" t="n">
        <v>0</v>
      </c>
      <c r="W61" s="19" t="n">
        <v>0.192843755842015</v>
      </c>
      <c r="X61" s="19"/>
      <c r="Y61" s="19" t="n">
        <v>0.137489716263887</v>
      </c>
      <c r="Z61" s="19" t="n">
        <v>0</v>
      </c>
      <c r="AA61" s="19" t="n">
        <v>0.14114536343015</v>
      </c>
      <c r="AB61" s="19" t="n">
        <v>0.204071082430877</v>
      </c>
      <c r="AC61" s="19" t="n">
        <v>0</v>
      </c>
      <c r="AD61" s="19" t="n">
        <v>0</v>
      </c>
      <c r="AE61" s="19"/>
      <c r="AF61" s="19" t="n">
        <v>0.212823890081218</v>
      </c>
      <c r="AG61" s="19"/>
      <c r="AH61" s="19" t="n">
        <v>0.140869905910641</v>
      </c>
      <c r="AI61" s="19"/>
      <c r="AJ61" s="19" t="n">
        <v>0.121709872874042</v>
      </c>
      <c r="AK61" s="19" t="n">
        <v>0.116951004670662</v>
      </c>
      <c r="AL61" s="19" t="n">
        <v>0.13168547335805</v>
      </c>
      <c r="AM61" s="19" t="n">
        <v>0.166798557710412</v>
      </c>
      <c r="AN61" s="19" t="n">
        <v>0.272040623016006</v>
      </c>
      <c r="AO61" s="19" t="n">
        <v>0.198324861160834</v>
      </c>
      <c r="AP61" s="19" t="n">
        <v>0</v>
      </c>
    </row>
    <row r="62">
      <c r="B62" t="s">
        <v>78</v>
      </c>
      <c r="C62" s="19" t="n">
        <v>0.132236014544322</v>
      </c>
      <c r="D62" s="19" t="n">
        <v>0.165183590249958</v>
      </c>
      <c r="E62" s="19" t="n">
        <v>0.0738869038848864</v>
      </c>
      <c r="F62" s="19"/>
      <c r="G62" s="19" t="n">
        <v>0.129387131679774</v>
      </c>
      <c r="H62" s="19" t="n">
        <v>0.204215455266916</v>
      </c>
      <c r="I62" s="19" t="n">
        <v>0.20068719583344</v>
      </c>
      <c r="J62" s="19" t="n">
        <v>0</v>
      </c>
      <c r="K62" s="19" t="n">
        <v>0.164798406663136</v>
      </c>
      <c r="L62" s="19" t="n">
        <v>0</v>
      </c>
      <c r="M62" s="19"/>
      <c r="N62" s="19" t="n">
        <v>0</v>
      </c>
      <c r="O62" s="19" t="n">
        <v>0</v>
      </c>
      <c r="P62" s="19" t="n">
        <v>0.0727253903745862</v>
      </c>
      <c r="Q62" s="19" t="n">
        <v>0.158951023537162</v>
      </c>
      <c r="R62" s="19" t="n">
        <v>0.240061489250573</v>
      </c>
      <c r="S62" s="19"/>
      <c r="T62" s="19" t="n">
        <v>0.172236361958368</v>
      </c>
      <c r="U62" s="19" t="n">
        <v>0.0668840935066062</v>
      </c>
      <c r="V62" s="19" t="n">
        <v>0</v>
      </c>
      <c r="W62" s="19" t="n">
        <v>0.193919478235075</v>
      </c>
      <c r="X62" s="19"/>
      <c r="Y62" s="19" t="n">
        <v>0.207990956029789</v>
      </c>
      <c r="Z62" s="19" t="n">
        <v>0</v>
      </c>
      <c r="AA62" s="19" t="n">
        <v>0.0683396450111763</v>
      </c>
      <c r="AB62" s="19" t="n">
        <v>0</v>
      </c>
      <c r="AC62" s="19" t="n">
        <v>0</v>
      </c>
      <c r="AD62" s="19" t="n">
        <v>0</v>
      </c>
      <c r="AE62" s="19"/>
      <c r="AF62" s="19" t="n">
        <v>0.13618934028963</v>
      </c>
      <c r="AG62" s="19"/>
      <c r="AH62" s="19" t="n">
        <v>0.139385646501272</v>
      </c>
      <c r="AI62" s="19"/>
      <c r="AJ62" s="19" t="n">
        <v>0.322696419911074</v>
      </c>
      <c r="AK62" s="19" t="n">
        <v>0.101414992244141</v>
      </c>
      <c r="AL62" s="19" t="n">
        <v>0.0935046853985985</v>
      </c>
      <c r="AM62" s="19" t="n">
        <v>0.152947665219868</v>
      </c>
      <c r="AN62" s="19" t="n">
        <v>0</v>
      </c>
      <c r="AO62" s="19" t="n">
        <v>0</v>
      </c>
      <c r="AP62" s="19" t="n">
        <v>0</v>
      </c>
    </row>
    <row r="63">
      <c r="C63" s="19"/>
      <c r="D63" s="19"/>
      <c r="E63" s="19"/>
      <c r="F63" s="19"/>
      <c r="G63" s="19"/>
      <c r="H63" s="19"/>
      <c r="I63" s="19"/>
      <c r="J63" s="19"/>
      <c r="K63" s="19"/>
      <c r="L63" s="19"/>
      <c r="M63" s="19"/>
      <c r="N63" s="19"/>
      <c r="O63" s="19"/>
      <c r="P63" s="19"/>
      <c r="Q63" s="19"/>
      <c r="R63" s="19"/>
      <c r="S63" s="19"/>
      <c r="T63" s="19"/>
      <c r="U63" s="19"/>
      <c r="V63" s="19"/>
      <c r="W63" s="19"/>
      <c r="X63" s="19"/>
      <c r="Y63" s="19"/>
      <c r="Z63" s="19"/>
      <c r="AA63" s="19"/>
      <c r="AB63" s="19"/>
      <c r="AC63" s="19"/>
      <c r="AD63" s="19"/>
      <c r="AE63" s="19"/>
      <c r="AF63" s="19"/>
      <c r="AG63" s="19"/>
      <c r="AH63" s="19"/>
      <c r="AI63" s="19"/>
      <c r="AJ63" s="19"/>
      <c r="AK63" s="19"/>
      <c r="AL63" s="19"/>
      <c r="AM63" s="19"/>
      <c r="AN63" s="19"/>
      <c r="AO63" s="19"/>
      <c r="AP63" s="19"/>
    </row>
    <row r="64">
      <c r="B64" s="7" t="s">
        <v>105</v>
      </c>
      <c r="C64" s="19"/>
      <c r="D64" s="19"/>
      <c r="E64" s="19"/>
      <c r="F64" s="19"/>
      <c r="G64" s="19"/>
      <c r="H64" s="19"/>
      <c r="I64" s="19"/>
      <c r="J64" s="19"/>
      <c r="K64" s="19"/>
      <c r="L64" s="19"/>
      <c r="M64" s="19"/>
      <c r="N64" s="19"/>
      <c r="O64" s="19"/>
      <c r="P64" s="19"/>
      <c r="Q64" s="19"/>
      <c r="R64" s="19"/>
      <c r="S64" s="19"/>
      <c r="T64" s="19"/>
      <c r="U64" s="19"/>
      <c r="V64" s="19"/>
      <c r="W64" s="19"/>
      <c r="X64" s="19"/>
      <c r="Y64" s="19"/>
      <c r="Z64" s="19"/>
      <c r="AA64" s="19"/>
      <c r="AB64" s="19"/>
      <c r="AC64" s="19"/>
      <c r="AD64" s="19"/>
      <c r="AE64" s="19"/>
      <c r="AF64" s="19"/>
      <c r="AG64" s="19"/>
      <c r="AH64" s="19"/>
      <c r="AI64" s="19"/>
      <c r="AJ64" s="19"/>
      <c r="AK64" s="19"/>
      <c r="AL64" s="19"/>
      <c r="AM64" s="19"/>
      <c r="AN64" s="19"/>
      <c r="AO64" s="19"/>
      <c r="AP64" s="19"/>
    </row>
    <row r="65">
      <c r="B65" s="26" t="s">
        <v>64</v>
      </c>
      <c r="C65" s="19"/>
      <c r="D65" s="19"/>
      <c r="E65" s="19"/>
      <c r="F65" s="19"/>
      <c r="G65" s="19"/>
      <c r="H65" s="19"/>
      <c r="I65" s="19"/>
      <c r="J65" s="19"/>
      <c r="K65" s="19"/>
      <c r="L65" s="19"/>
      <c r="M65" s="19"/>
      <c r="N65" s="19"/>
      <c r="O65" s="19"/>
      <c r="P65" s="19"/>
      <c r="Q65" s="19"/>
      <c r="R65" s="19"/>
      <c r="S65" s="19"/>
      <c r="T65" s="19"/>
      <c r="U65" s="19"/>
      <c r="V65" s="19"/>
      <c r="W65" s="19"/>
      <c r="X65" s="19"/>
      <c r="Y65" s="19"/>
      <c r="Z65" s="19"/>
      <c r="AA65" s="19"/>
      <c r="AB65" s="19"/>
      <c r="AC65" s="19"/>
      <c r="AD65" s="19"/>
      <c r="AE65" s="19"/>
      <c r="AF65" s="19"/>
      <c r="AG65" s="19"/>
      <c r="AH65" s="19"/>
      <c r="AI65" s="19"/>
      <c r="AJ65" s="19"/>
      <c r="AK65" s="19"/>
      <c r="AL65" s="19"/>
      <c r="AM65" s="19"/>
      <c r="AN65" s="19"/>
      <c r="AO65" s="19"/>
      <c r="AP65" s="19"/>
    </row>
    <row r="66">
      <c r="B66" t="s">
        <v>99</v>
      </c>
      <c r="C66" s="19" t="n">
        <v>0.686180064280351</v>
      </c>
      <c r="D66" s="19" t="n">
        <v>0.683053623874346</v>
      </c>
      <c r="E66" s="19" t="n">
        <v>0.689314270465489</v>
      </c>
      <c r="F66" s="19"/>
      <c r="G66" s="19" t="n">
        <v>0.681041090569716</v>
      </c>
      <c r="H66" s="19" t="n">
        <v>0.736982159947689</v>
      </c>
      <c r="I66" s="19" t="n">
        <v>0.741070617916336</v>
      </c>
      <c r="J66" s="19" t="n">
        <v>0.714782540934146</v>
      </c>
      <c r="K66" s="19" t="n">
        <v>0.687361735069455</v>
      </c>
      <c r="L66" s="19" t="n">
        <v>0.588685321324915</v>
      </c>
      <c r="M66" s="19"/>
      <c r="N66" s="19" t="n">
        <v>0.712493627954907</v>
      </c>
      <c r="O66" s="19" t="n">
        <v>0.698941758849651</v>
      </c>
      <c r="P66" s="19" t="n">
        <v>0.649796802320914</v>
      </c>
      <c r="Q66" s="19" t="n">
        <v>0.693378102048469</v>
      </c>
      <c r="R66" s="19" t="n">
        <v>0.70155319540927</v>
      </c>
      <c r="S66" s="19"/>
      <c r="T66" s="19" t="n">
        <v>0.536500895103707</v>
      </c>
      <c r="U66" s="19" t="n">
        <v>0.661694954503058</v>
      </c>
      <c r="V66" s="19" t="n">
        <v>0.735846379887975</v>
      </c>
      <c r="W66" s="19" t="n">
        <v>0.693628244835229</v>
      </c>
      <c r="X66" s="19"/>
      <c r="Y66" s="19" t="n">
        <v>0.731039297426938</v>
      </c>
      <c r="Z66" s="19" t="n">
        <v>0.731910300231339</v>
      </c>
      <c r="AA66" s="19" t="n">
        <v>0.579337187903092</v>
      </c>
      <c r="AB66" s="19" t="n">
        <v>0.676003632486248</v>
      </c>
      <c r="AC66" s="19" t="n">
        <v>0.715737194559601</v>
      </c>
      <c r="AD66" s="19" t="n">
        <v>0.711838906730894</v>
      </c>
      <c r="AE66" s="19"/>
      <c r="AF66" s="19" t="n">
        <v>0.693551141425967</v>
      </c>
      <c r="AG66" s="19"/>
      <c r="AH66" s="19" t="n">
        <v>0.731586803406441</v>
      </c>
      <c r="AI66" s="19"/>
      <c r="AJ66" s="19" t="n">
        <v>0.702765646754787</v>
      </c>
      <c r="AK66" s="19" t="n">
        <v>0.684668820043437</v>
      </c>
      <c r="AL66" s="19" t="n">
        <v>0.641930854282417</v>
      </c>
      <c r="AM66" s="19" t="n">
        <v>0.685805275749878</v>
      </c>
      <c r="AN66" s="19" t="n">
        <v>0.701864859747585</v>
      </c>
      <c r="AO66" s="19" t="n">
        <v>0.675416118505524</v>
      </c>
      <c r="AP66" s="19" t="n">
        <v>0.710875836299542</v>
      </c>
    </row>
    <row r="67">
      <c r="B67" t="s">
        <v>100</v>
      </c>
      <c r="C67" s="19" t="n">
        <v>0.216151209391282</v>
      </c>
      <c r="D67" s="19" t="n">
        <v>0.196412777523123</v>
      </c>
      <c r="E67" s="19" t="n">
        <v>0.235938669637533</v>
      </c>
      <c r="F67" s="19"/>
      <c r="G67" s="19" t="n">
        <v>0.140079099756141</v>
      </c>
      <c r="H67" s="19" t="n">
        <v>0.136944300749992</v>
      </c>
      <c r="I67" s="19" t="n">
        <v>0.180102490789363</v>
      </c>
      <c r="J67" s="19" t="n">
        <v>0.177311511249603</v>
      </c>
      <c r="K67" s="19" t="n">
        <v>0.224026284844782</v>
      </c>
      <c r="L67" s="19" t="n">
        <v>0.361496594101626</v>
      </c>
      <c r="M67" s="19"/>
      <c r="N67" s="19" t="n">
        <v>0.16998184526654</v>
      </c>
      <c r="O67" s="19" t="n">
        <v>0.165533901863657</v>
      </c>
      <c r="P67" s="19" t="n">
        <v>0.239420214779818</v>
      </c>
      <c r="Q67" s="19" t="n">
        <v>0.237071274093716</v>
      </c>
      <c r="R67" s="19" t="n">
        <v>0.225690188074331</v>
      </c>
      <c r="S67" s="19"/>
      <c r="T67" s="19" t="n">
        <v>0.239829747971288</v>
      </c>
      <c r="U67" s="19" t="n">
        <v>0.231813566379865</v>
      </c>
      <c r="V67" s="19" t="n">
        <v>0.18368532579131</v>
      </c>
      <c r="W67" s="19" t="n">
        <v>0.225679429892854</v>
      </c>
      <c r="X67" s="19"/>
      <c r="Y67" s="19" t="n">
        <v>0.162024639834866</v>
      </c>
      <c r="Z67" s="19" t="n">
        <v>0.18165671447644</v>
      </c>
      <c r="AA67" s="19" t="n">
        <v>0.345235376413933</v>
      </c>
      <c r="AB67" s="19" t="n">
        <v>0.202132711742444</v>
      </c>
      <c r="AC67" s="19" t="n">
        <v>0.102266734396749</v>
      </c>
      <c r="AD67" s="19" t="n">
        <v>0.219960451279018</v>
      </c>
      <c r="AE67" s="19"/>
      <c r="AF67" s="19" t="n">
        <v>0.228359581955402</v>
      </c>
      <c r="AG67" s="19"/>
      <c r="AH67" s="19" t="n">
        <v>0.230454629277012</v>
      </c>
      <c r="AI67" s="19"/>
      <c r="AJ67" s="19" t="n">
        <v>0.200345188207724</v>
      </c>
      <c r="AK67" s="19" t="n">
        <v>0.238403101178727</v>
      </c>
      <c r="AL67" s="19" t="n">
        <v>0.209380594032705</v>
      </c>
      <c r="AM67" s="19" t="n">
        <v>0.232958555667176</v>
      </c>
      <c r="AN67" s="19" t="n">
        <v>0.222146667738526</v>
      </c>
      <c r="AO67" s="19" t="n">
        <v>0.1705382618925</v>
      </c>
      <c r="AP67" s="19" t="n">
        <v>0.234333083345956</v>
      </c>
    </row>
    <row r="68">
      <c r="B68" t="s">
        <v>101</v>
      </c>
      <c r="C68" s="19" t="n">
        <v>0.0356026271113418</v>
      </c>
      <c r="D68" s="19" t="n">
        <v>0.0469912970747759</v>
      </c>
      <c r="E68" s="19" t="n">
        <v>0.0241856687802876</v>
      </c>
      <c r="F68" s="19"/>
      <c r="G68" s="19" t="n">
        <v>0.0603425992820867</v>
      </c>
      <c r="H68" s="19" t="n">
        <v>0.0417382861833476</v>
      </c>
      <c r="I68" s="19" t="n">
        <v>0.0346866899592846</v>
      </c>
      <c r="J68" s="19" t="n">
        <v>0.0339443885970005</v>
      </c>
      <c r="K68" s="19" t="n">
        <v>0.0260371174246979</v>
      </c>
      <c r="L68" s="19" t="n">
        <v>0.0275419146476877</v>
      </c>
      <c r="M68" s="19"/>
      <c r="N68" s="19" t="n">
        <v>0.0786926775578122</v>
      </c>
      <c r="O68" s="19" t="n">
        <v>0.0359667490111048</v>
      </c>
      <c r="P68" s="19" t="n">
        <v>0.0256671747557187</v>
      </c>
      <c r="Q68" s="19" t="n">
        <v>0.031806429503799</v>
      </c>
      <c r="R68" s="19" t="n">
        <v>0.0413171708669951</v>
      </c>
      <c r="S68" s="19"/>
      <c r="T68" s="19" t="n">
        <v>0.0802924506376422</v>
      </c>
      <c r="U68" s="19" t="n">
        <v>0.0264867603406827</v>
      </c>
      <c r="V68" s="19" t="n">
        <v>0.0437087137171202</v>
      </c>
      <c r="W68" s="19" t="n">
        <v>0.0301609525650019</v>
      </c>
      <c r="X68" s="19"/>
      <c r="Y68" s="19" t="n">
        <v>0.0492874351865001</v>
      </c>
      <c r="Z68" s="19" t="n">
        <v>0.0198982826491951</v>
      </c>
      <c r="AA68" s="19" t="n">
        <v>0.0374480730170613</v>
      </c>
      <c r="AB68" s="19" t="n">
        <v>0.0136294887239896</v>
      </c>
      <c r="AC68" s="19" t="n">
        <v>0.0143268014343977</v>
      </c>
      <c r="AD68" s="19" t="n">
        <v>0.0114330519984662</v>
      </c>
      <c r="AE68" s="19"/>
      <c r="AF68" s="19" t="n">
        <v>0.0340636078439659</v>
      </c>
      <c r="AG68" s="19"/>
      <c r="AH68" s="19" t="n">
        <v>0.0379585673165467</v>
      </c>
      <c r="AI68" s="19"/>
      <c r="AJ68" s="19" t="n">
        <v>0.0422163718085127</v>
      </c>
      <c r="AK68" s="19" t="n">
        <v>0.0325136159493447</v>
      </c>
      <c r="AL68" s="19" t="n">
        <v>0.0443791162689175</v>
      </c>
      <c r="AM68" s="19" t="n">
        <v>0.0239249871418745</v>
      </c>
      <c r="AN68" s="19" t="n">
        <v>0.0235721937408717</v>
      </c>
      <c r="AO68" s="19" t="n">
        <v>0.0639586784390633</v>
      </c>
      <c r="AP68" s="19" t="n">
        <v>0.0153454514637937</v>
      </c>
    </row>
    <row r="69">
      <c r="B69" t="s">
        <v>102</v>
      </c>
      <c r="C69" s="19" t="n">
        <v>0.0218010909668454</v>
      </c>
      <c r="D69" s="19" t="n">
        <v>0.0278496990188208</v>
      </c>
      <c r="E69" s="19" t="n">
        <v>0.0157374587506161</v>
      </c>
      <c r="F69" s="19"/>
      <c r="G69" s="19" t="n">
        <v>0.0449399841120882</v>
      </c>
      <c r="H69" s="19" t="n">
        <v>0.0470511492344175</v>
      </c>
      <c r="I69" s="19" t="n">
        <v>0.0158287327588212</v>
      </c>
      <c r="J69" s="19" t="n">
        <v>0.0142940293273717</v>
      </c>
      <c r="K69" s="19" t="n">
        <v>0.0177238745838536</v>
      </c>
      <c r="L69" s="19" t="n">
        <v>0.00442779085285967</v>
      </c>
      <c r="M69" s="19"/>
      <c r="N69" s="19" t="n">
        <v>0.0148844974528344</v>
      </c>
      <c r="O69" s="19" t="n">
        <v>0.0407698826479825</v>
      </c>
      <c r="P69" s="19" t="n">
        <v>0.0248172811875553</v>
      </c>
      <c r="Q69" s="19" t="n">
        <v>0.0141473501690734</v>
      </c>
      <c r="R69" s="19" t="n">
        <v>0.0095417980704997</v>
      </c>
      <c r="S69" s="19"/>
      <c r="T69" s="19" t="n">
        <v>0.0717243237252042</v>
      </c>
      <c r="U69" s="19" t="n">
        <v>0.0346132002994285</v>
      </c>
      <c r="V69" s="19" t="n">
        <v>0.00922264890144146</v>
      </c>
      <c r="W69" s="19" t="n">
        <v>0.0184759688338712</v>
      </c>
      <c r="X69" s="19"/>
      <c r="Y69" s="19" t="n">
        <v>0.0149952598958951</v>
      </c>
      <c r="Z69" s="19" t="n">
        <v>0.027864136598359</v>
      </c>
      <c r="AA69" s="19" t="n">
        <v>0.00682510972984356</v>
      </c>
      <c r="AB69" s="19" t="n">
        <v>0.0725267437837831</v>
      </c>
      <c r="AC69" s="19" t="n">
        <v>0.0561713332320994</v>
      </c>
      <c r="AD69" s="19" t="n">
        <v>0.0417702530912773</v>
      </c>
      <c r="AE69" s="19"/>
      <c r="AF69" s="19" t="n">
        <v>0.0106450674254056</v>
      </c>
      <c r="AG69" s="19"/>
      <c r="AH69" s="19" t="n">
        <v>0</v>
      </c>
      <c r="AI69" s="19"/>
      <c r="AJ69" s="19" t="n">
        <v>0.017611821381663</v>
      </c>
      <c r="AK69" s="19" t="n">
        <v>0.0235875355094556</v>
      </c>
      <c r="AL69" s="19" t="n">
        <v>0.0313400941556864</v>
      </c>
      <c r="AM69" s="19" t="n">
        <v>0.0216663470018678</v>
      </c>
      <c r="AN69" s="19" t="n">
        <v>0.052416278773017</v>
      </c>
      <c r="AO69" s="19" t="n">
        <v>0.0205859057400608</v>
      </c>
      <c r="AP69" s="19" t="n">
        <v>0</v>
      </c>
    </row>
    <row r="70">
      <c r="B70" t="s">
        <v>103</v>
      </c>
      <c r="C70" s="19" t="n">
        <v>0.0103446640496154</v>
      </c>
      <c r="D70" s="19" t="n">
        <v>0.00817980261961512</v>
      </c>
      <c r="E70" s="19" t="n">
        <v>0.0125149027884828</v>
      </c>
      <c r="F70" s="19"/>
      <c r="G70" s="19" t="n">
        <v>0.0207027905928965</v>
      </c>
      <c r="H70" s="19" t="n">
        <v>0.0185057338866313</v>
      </c>
      <c r="I70" s="19" t="n">
        <v>0.00828145135032271</v>
      </c>
      <c r="J70" s="19" t="n">
        <v>0.0108107501270803</v>
      </c>
      <c r="K70" s="19" t="n">
        <v>0.00489483450017129</v>
      </c>
      <c r="L70" s="19" t="n">
        <v>0.00403498495994531</v>
      </c>
      <c r="M70" s="19"/>
      <c r="N70" s="19" t="n">
        <v>0</v>
      </c>
      <c r="O70" s="19" t="n">
        <v>0.0282047078873099</v>
      </c>
      <c r="P70" s="19" t="n">
        <v>0.00375798363474241</v>
      </c>
      <c r="Q70" s="19" t="n">
        <v>0.00657181013855649</v>
      </c>
      <c r="R70" s="19" t="n">
        <v>0.00996335113798439</v>
      </c>
      <c r="S70" s="19"/>
      <c r="T70" s="19" t="n">
        <v>0</v>
      </c>
      <c r="U70" s="19" t="n">
        <v>0.0228693641521649</v>
      </c>
      <c r="V70" s="19" t="n">
        <v>0.0103644511595721</v>
      </c>
      <c r="W70" s="19" t="n">
        <v>0.00431857017125704</v>
      </c>
      <c r="X70" s="19"/>
      <c r="Y70" s="19" t="n">
        <v>0.0116975148594164</v>
      </c>
      <c r="Z70" s="19" t="n">
        <v>0.0113254209307955</v>
      </c>
      <c r="AA70" s="19" t="n">
        <v>0.00340977523566364</v>
      </c>
      <c r="AB70" s="19" t="n">
        <v>0</v>
      </c>
      <c r="AC70" s="19" t="n">
        <v>0.0572779994512804</v>
      </c>
      <c r="AD70" s="19" t="n">
        <v>0</v>
      </c>
      <c r="AE70" s="19"/>
      <c r="AF70" s="19" t="n">
        <v>0.00209571559940581</v>
      </c>
      <c r="AG70" s="19"/>
      <c r="AH70" s="19" t="n">
        <v>0</v>
      </c>
      <c r="AI70" s="19"/>
      <c r="AJ70" s="19" t="n">
        <v>0.010088493234729</v>
      </c>
      <c r="AK70" s="19" t="n">
        <v>0</v>
      </c>
      <c r="AL70" s="19" t="n">
        <v>0.0159500271072186</v>
      </c>
      <c r="AM70" s="19" t="n">
        <v>0.0206199057614615</v>
      </c>
      <c r="AN70" s="19" t="n">
        <v>0</v>
      </c>
      <c r="AO70" s="19" t="n">
        <v>0.0383084418610728</v>
      </c>
      <c r="AP70" s="19" t="n">
        <v>0</v>
      </c>
    </row>
    <row r="71">
      <c r="B71" t="s">
        <v>60</v>
      </c>
      <c r="C71" s="19" t="n">
        <v>0.029920344200564</v>
      </c>
      <c r="D71" s="19" t="n">
        <v>0.0375127998893194</v>
      </c>
      <c r="E71" s="19" t="n">
        <v>0.0223090295775913</v>
      </c>
      <c r="F71" s="19"/>
      <c r="G71" s="19" t="n">
        <v>0.0528944356870718</v>
      </c>
      <c r="H71" s="19" t="n">
        <v>0.018778369997923</v>
      </c>
      <c r="I71" s="19" t="n">
        <v>0.0200300172258728</v>
      </c>
      <c r="J71" s="19" t="n">
        <v>0.048856779764798</v>
      </c>
      <c r="K71" s="19" t="n">
        <v>0.0399561535770402</v>
      </c>
      <c r="L71" s="19" t="n">
        <v>0.0138133941129658</v>
      </c>
      <c r="M71" s="19"/>
      <c r="N71" s="19" t="n">
        <v>0.0239473517679062</v>
      </c>
      <c r="O71" s="19" t="n">
        <v>0.0305829997402944</v>
      </c>
      <c r="P71" s="19" t="n">
        <v>0.0565405433212521</v>
      </c>
      <c r="Q71" s="19" t="n">
        <v>0.0170250340463869</v>
      </c>
      <c r="R71" s="19" t="n">
        <v>0.0119342964409196</v>
      </c>
      <c r="S71" s="19"/>
      <c r="T71" s="19" t="n">
        <v>0.0716525825621593</v>
      </c>
      <c r="U71" s="19" t="n">
        <v>0.0225221543248005</v>
      </c>
      <c r="V71" s="19" t="n">
        <v>0.017172480542582</v>
      </c>
      <c r="W71" s="19" t="n">
        <v>0.0277368337017864</v>
      </c>
      <c r="X71" s="19"/>
      <c r="Y71" s="19" t="n">
        <v>0.030955852796384</v>
      </c>
      <c r="Z71" s="19" t="n">
        <v>0.0273451451138713</v>
      </c>
      <c r="AA71" s="19" t="n">
        <v>0.0277444777004061</v>
      </c>
      <c r="AB71" s="19" t="n">
        <v>0.035707423263535</v>
      </c>
      <c r="AC71" s="19" t="n">
        <v>0.0542199369258726</v>
      </c>
      <c r="AD71" s="19" t="n">
        <v>0.014997336900345</v>
      </c>
      <c r="AE71" s="19"/>
      <c r="AF71" s="19" t="n">
        <v>0.031284885749854</v>
      </c>
      <c r="AG71" s="19"/>
      <c r="AH71" s="19" t="n">
        <v>0</v>
      </c>
      <c r="AI71" s="19"/>
      <c r="AJ71" s="19" t="n">
        <v>0.0269724786125836</v>
      </c>
      <c r="AK71" s="19" t="n">
        <v>0.0208269273190356</v>
      </c>
      <c r="AL71" s="19" t="n">
        <v>0.0570193141530553</v>
      </c>
      <c r="AM71" s="19" t="n">
        <v>0.0150249286777425</v>
      </c>
      <c r="AN71" s="19" t="n">
        <v>0</v>
      </c>
      <c r="AO71" s="19" t="n">
        <v>0.0311925935617789</v>
      </c>
      <c r="AP71" s="19" t="n">
        <v>0.0394456288907084</v>
      </c>
    </row>
    <row r="72">
      <c r="C72" s="19"/>
      <c r="D72" s="19"/>
      <c r="E72" s="19"/>
      <c r="F72" s="19"/>
      <c r="G72" s="19"/>
      <c r="H72" s="19"/>
      <c r="I72" s="19"/>
      <c r="J72" s="19"/>
      <c r="K72" s="19"/>
      <c r="L72" s="19"/>
      <c r="M72" s="19"/>
      <c r="N72" s="19"/>
      <c r="O72" s="19"/>
      <c r="P72" s="19"/>
      <c r="Q72" s="19"/>
      <c r="R72" s="19"/>
      <c r="S72" s="19"/>
      <c r="T72" s="19"/>
      <c r="U72" s="19"/>
      <c r="V72" s="19"/>
      <c r="W72" s="19"/>
      <c r="X72" s="19"/>
      <c r="Y72" s="19"/>
      <c r="Z72" s="19"/>
      <c r="AA72" s="19"/>
      <c r="AB72" s="19"/>
      <c r="AC72" s="19"/>
      <c r="AD72" s="19"/>
      <c r="AE72" s="19"/>
      <c r="AF72" s="19"/>
      <c r="AG72" s="19"/>
      <c r="AH72" s="19"/>
      <c r="AI72" s="19"/>
      <c r="AJ72" s="19"/>
      <c r="AK72" s="19"/>
      <c r="AL72" s="19"/>
      <c r="AM72" s="19"/>
      <c r="AN72" s="19"/>
      <c r="AO72" s="19"/>
      <c r="AP72" s="19"/>
    </row>
    <row r="73">
      <c r="B73" s="7" t="s">
        <v>106</v>
      </c>
      <c r="C73" s="19"/>
      <c r="D73" s="19"/>
      <c r="E73" s="19"/>
      <c r="F73" s="19"/>
      <c r="G73" s="19"/>
      <c r="H73" s="19"/>
      <c r="I73" s="19"/>
      <c r="J73" s="19"/>
      <c r="K73" s="19"/>
      <c r="L73" s="19"/>
      <c r="M73" s="19"/>
      <c r="N73" s="19"/>
      <c r="O73" s="19"/>
      <c r="P73" s="19"/>
      <c r="Q73" s="19"/>
      <c r="R73" s="19"/>
      <c r="S73" s="19"/>
      <c r="T73" s="19"/>
      <c r="U73" s="19"/>
      <c r="V73" s="19"/>
      <c r="W73" s="19"/>
      <c r="X73" s="19"/>
      <c r="Y73" s="19"/>
      <c r="Z73" s="19"/>
      <c r="AA73" s="19"/>
      <c r="AB73" s="19"/>
      <c r="AC73" s="19"/>
      <c r="AD73" s="19"/>
      <c r="AE73" s="19"/>
      <c r="AF73" s="19"/>
      <c r="AG73" s="19"/>
      <c r="AH73" s="19"/>
      <c r="AI73" s="19"/>
      <c r="AJ73" s="19"/>
      <c r="AK73" s="19"/>
      <c r="AL73" s="19"/>
      <c r="AM73" s="19"/>
      <c r="AN73" s="19"/>
      <c r="AO73" s="19"/>
      <c r="AP73" s="19"/>
    </row>
    <row r="74">
      <c r="B74" s="26" t="s">
        <v>64</v>
      </c>
      <c r="C74" s="19"/>
      <c r="D74" s="19"/>
      <c r="E74" s="19"/>
      <c r="F74" s="19"/>
      <c r="G74" s="19"/>
      <c r="H74" s="19"/>
      <c r="I74" s="19"/>
      <c r="J74" s="19"/>
      <c r="K74" s="19"/>
      <c r="L74" s="19"/>
      <c r="M74" s="19"/>
      <c r="N74" s="19"/>
      <c r="O74" s="19"/>
      <c r="P74" s="19"/>
      <c r="Q74" s="19"/>
      <c r="R74" s="19"/>
      <c r="S74" s="19"/>
      <c r="T74" s="19"/>
      <c r="U74" s="19"/>
      <c r="V74" s="19"/>
      <c r="W74" s="19"/>
      <c r="X74" s="19"/>
      <c r="Y74" s="19"/>
      <c r="Z74" s="19"/>
      <c r="AA74" s="19"/>
      <c r="AB74" s="19"/>
      <c r="AC74" s="19"/>
      <c r="AD74" s="19"/>
      <c r="AE74" s="19"/>
      <c r="AF74" s="19"/>
      <c r="AG74" s="19"/>
      <c r="AH74" s="19"/>
      <c r="AI74" s="19"/>
      <c r="AJ74" s="19"/>
      <c r="AK74" s="19"/>
      <c r="AL74" s="19"/>
      <c r="AM74" s="19"/>
      <c r="AN74" s="19"/>
      <c r="AO74" s="19"/>
      <c r="AP74" s="19"/>
    </row>
    <row r="75">
      <c r="B75" t="s">
        <v>99</v>
      </c>
      <c r="C75" s="19" t="n">
        <v>0.342072213706485</v>
      </c>
      <c r="D75" s="19" t="n">
        <v>0.359074550306027</v>
      </c>
      <c r="E75" s="19" t="n">
        <v>0.325027644927973</v>
      </c>
      <c r="F75" s="19"/>
      <c r="G75" s="19" t="n">
        <v>0.412224360341634</v>
      </c>
      <c r="H75" s="19" t="n">
        <v>0.401381968733652</v>
      </c>
      <c r="I75" s="19" t="n">
        <v>0.393022592582695</v>
      </c>
      <c r="J75" s="19" t="n">
        <v>0.323402727030899</v>
      </c>
      <c r="K75" s="19" t="n">
        <v>0.340535123661351</v>
      </c>
      <c r="L75" s="19" t="n">
        <v>0.242716815051218</v>
      </c>
      <c r="M75" s="19"/>
      <c r="N75" s="19" t="n">
        <v>0.267817047223709</v>
      </c>
      <c r="O75" s="19" t="n">
        <v>0.369530394147844</v>
      </c>
      <c r="P75" s="19" t="n">
        <v>0.272150390670421</v>
      </c>
      <c r="Q75" s="19" t="n">
        <v>0.368970889682219</v>
      </c>
      <c r="R75" s="19" t="n">
        <v>0.410322519551086</v>
      </c>
      <c r="S75" s="19"/>
      <c r="T75" s="19" t="n">
        <v>0.245850604702387</v>
      </c>
      <c r="U75" s="19" t="n">
        <v>0.320557221009758</v>
      </c>
      <c r="V75" s="19" t="n">
        <v>0.317549462082142</v>
      </c>
      <c r="W75" s="19" t="n">
        <v>0.395690700535791</v>
      </c>
      <c r="X75" s="19"/>
      <c r="Y75" s="19" t="n">
        <v>0.394371929390784</v>
      </c>
      <c r="Z75" s="19" t="n">
        <v>0.368004006076005</v>
      </c>
      <c r="AA75" s="19" t="n">
        <v>0.259479695765247</v>
      </c>
      <c r="AB75" s="19" t="n">
        <v>0.284038619987765</v>
      </c>
      <c r="AC75" s="19" t="n">
        <v>0.481173933399462</v>
      </c>
      <c r="AD75" s="19" t="n">
        <v>0.256589577514983</v>
      </c>
      <c r="AE75" s="19"/>
      <c r="AF75" s="19" t="n">
        <v>0.334105150229927</v>
      </c>
      <c r="AG75" s="19"/>
      <c r="AH75" s="19" t="n">
        <v>0.34672395895932</v>
      </c>
      <c r="AI75" s="19"/>
      <c r="AJ75" s="19" t="n">
        <v>0.372590794656979</v>
      </c>
      <c r="AK75" s="19" t="n">
        <v>0.334401021838763</v>
      </c>
      <c r="AL75" s="19" t="n">
        <v>0.359944326848136</v>
      </c>
      <c r="AM75" s="19" t="n">
        <v>0.340652095946634</v>
      </c>
      <c r="AN75" s="19" t="n">
        <v>0.286464951709864</v>
      </c>
      <c r="AO75" s="19" t="n">
        <v>0.314424917782837</v>
      </c>
      <c r="AP75" s="19" t="n">
        <v>0.3269010380138</v>
      </c>
    </row>
    <row r="76">
      <c r="B76" t="s">
        <v>100</v>
      </c>
      <c r="C76" s="19" t="n">
        <v>0.365548749087333</v>
      </c>
      <c r="D76" s="19" t="n">
        <v>0.365626762936124</v>
      </c>
      <c r="E76" s="19" t="n">
        <v>0.365470541459599</v>
      </c>
      <c r="F76" s="19"/>
      <c r="G76" s="19" t="n">
        <v>0.412799566435428</v>
      </c>
      <c r="H76" s="19" t="n">
        <v>0.354269214482737</v>
      </c>
      <c r="I76" s="19" t="n">
        <v>0.38940204018335</v>
      </c>
      <c r="J76" s="19" t="n">
        <v>0.379572827615901</v>
      </c>
      <c r="K76" s="19" t="n">
        <v>0.330780914653221</v>
      </c>
      <c r="L76" s="19" t="n">
        <v>0.347212911046941</v>
      </c>
      <c r="M76" s="19"/>
      <c r="N76" s="19" t="n">
        <v>0.399648091353163</v>
      </c>
      <c r="O76" s="19" t="n">
        <v>0.380713552912885</v>
      </c>
      <c r="P76" s="19" t="n">
        <v>0.343951685844226</v>
      </c>
      <c r="Q76" s="19" t="n">
        <v>0.375914983444276</v>
      </c>
      <c r="R76" s="19" t="n">
        <v>0.350225198982538</v>
      </c>
      <c r="S76" s="19"/>
      <c r="T76" s="19" t="n">
        <v>0.463148293658744</v>
      </c>
      <c r="U76" s="19" t="n">
        <v>0.27744430373152</v>
      </c>
      <c r="V76" s="19" t="n">
        <v>0.419453321922607</v>
      </c>
      <c r="W76" s="19" t="n">
        <v>0.376859444769033</v>
      </c>
      <c r="X76" s="19"/>
      <c r="Y76" s="19" t="n">
        <v>0.372782182694417</v>
      </c>
      <c r="Z76" s="19" t="n">
        <v>0.427700241007941</v>
      </c>
      <c r="AA76" s="19" t="n">
        <v>0.362423722200093</v>
      </c>
      <c r="AB76" s="19" t="n">
        <v>0.345475499241132</v>
      </c>
      <c r="AC76" s="19" t="n">
        <v>0.326887790699583</v>
      </c>
      <c r="AD76" s="19" t="n">
        <v>0.312294614181854</v>
      </c>
      <c r="AE76" s="19"/>
      <c r="AF76" s="19" t="n">
        <v>0.350105544759997</v>
      </c>
      <c r="AG76" s="19"/>
      <c r="AH76" s="19" t="n">
        <v>0.373962748835689</v>
      </c>
      <c r="AI76" s="19"/>
      <c r="AJ76" s="19" t="n">
        <v>0.397475223789552</v>
      </c>
      <c r="AK76" s="19" t="n">
        <v>0.312142988589992</v>
      </c>
      <c r="AL76" s="19" t="n">
        <v>0.331045249305727</v>
      </c>
      <c r="AM76" s="19" t="n">
        <v>0.394242975279519</v>
      </c>
      <c r="AN76" s="19" t="n">
        <v>0.353982195972737</v>
      </c>
      <c r="AO76" s="19" t="n">
        <v>0.435174797565164</v>
      </c>
      <c r="AP76" s="19" t="n">
        <v>0.369280224162338</v>
      </c>
    </row>
    <row r="77">
      <c r="B77" t="s">
        <v>101</v>
      </c>
      <c r="C77" s="19" t="n">
        <v>0.187404462844545</v>
      </c>
      <c r="D77" s="19" t="n">
        <v>0.168822154956428</v>
      </c>
      <c r="E77" s="19" t="n">
        <v>0.206032927409294</v>
      </c>
      <c r="F77" s="19"/>
      <c r="G77" s="19" t="n">
        <v>0.129067548839866</v>
      </c>
      <c r="H77" s="19" t="n">
        <v>0.175711129028869</v>
      </c>
      <c r="I77" s="19" t="n">
        <v>0.131410770492396</v>
      </c>
      <c r="J77" s="19" t="n">
        <v>0.166246737609307</v>
      </c>
      <c r="K77" s="19" t="n">
        <v>0.225840884037841</v>
      </c>
      <c r="L77" s="19" t="n">
        <v>0.254266276904113</v>
      </c>
      <c r="M77" s="19"/>
      <c r="N77" s="19" t="n">
        <v>0.207496730886569</v>
      </c>
      <c r="O77" s="19" t="n">
        <v>0.153181275739274</v>
      </c>
      <c r="P77" s="19" t="n">
        <v>0.217090427230717</v>
      </c>
      <c r="Q77" s="19" t="n">
        <v>0.172970250649061</v>
      </c>
      <c r="R77" s="19" t="n">
        <v>0.192491023009312</v>
      </c>
      <c r="S77" s="19"/>
      <c r="T77" s="19" t="n">
        <v>0.219663315328599</v>
      </c>
      <c r="U77" s="19" t="n">
        <v>0.221727026560311</v>
      </c>
      <c r="V77" s="19" t="n">
        <v>0.182840862104832</v>
      </c>
      <c r="W77" s="19" t="n">
        <v>0.164476901476466</v>
      </c>
      <c r="X77" s="19"/>
      <c r="Y77" s="19" t="n">
        <v>0.167036979447232</v>
      </c>
      <c r="Z77" s="19" t="n">
        <v>0.124979775747827</v>
      </c>
      <c r="AA77" s="19" t="n">
        <v>0.218337571525508</v>
      </c>
      <c r="AB77" s="19" t="n">
        <v>0.223282048075472</v>
      </c>
      <c r="AC77" s="19" t="n">
        <v>0.148518131982738</v>
      </c>
      <c r="AD77" s="19" t="n">
        <v>0.285740126237451</v>
      </c>
      <c r="AE77" s="19"/>
      <c r="AF77" s="19" t="n">
        <v>0.209219655777665</v>
      </c>
      <c r="AG77" s="19"/>
      <c r="AH77" s="19" t="n">
        <v>0.188504378878413</v>
      </c>
      <c r="AI77" s="19"/>
      <c r="AJ77" s="19" t="n">
        <v>0.166787500574916</v>
      </c>
      <c r="AK77" s="19" t="n">
        <v>0.233561725771806</v>
      </c>
      <c r="AL77" s="19" t="n">
        <v>0.174826410782541</v>
      </c>
      <c r="AM77" s="19" t="n">
        <v>0.148205514884036</v>
      </c>
      <c r="AN77" s="19" t="n">
        <v>0.208996359948308</v>
      </c>
      <c r="AO77" s="19" t="n">
        <v>0.148042772706204</v>
      </c>
      <c r="AP77" s="19" t="n">
        <v>0.213105843076822</v>
      </c>
    </row>
    <row r="78">
      <c r="B78" t="s">
        <v>102</v>
      </c>
      <c r="C78" s="19" t="n">
        <v>0.0610798152804474</v>
      </c>
      <c r="D78" s="19" t="n">
        <v>0.0660237656826492</v>
      </c>
      <c r="E78" s="19" t="n">
        <v>0.0561235845780067</v>
      </c>
      <c r="F78" s="19"/>
      <c r="G78" s="19" t="n">
        <v>0.0324111161337162</v>
      </c>
      <c r="H78" s="19" t="n">
        <v>0.0582671207752678</v>
      </c>
      <c r="I78" s="19" t="n">
        <v>0.0612267864393146</v>
      </c>
      <c r="J78" s="19" t="n">
        <v>0.0752647968336727</v>
      </c>
      <c r="K78" s="19" t="n">
        <v>0.0611632019420027</v>
      </c>
      <c r="L78" s="19" t="n">
        <v>0.0659197735052625</v>
      </c>
      <c r="M78" s="19"/>
      <c r="N78" s="19" t="n">
        <v>0.0646826909033997</v>
      </c>
      <c r="O78" s="19" t="n">
        <v>0.061969266350267</v>
      </c>
      <c r="P78" s="19" t="n">
        <v>0.0857080531700332</v>
      </c>
      <c r="Q78" s="19" t="n">
        <v>0.0555541573208067</v>
      </c>
      <c r="R78" s="19" t="n">
        <v>0.0268743421469801</v>
      </c>
      <c r="S78" s="19"/>
      <c r="T78" s="19" t="n">
        <v>0.0489001725941549</v>
      </c>
      <c r="U78" s="19" t="n">
        <v>0.107538622940498</v>
      </c>
      <c r="V78" s="19" t="n">
        <v>0.0437871514414284</v>
      </c>
      <c r="W78" s="19" t="n">
        <v>0.0319029905392828</v>
      </c>
      <c r="X78" s="19"/>
      <c r="Y78" s="19" t="n">
        <v>0.0483082714608263</v>
      </c>
      <c r="Z78" s="19" t="n">
        <v>0.0530699750571303</v>
      </c>
      <c r="AA78" s="19" t="n">
        <v>0.0722272173888965</v>
      </c>
      <c r="AB78" s="19" t="n">
        <v>0.0865964841423421</v>
      </c>
      <c r="AC78" s="19" t="n">
        <v>0.0179435707751628</v>
      </c>
      <c r="AD78" s="19" t="n">
        <v>0.0932801219232967</v>
      </c>
      <c r="AE78" s="19"/>
      <c r="AF78" s="19" t="n">
        <v>0.0612605472048907</v>
      </c>
      <c r="AG78" s="19"/>
      <c r="AH78" s="19" t="n">
        <v>0.0519196071863382</v>
      </c>
      <c r="AI78" s="19"/>
      <c r="AJ78" s="19" t="n">
        <v>0.02822210708474</v>
      </c>
      <c r="AK78" s="19" t="n">
        <v>0.0567381752964827</v>
      </c>
      <c r="AL78" s="19" t="n">
        <v>0.0873411501712693</v>
      </c>
      <c r="AM78" s="19" t="n">
        <v>0.0926180258935721</v>
      </c>
      <c r="AN78" s="19" t="n">
        <v>0.0763634232007548</v>
      </c>
      <c r="AO78" s="19" t="n">
        <v>0.0316920579508432</v>
      </c>
      <c r="AP78" s="19" t="n">
        <v>0.0797827923981098</v>
      </c>
    </row>
    <row r="79">
      <c r="B79" t="s">
        <v>103</v>
      </c>
      <c r="C79" s="19" t="n">
        <v>0.0258616766157784</v>
      </c>
      <c r="D79" s="19" t="n">
        <v>0.0145158077153616</v>
      </c>
      <c r="E79" s="19" t="n">
        <v>0.0372357275700658</v>
      </c>
      <c r="F79" s="19"/>
      <c r="G79" s="19" t="n">
        <v>0.00629202590581527</v>
      </c>
      <c r="H79" s="19" t="n">
        <v>0.0037737656863496</v>
      </c>
      <c r="I79" s="19" t="n">
        <v>0.0249378103022446</v>
      </c>
      <c r="J79" s="19" t="n">
        <v>0.028744221415932</v>
      </c>
      <c r="K79" s="19" t="n">
        <v>0.0353379995973746</v>
      </c>
      <c r="L79" s="19" t="n">
        <v>0.0440030222592104</v>
      </c>
      <c r="M79" s="19"/>
      <c r="N79" s="19" t="n">
        <v>0.0603554396331598</v>
      </c>
      <c r="O79" s="19" t="n">
        <v>0.020919581643928</v>
      </c>
      <c r="P79" s="19" t="n">
        <v>0.0456153480228302</v>
      </c>
      <c r="Q79" s="19" t="n">
        <v>0.0128651385467524</v>
      </c>
      <c r="R79" s="19" t="n">
        <v>0.00939049592052672</v>
      </c>
      <c r="S79" s="19"/>
      <c r="T79" s="19" t="n">
        <v>0.0224376137161145</v>
      </c>
      <c r="U79" s="19" t="n">
        <v>0.0538114582547839</v>
      </c>
      <c r="V79" s="19" t="n">
        <v>0.0238951978686839</v>
      </c>
      <c r="W79" s="19" t="n">
        <v>0.0122806454039521</v>
      </c>
      <c r="X79" s="19"/>
      <c r="Y79" s="19" t="n">
        <v>0.00431171174098924</v>
      </c>
      <c r="Z79" s="19" t="n">
        <v>0.0262460021110979</v>
      </c>
      <c r="AA79" s="19" t="n">
        <v>0.0487597567184711</v>
      </c>
      <c r="AB79" s="19" t="n">
        <v>0.0431757000860262</v>
      </c>
      <c r="AC79" s="19" t="n">
        <v>0.0118762991565543</v>
      </c>
      <c r="AD79" s="19" t="n">
        <v>0.0520955601424147</v>
      </c>
      <c r="AE79" s="19"/>
      <c r="AF79" s="19" t="n">
        <v>0.0205586668723729</v>
      </c>
      <c r="AG79" s="19"/>
      <c r="AH79" s="19" t="n">
        <v>0.0248663074953334</v>
      </c>
      <c r="AI79" s="19"/>
      <c r="AJ79" s="19" t="n">
        <v>0.0349243738938129</v>
      </c>
      <c r="AK79" s="19" t="n">
        <v>0.0421776293930534</v>
      </c>
      <c r="AL79" s="19" t="n">
        <v>0.00387533092042295</v>
      </c>
      <c r="AM79" s="19" t="n">
        <v>0.00791760759811864</v>
      </c>
      <c r="AN79" s="19" t="n">
        <v>0.0572850074160109</v>
      </c>
      <c r="AO79" s="19" t="n">
        <v>0.0431187240998996</v>
      </c>
      <c r="AP79" s="19" t="n">
        <v>0</v>
      </c>
    </row>
    <row r="80">
      <c r="B80" t="s">
        <v>60</v>
      </c>
      <c r="C80" s="19" t="n">
        <v>0.0180330824654112</v>
      </c>
      <c r="D80" s="19" t="n">
        <v>0.0259369584034104</v>
      </c>
      <c r="E80" s="19" t="n">
        <v>0.0101095740550622</v>
      </c>
      <c r="F80" s="19"/>
      <c r="G80" s="19" t="n">
        <v>0.00720538234354063</v>
      </c>
      <c r="H80" s="19" t="n">
        <v>0.00659680129312442</v>
      </c>
      <c r="I80" s="19" t="n">
        <v>0</v>
      </c>
      <c r="J80" s="19" t="n">
        <v>0.0267686894942882</v>
      </c>
      <c r="K80" s="19" t="n">
        <v>0.00634187610821064</v>
      </c>
      <c r="L80" s="19" t="n">
        <v>0.0458812012332549</v>
      </c>
      <c r="M80" s="19"/>
      <c r="N80" s="19" t="n">
        <v>0</v>
      </c>
      <c r="O80" s="19" t="n">
        <v>0.0136859292058019</v>
      </c>
      <c r="P80" s="19" t="n">
        <v>0.0354840950617729</v>
      </c>
      <c r="Q80" s="19" t="n">
        <v>0.0137245803568857</v>
      </c>
      <c r="R80" s="19" t="n">
        <v>0.0106964203895566</v>
      </c>
      <c r="S80" s="19"/>
      <c r="T80" s="19" t="n">
        <v>0</v>
      </c>
      <c r="U80" s="19" t="n">
        <v>0.0189213675031301</v>
      </c>
      <c r="V80" s="19" t="n">
        <v>0.012474004580306</v>
      </c>
      <c r="W80" s="19" t="n">
        <v>0.0187893172754754</v>
      </c>
      <c r="X80" s="19"/>
      <c r="Y80" s="19" t="n">
        <v>0.013188925265751</v>
      </c>
      <c r="Z80" s="19" t="n">
        <v>0</v>
      </c>
      <c r="AA80" s="19" t="n">
        <v>0.0387720364017845</v>
      </c>
      <c r="AB80" s="19" t="n">
        <v>0.0174316484672633</v>
      </c>
      <c r="AC80" s="19" t="n">
        <v>0.0136002739864999</v>
      </c>
      <c r="AD80" s="19" t="n">
        <v>0</v>
      </c>
      <c r="AE80" s="19"/>
      <c r="AF80" s="19" t="n">
        <v>0.0247504351551479</v>
      </c>
      <c r="AG80" s="19"/>
      <c r="AH80" s="19" t="n">
        <v>0.0140229986449075</v>
      </c>
      <c r="AI80" s="19"/>
      <c r="AJ80" s="19" t="n">
        <v>0</v>
      </c>
      <c r="AK80" s="19" t="n">
        <v>0.0209784591099036</v>
      </c>
      <c r="AL80" s="19" t="n">
        <v>0.042967531971904</v>
      </c>
      <c r="AM80" s="19" t="n">
        <v>0.0163637803981206</v>
      </c>
      <c r="AN80" s="19" t="n">
        <v>0.0169080617523253</v>
      </c>
      <c r="AO80" s="19" t="n">
        <v>0.0275467298950527</v>
      </c>
      <c r="AP80" s="19" t="n">
        <v>0.0109301023489295</v>
      </c>
    </row>
    <row r="81">
      <c r="C81" s="19"/>
      <c r="D81" s="19"/>
      <c r="E81" s="19"/>
      <c r="F81" s="19"/>
      <c r="G81" s="19"/>
      <c r="H81" s="19"/>
      <c r="I81" s="19"/>
      <c r="J81" s="19"/>
      <c r="K81" s="19"/>
      <c r="L81" s="19"/>
      <c r="M81" s="19"/>
      <c r="N81" s="19"/>
      <c r="O81" s="19"/>
      <c r="P81" s="19"/>
      <c r="Q81" s="19"/>
      <c r="R81" s="19"/>
      <c r="S81" s="19"/>
      <c r="T81" s="19"/>
      <c r="U81" s="19"/>
      <c r="V81" s="19"/>
      <c r="W81" s="19"/>
      <c r="X81" s="19"/>
      <c r="Y81" s="19"/>
      <c r="Z81" s="19"/>
      <c r="AA81" s="19"/>
      <c r="AB81" s="19"/>
      <c r="AC81" s="19"/>
      <c r="AD81" s="19"/>
      <c r="AE81" s="19"/>
      <c r="AF81" s="19"/>
      <c r="AG81" s="19"/>
      <c r="AH81" s="19"/>
      <c r="AI81" s="19"/>
      <c r="AJ81" s="19"/>
      <c r="AK81" s="19"/>
      <c r="AL81" s="19"/>
      <c r="AM81" s="19"/>
      <c r="AN81" s="19"/>
      <c r="AO81" s="19"/>
      <c r="AP81" s="19"/>
    </row>
    <row r="82">
      <c r="B82" s="7" t="s">
        <v>107</v>
      </c>
      <c r="C82" s="19"/>
      <c r="D82" s="19"/>
      <c r="E82" s="19"/>
      <c r="F82" s="19"/>
      <c r="G82" s="19"/>
      <c r="H82" s="19"/>
      <c r="I82" s="19"/>
      <c r="J82" s="19"/>
      <c r="K82" s="19"/>
      <c r="L82" s="19"/>
      <c r="M82" s="19"/>
      <c r="N82" s="19"/>
      <c r="O82" s="19"/>
      <c r="P82" s="19"/>
      <c r="Q82" s="19"/>
      <c r="R82" s="19"/>
      <c r="S82" s="19"/>
      <c r="T82" s="19"/>
      <c r="U82" s="19"/>
      <c r="V82" s="19"/>
      <c r="W82" s="19"/>
      <c r="X82" s="19"/>
      <c r="Y82" s="19"/>
      <c r="Z82" s="19"/>
      <c r="AA82" s="19"/>
      <c r="AB82" s="19"/>
      <c r="AC82" s="19"/>
      <c r="AD82" s="19"/>
      <c r="AE82" s="19"/>
      <c r="AF82" s="19"/>
      <c r="AG82" s="19"/>
      <c r="AH82" s="19"/>
      <c r="AI82" s="19"/>
      <c r="AJ82" s="19"/>
      <c r="AK82" s="19"/>
      <c r="AL82" s="19"/>
      <c r="AM82" s="19"/>
      <c r="AN82" s="19"/>
      <c r="AO82" s="19"/>
      <c r="AP82" s="19"/>
    </row>
    <row r="83">
      <c r="B83" s="26" t="s">
        <v>64</v>
      </c>
      <c r="C83" s="19"/>
      <c r="D83" s="19"/>
      <c r="E83" s="19"/>
      <c r="F83" s="19"/>
      <c r="G83" s="19"/>
      <c r="H83" s="19"/>
      <c r="I83" s="19"/>
      <c r="J83" s="19"/>
      <c r="K83" s="19"/>
      <c r="L83" s="19"/>
      <c r="M83" s="19"/>
      <c r="N83" s="19"/>
      <c r="O83" s="19"/>
      <c r="P83" s="19"/>
      <c r="Q83" s="19"/>
      <c r="R83" s="19"/>
      <c r="S83" s="19"/>
      <c r="T83" s="19"/>
      <c r="U83" s="19"/>
      <c r="V83" s="19"/>
      <c r="W83" s="19"/>
      <c r="X83" s="19"/>
      <c r="Y83" s="19"/>
      <c r="Z83" s="19"/>
      <c r="AA83" s="19"/>
      <c r="AB83" s="19"/>
      <c r="AC83" s="19"/>
      <c r="AD83" s="19"/>
      <c r="AE83" s="19"/>
      <c r="AF83" s="19"/>
      <c r="AG83" s="19"/>
      <c r="AH83" s="19"/>
      <c r="AI83" s="19"/>
      <c r="AJ83" s="19"/>
      <c r="AK83" s="19"/>
      <c r="AL83" s="19"/>
      <c r="AM83" s="19"/>
      <c r="AN83" s="19"/>
      <c r="AO83" s="19"/>
      <c r="AP83" s="19"/>
    </row>
    <row r="84">
      <c r="B84" t="s">
        <v>99</v>
      </c>
      <c r="C84" s="19" t="n">
        <v>0.127921803373218</v>
      </c>
      <c r="D84" s="19" t="n">
        <v>0.158019486275894</v>
      </c>
      <c r="E84" s="19" t="n">
        <v>0.0977493607030545</v>
      </c>
      <c r="F84" s="19"/>
      <c r="G84" s="19" t="n">
        <v>0.191544501628153</v>
      </c>
      <c r="H84" s="19" t="n">
        <v>0.206275124462713</v>
      </c>
      <c r="I84" s="19" t="n">
        <v>0.187833434268596</v>
      </c>
      <c r="J84" s="19" t="n">
        <v>0.124660184791106</v>
      </c>
      <c r="K84" s="19" t="n">
        <v>0.0621913045347791</v>
      </c>
      <c r="L84" s="19" t="n">
        <v>0.0417092670786676</v>
      </c>
      <c r="M84" s="19"/>
      <c r="N84" s="19" t="n">
        <v>0.0326213948456802</v>
      </c>
      <c r="O84" s="19" t="n">
        <v>0.0992062671676939</v>
      </c>
      <c r="P84" s="19" t="n">
        <v>0.089202332800052</v>
      </c>
      <c r="Q84" s="19" t="n">
        <v>0.153868344594001</v>
      </c>
      <c r="R84" s="19" t="n">
        <v>0.227869126218413</v>
      </c>
      <c r="S84" s="19"/>
      <c r="T84" s="19" t="n">
        <v>0.0776287284469659</v>
      </c>
      <c r="U84" s="19" t="n">
        <v>0.123316886350504</v>
      </c>
      <c r="V84" s="19" t="n">
        <v>0.105034021649719</v>
      </c>
      <c r="W84" s="19" t="n">
        <v>0.150440290081311</v>
      </c>
      <c r="X84" s="19"/>
      <c r="Y84" s="19" t="n">
        <v>0.204745165520417</v>
      </c>
      <c r="Z84" s="19" t="n">
        <v>0.138215000702287</v>
      </c>
      <c r="AA84" s="19" t="n">
        <v>0.0336848400757907</v>
      </c>
      <c r="AB84" s="19" t="n">
        <v>0.106311319953643</v>
      </c>
      <c r="AC84" s="19" t="n">
        <v>0.0594014389590461</v>
      </c>
      <c r="AD84" s="19" t="n">
        <v>0.10993185149715</v>
      </c>
      <c r="AE84" s="19"/>
      <c r="AF84" s="19" t="n">
        <v>0.12475114712133</v>
      </c>
      <c r="AG84" s="19"/>
      <c r="AH84" s="19" t="n">
        <v>0.13087217612932</v>
      </c>
      <c r="AI84" s="19"/>
      <c r="AJ84" s="19" t="n">
        <v>0.154498815054464</v>
      </c>
      <c r="AK84" s="19" t="n">
        <v>0.0657507345300626</v>
      </c>
      <c r="AL84" s="19" t="n">
        <v>0.143956650463712</v>
      </c>
      <c r="AM84" s="19" t="n">
        <v>0.146307395259385</v>
      </c>
      <c r="AN84" s="19" t="n">
        <v>0.0806403072210508</v>
      </c>
      <c r="AO84" s="19" t="n">
        <v>0.154904597575371</v>
      </c>
      <c r="AP84" s="19" t="n">
        <v>0.143401338686333</v>
      </c>
    </row>
    <row r="85">
      <c r="B85" t="s">
        <v>100</v>
      </c>
      <c r="C85" s="19" t="n">
        <v>0.167831043384638</v>
      </c>
      <c r="D85" s="19" t="n">
        <v>0.196679035664978</v>
      </c>
      <c r="E85" s="19" t="n">
        <v>0.138911395448866</v>
      </c>
      <c r="F85" s="19"/>
      <c r="G85" s="19" t="n">
        <v>0.272545315420624</v>
      </c>
      <c r="H85" s="19" t="n">
        <v>0.226035857814549</v>
      </c>
      <c r="I85" s="19" t="n">
        <v>0.189268289388872</v>
      </c>
      <c r="J85" s="19" t="n">
        <v>0.195624081128505</v>
      </c>
      <c r="K85" s="19" t="n">
        <v>0.12003661698997</v>
      </c>
      <c r="L85" s="19" t="n">
        <v>0.0699895096612276</v>
      </c>
      <c r="M85" s="19"/>
      <c r="N85" s="19" t="n">
        <v>0.142918789112687</v>
      </c>
      <c r="O85" s="19" t="n">
        <v>0.179459095337167</v>
      </c>
      <c r="P85" s="19" t="n">
        <v>0.119810498737873</v>
      </c>
      <c r="Q85" s="19" t="n">
        <v>0.212942085570876</v>
      </c>
      <c r="R85" s="19" t="n">
        <v>0.156029419104174</v>
      </c>
      <c r="S85" s="19"/>
      <c r="T85" s="19" t="n">
        <v>0.212476130666945</v>
      </c>
      <c r="U85" s="19" t="n">
        <v>0.120154656909524</v>
      </c>
      <c r="V85" s="19" t="n">
        <v>0.109907153095233</v>
      </c>
      <c r="W85" s="19" t="n">
        <v>0.213233227371898</v>
      </c>
      <c r="X85" s="19"/>
      <c r="Y85" s="19" t="n">
        <v>0.210466476217916</v>
      </c>
      <c r="Z85" s="19" t="n">
        <v>0.184254525007994</v>
      </c>
      <c r="AA85" s="19" t="n">
        <v>0.0851417279460129</v>
      </c>
      <c r="AB85" s="19" t="n">
        <v>0.152879344835879</v>
      </c>
      <c r="AC85" s="19" t="n">
        <v>0.30209417011125</v>
      </c>
      <c r="AD85" s="19" t="n">
        <v>0.0983543587016672</v>
      </c>
      <c r="AE85" s="19"/>
      <c r="AF85" s="19" t="n">
        <v>0.180821599250894</v>
      </c>
      <c r="AG85" s="19"/>
      <c r="AH85" s="19" t="n">
        <v>0.171475722848642</v>
      </c>
      <c r="AI85" s="19"/>
      <c r="AJ85" s="19" t="n">
        <v>0.197649791607159</v>
      </c>
      <c r="AK85" s="19" t="n">
        <v>0.168971487455689</v>
      </c>
      <c r="AL85" s="19" t="n">
        <v>0.133319457693274</v>
      </c>
      <c r="AM85" s="19" t="n">
        <v>0.190992342289407</v>
      </c>
      <c r="AN85" s="19" t="n">
        <v>0.116407818535068</v>
      </c>
      <c r="AO85" s="19" t="n">
        <v>0.179310537284557</v>
      </c>
      <c r="AP85" s="19" t="n">
        <v>0.162526868815226</v>
      </c>
    </row>
    <row r="86">
      <c r="B86" t="s">
        <v>101</v>
      </c>
      <c r="C86" s="19" t="n">
        <v>0.153698760762111</v>
      </c>
      <c r="D86" s="19" t="n">
        <v>0.173606212847962</v>
      </c>
      <c r="E86" s="19" t="n">
        <v>0.133741860468102</v>
      </c>
      <c r="F86" s="19"/>
      <c r="G86" s="19" t="n">
        <v>0.174545533896281</v>
      </c>
      <c r="H86" s="19" t="n">
        <v>0.194522215717293</v>
      </c>
      <c r="I86" s="19" t="n">
        <v>0.183472935946407</v>
      </c>
      <c r="J86" s="19" t="n">
        <v>0.148558132030182</v>
      </c>
      <c r="K86" s="19" t="n">
        <v>0.120294017656608</v>
      </c>
      <c r="L86" s="19" t="n">
        <v>0.11762154276764</v>
      </c>
      <c r="M86" s="19"/>
      <c r="N86" s="19" t="n">
        <v>0.0457388983771404</v>
      </c>
      <c r="O86" s="19" t="n">
        <v>0.152928724542685</v>
      </c>
      <c r="P86" s="19" t="n">
        <v>0.155272352591706</v>
      </c>
      <c r="Q86" s="19" t="n">
        <v>0.176302197296429</v>
      </c>
      <c r="R86" s="19" t="n">
        <v>0.156387636331433</v>
      </c>
      <c r="S86" s="19"/>
      <c r="T86" s="19" t="n">
        <v>0.298605975112258</v>
      </c>
      <c r="U86" s="19" t="n">
        <v>0.149210485510879</v>
      </c>
      <c r="V86" s="19" t="n">
        <v>0.134863480645254</v>
      </c>
      <c r="W86" s="19" t="n">
        <v>0.157495129026089</v>
      </c>
      <c r="X86" s="19"/>
      <c r="Y86" s="19" t="n">
        <v>0.15662239013769</v>
      </c>
      <c r="Z86" s="19" t="n">
        <v>0.173219211235316</v>
      </c>
      <c r="AA86" s="19" t="n">
        <v>0.122935139805114</v>
      </c>
      <c r="AB86" s="19" t="n">
        <v>0.177078111077271</v>
      </c>
      <c r="AC86" s="19" t="n">
        <v>0.278559235673635</v>
      </c>
      <c r="AD86" s="19" t="n">
        <v>0.0963207559617775</v>
      </c>
      <c r="AE86" s="19"/>
      <c r="AF86" s="19" t="n">
        <v>0.163245204313539</v>
      </c>
      <c r="AG86" s="19"/>
      <c r="AH86" s="19" t="n">
        <v>0.155138164216284</v>
      </c>
      <c r="AI86" s="19"/>
      <c r="AJ86" s="19" t="n">
        <v>0.143658182981171</v>
      </c>
      <c r="AK86" s="19" t="n">
        <v>0.159068547739986</v>
      </c>
      <c r="AL86" s="19" t="n">
        <v>0.143275602676447</v>
      </c>
      <c r="AM86" s="19" t="n">
        <v>0.129522910110205</v>
      </c>
      <c r="AN86" s="19" t="n">
        <v>0.169941698301175</v>
      </c>
      <c r="AO86" s="19" t="n">
        <v>0.118355414836885</v>
      </c>
      <c r="AP86" s="19" t="n">
        <v>0.203525486287631</v>
      </c>
    </row>
    <row r="87">
      <c r="B87" t="s">
        <v>102</v>
      </c>
      <c r="C87" s="19" t="n">
        <v>0.142758719033206</v>
      </c>
      <c r="D87" s="19" t="n">
        <v>0.119315242310476</v>
      </c>
      <c r="E87" s="19" t="n">
        <v>0.166260427111305</v>
      </c>
      <c r="F87" s="19"/>
      <c r="G87" s="19" t="n">
        <v>0.155002580131157</v>
      </c>
      <c r="H87" s="19" t="n">
        <v>0.16984304798004</v>
      </c>
      <c r="I87" s="19" t="n">
        <v>0.122993056687831</v>
      </c>
      <c r="J87" s="19" t="n">
        <v>0.150561510661195</v>
      </c>
      <c r="K87" s="19" t="n">
        <v>0.127155618322024</v>
      </c>
      <c r="L87" s="19" t="n">
        <v>0.135170611580365</v>
      </c>
      <c r="M87" s="19"/>
      <c r="N87" s="19" t="n">
        <v>0.164050683093535</v>
      </c>
      <c r="O87" s="19" t="n">
        <v>0.174895547005865</v>
      </c>
      <c r="P87" s="19" t="n">
        <v>0.146970313686801</v>
      </c>
      <c r="Q87" s="19" t="n">
        <v>0.121433181791994</v>
      </c>
      <c r="R87" s="19" t="n">
        <v>0.113897493193105</v>
      </c>
      <c r="S87" s="19"/>
      <c r="T87" s="19" t="n">
        <v>0.248007783462432</v>
      </c>
      <c r="U87" s="19" t="n">
        <v>0.161023644047489</v>
      </c>
      <c r="V87" s="19" t="n">
        <v>0.12294168687893</v>
      </c>
      <c r="W87" s="19" t="n">
        <v>0.138272038986684</v>
      </c>
      <c r="X87" s="19"/>
      <c r="Y87" s="19" t="n">
        <v>0.138041339267131</v>
      </c>
      <c r="Z87" s="19" t="n">
        <v>0.145106061666343</v>
      </c>
      <c r="AA87" s="19" t="n">
        <v>0.142757145153923</v>
      </c>
      <c r="AB87" s="19" t="n">
        <v>0.126804753492212</v>
      </c>
      <c r="AC87" s="19" t="n">
        <v>0.231436310292984</v>
      </c>
      <c r="AD87" s="19" t="n">
        <v>0.133016732934381</v>
      </c>
      <c r="AE87" s="19"/>
      <c r="AF87" s="19" t="n">
        <v>0.145252450739534</v>
      </c>
      <c r="AG87" s="19"/>
      <c r="AH87" s="19" t="n">
        <v>0.145678035557432</v>
      </c>
      <c r="AI87" s="19"/>
      <c r="AJ87" s="19" t="n">
        <v>0.163275193005312</v>
      </c>
      <c r="AK87" s="19" t="n">
        <v>0.129694352161818</v>
      </c>
      <c r="AL87" s="19" t="n">
        <v>0.153314210455692</v>
      </c>
      <c r="AM87" s="19" t="n">
        <v>0.176643993955085</v>
      </c>
      <c r="AN87" s="19" t="n">
        <v>0.146478834898282</v>
      </c>
      <c r="AO87" s="19" t="n">
        <v>0.0783114431027133</v>
      </c>
      <c r="AP87" s="19" t="n">
        <v>0.12794307967462</v>
      </c>
    </row>
    <row r="88">
      <c r="B88" t="s">
        <v>103</v>
      </c>
      <c r="C88" s="19" t="n">
        <v>0.294267353916094</v>
      </c>
      <c r="D88" s="19" t="n">
        <v>0.263774466182415</v>
      </c>
      <c r="E88" s="19" t="n">
        <v>0.324835983068286</v>
      </c>
      <c r="F88" s="19"/>
      <c r="G88" s="19" t="n">
        <v>0.112201166715618</v>
      </c>
      <c r="H88" s="19" t="n">
        <v>0.154207357881747</v>
      </c>
      <c r="I88" s="19" t="n">
        <v>0.237683731173463</v>
      </c>
      <c r="J88" s="19" t="n">
        <v>0.278111765154558</v>
      </c>
      <c r="K88" s="19" t="n">
        <v>0.386678915282352</v>
      </c>
      <c r="L88" s="19" t="n">
        <v>0.477358195720394</v>
      </c>
      <c r="M88" s="19"/>
      <c r="N88" s="19" t="n">
        <v>0.38781738234474</v>
      </c>
      <c r="O88" s="19" t="n">
        <v>0.28203899584222</v>
      </c>
      <c r="P88" s="19" t="n">
        <v>0.349544142475651</v>
      </c>
      <c r="Q88" s="19" t="n">
        <v>0.259613258809733</v>
      </c>
      <c r="R88" s="19" t="n">
        <v>0.246700695860572</v>
      </c>
      <c r="S88" s="19"/>
      <c r="T88" s="19" t="n">
        <v>0.12066910695942</v>
      </c>
      <c r="U88" s="19" t="n">
        <v>0.288514078085348</v>
      </c>
      <c r="V88" s="19" t="n">
        <v>0.402140907037188</v>
      </c>
      <c r="W88" s="19" t="n">
        <v>0.249823793460032</v>
      </c>
      <c r="X88" s="19"/>
      <c r="Y88" s="19" t="n">
        <v>0.202969682979699</v>
      </c>
      <c r="Z88" s="19" t="n">
        <v>0.243168404836595</v>
      </c>
      <c r="AA88" s="19" t="n">
        <v>0.450183076971827</v>
      </c>
      <c r="AB88" s="19" t="n">
        <v>0.314357077043751</v>
      </c>
      <c r="AC88" s="19" t="n">
        <v>0.0734193278075124</v>
      </c>
      <c r="AD88" s="19" t="n">
        <v>0.455350943537445</v>
      </c>
      <c r="AE88" s="19"/>
      <c r="AF88" s="19" t="n">
        <v>0.26726492245536</v>
      </c>
      <c r="AG88" s="19"/>
      <c r="AH88" s="19" t="n">
        <v>0.294639260847983</v>
      </c>
      <c r="AI88" s="19"/>
      <c r="AJ88" s="19" t="n">
        <v>0.228661399314655</v>
      </c>
      <c r="AK88" s="19" t="n">
        <v>0.351059307119434</v>
      </c>
      <c r="AL88" s="19" t="n">
        <v>0.323046459048469</v>
      </c>
      <c r="AM88" s="19" t="n">
        <v>0.229801862893174</v>
      </c>
      <c r="AN88" s="19" t="n">
        <v>0.378732554732889</v>
      </c>
      <c r="AO88" s="19" t="n">
        <v>0.356080872302133</v>
      </c>
      <c r="AP88" s="19" t="n">
        <v>0.255564518741365</v>
      </c>
    </row>
    <row r="89">
      <c r="B89" t="s">
        <v>60</v>
      </c>
      <c r="C89" s="19" t="n">
        <v>0.113522319530734</v>
      </c>
      <c r="D89" s="19" t="n">
        <v>0.0886055567182751</v>
      </c>
      <c r="E89" s="19" t="n">
        <v>0.138500973200387</v>
      </c>
      <c r="F89" s="19"/>
      <c r="G89" s="19" t="n">
        <v>0.0941609022081667</v>
      </c>
      <c r="H89" s="19" t="n">
        <v>0.0491163961436574</v>
      </c>
      <c r="I89" s="19" t="n">
        <v>0.0787485525348305</v>
      </c>
      <c r="J89" s="19" t="n">
        <v>0.102484326234453</v>
      </c>
      <c r="K89" s="19" t="n">
        <v>0.183643527214267</v>
      </c>
      <c r="L89" s="19" t="n">
        <v>0.158150873191706</v>
      </c>
      <c r="M89" s="19"/>
      <c r="N89" s="19" t="n">
        <v>0.226852852226217</v>
      </c>
      <c r="O89" s="19" t="n">
        <v>0.111471370104369</v>
      </c>
      <c r="P89" s="19" t="n">
        <v>0.139200359707918</v>
      </c>
      <c r="Q89" s="19" t="n">
        <v>0.0758409319369667</v>
      </c>
      <c r="R89" s="19" t="n">
        <v>0.0991156292923028</v>
      </c>
      <c r="S89" s="19"/>
      <c r="T89" s="19" t="n">
        <v>0.0426122753519794</v>
      </c>
      <c r="U89" s="19" t="n">
        <v>0.157780249096255</v>
      </c>
      <c r="V89" s="19" t="n">
        <v>0.125112750693675</v>
      </c>
      <c r="W89" s="19" t="n">
        <v>0.0907355210739865</v>
      </c>
      <c r="X89" s="19"/>
      <c r="Y89" s="19" t="n">
        <v>0.0871549458771475</v>
      </c>
      <c r="Z89" s="19" t="n">
        <v>0.116036796551466</v>
      </c>
      <c r="AA89" s="19" t="n">
        <v>0.165298070047333</v>
      </c>
      <c r="AB89" s="19" t="n">
        <v>0.122569393597243</v>
      </c>
      <c r="AC89" s="19" t="n">
        <v>0.0550895171555719</v>
      </c>
      <c r="AD89" s="19" t="n">
        <v>0.107025357367579</v>
      </c>
      <c r="AE89" s="19"/>
      <c r="AF89" s="19" t="n">
        <v>0.118664676119343</v>
      </c>
      <c r="AG89" s="19"/>
      <c r="AH89" s="19" t="n">
        <v>0.102196640400339</v>
      </c>
      <c r="AI89" s="19"/>
      <c r="AJ89" s="19" t="n">
        <v>0.11225661803724</v>
      </c>
      <c r="AK89" s="19" t="n">
        <v>0.125455570993011</v>
      </c>
      <c r="AL89" s="19" t="n">
        <v>0.103087619662405</v>
      </c>
      <c r="AM89" s="19" t="n">
        <v>0.126731495492744</v>
      </c>
      <c r="AN89" s="19" t="n">
        <v>0.107798786311535</v>
      </c>
      <c r="AO89" s="19" t="n">
        <v>0.113037134898341</v>
      </c>
      <c r="AP89" s="19" t="n">
        <v>0.107038707794824</v>
      </c>
    </row>
    <row r="90">
      <c r="C90" s="19"/>
      <c r="D90" s="19"/>
      <c r="E90" s="19"/>
      <c r="F90" s="19"/>
      <c r="G90" s="19"/>
      <c r="H90" s="19"/>
      <c r="I90" s="19"/>
      <c r="J90" s="19"/>
      <c r="K90" s="19"/>
      <c r="L90" s="19"/>
      <c r="M90" s="19"/>
      <c r="N90" s="19"/>
      <c r="O90" s="19"/>
      <c r="P90" s="19"/>
      <c r="Q90" s="19"/>
      <c r="R90" s="19"/>
      <c r="S90" s="19"/>
      <c r="T90" s="19"/>
      <c r="U90" s="19"/>
      <c r="V90" s="19"/>
      <c r="W90" s="19"/>
      <c r="X90" s="19"/>
      <c r="Y90" s="19"/>
      <c r="Z90" s="19"/>
      <c r="AA90" s="19"/>
      <c r="AB90" s="19"/>
      <c r="AC90" s="19"/>
      <c r="AD90" s="19"/>
      <c r="AE90" s="19"/>
      <c r="AF90" s="19"/>
      <c r="AG90" s="19"/>
      <c r="AH90" s="19"/>
      <c r="AI90" s="19"/>
      <c r="AJ90" s="19"/>
      <c r="AK90" s="19"/>
      <c r="AL90" s="19"/>
      <c r="AM90" s="19"/>
      <c r="AN90" s="19"/>
      <c r="AO90" s="19"/>
      <c r="AP90" s="19"/>
    </row>
    <row r="91">
      <c r="B91" s="7" t="s">
        <v>108</v>
      </c>
      <c r="C91" s="19"/>
      <c r="D91" s="19"/>
      <c r="E91" s="19"/>
      <c r="F91" s="19"/>
      <c r="G91" s="19"/>
      <c r="H91" s="19"/>
      <c r="I91" s="19"/>
      <c r="J91" s="19"/>
      <c r="K91" s="19"/>
      <c r="L91" s="19"/>
      <c r="M91" s="19"/>
      <c r="N91" s="19"/>
      <c r="O91" s="19"/>
      <c r="P91" s="19"/>
      <c r="Q91" s="19"/>
      <c r="R91" s="19"/>
      <c r="S91" s="19"/>
      <c r="T91" s="19"/>
      <c r="U91" s="19"/>
      <c r="V91" s="19"/>
      <c r="W91" s="19"/>
      <c r="X91" s="19"/>
      <c r="Y91" s="19"/>
      <c r="Z91" s="19"/>
      <c r="AA91" s="19"/>
      <c r="AB91" s="19"/>
      <c r="AC91" s="19"/>
      <c r="AD91" s="19"/>
      <c r="AE91" s="19"/>
      <c r="AF91" s="19"/>
      <c r="AG91" s="19"/>
      <c r="AH91" s="19"/>
      <c r="AI91" s="19"/>
      <c r="AJ91" s="19"/>
      <c r="AK91" s="19"/>
      <c r="AL91" s="19"/>
      <c r="AM91" s="19"/>
      <c r="AN91" s="19"/>
      <c r="AO91" s="19"/>
      <c r="AP91" s="19"/>
    </row>
    <row r="92">
      <c r="B92" s="26" t="s">
        <v>64</v>
      </c>
      <c r="C92" s="19"/>
      <c r="D92" s="19"/>
      <c r="E92" s="19"/>
      <c r="F92" s="19"/>
      <c r="G92" s="19"/>
      <c r="H92" s="19"/>
      <c r="I92" s="19"/>
      <c r="J92" s="19"/>
      <c r="K92" s="19"/>
      <c r="L92" s="19"/>
      <c r="M92" s="19"/>
      <c r="N92" s="19"/>
      <c r="O92" s="19"/>
      <c r="P92" s="19"/>
      <c r="Q92" s="19"/>
      <c r="R92" s="19"/>
      <c r="S92" s="19"/>
      <c r="T92" s="19"/>
      <c r="U92" s="19"/>
      <c r="V92" s="19"/>
      <c r="W92" s="19"/>
      <c r="X92" s="19"/>
      <c r="Y92" s="19"/>
      <c r="Z92" s="19"/>
      <c r="AA92" s="19"/>
      <c r="AB92" s="19"/>
      <c r="AC92" s="19"/>
      <c r="AD92" s="19"/>
      <c r="AE92" s="19"/>
      <c r="AF92" s="19"/>
      <c r="AG92" s="19"/>
      <c r="AH92" s="19"/>
      <c r="AI92" s="19"/>
      <c r="AJ92" s="19"/>
      <c r="AK92" s="19"/>
      <c r="AL92" s="19"/>
      <c r="AM92" s="19"/>
      <c r="AN92" s="19"/>
      <c r="AO92" s="19"/>
      <c r="AP92" s="19"/>
    </row>
    <row r="93">
      <c r="B93" t="s">
        <v>99</v>
      </c>
      <c r="C93" s="19" t="n">
        <v>0.0810504176931325</v>
      </c>
      <c r="D93" s="19" t="n">
        <v>0.104343204885075</v>
      </c>
      <c r="E93" s="19" t="n">
        <v>0.0576997734442117</v>
      </c>
      <c r="F93" s="19"/>
      <c r="G93" s="19" t="n">
        <v>0.075740589387573</v>
      </c>
      <c r="H93" s="19" t="n">
        <v>0.152238525429184</v>
      </c>
      <c r="I93" s="19" t="n">
        <v>0.132408115221705</v>
      </c>
      <c r="J93" s="19" t="n">
        <v>0.0366119451244687</v>
      </c>
      <c r="K93" s="19" t="n">
        <v>0.0640644458532659</v>
      </c>
      <c r="L93" s="19" t="n">
        <v>0.0374331461225341</v>
      </c>
      <c r="M93" s="19"/>
      <c r="N93" s="19" t="n">
        <v>0.0145461478759551</v>
      </c>
      <c r="O93" s="19" t="n">
        <v>0.0652340334653117</v>
      </c>
      <c r="P93" s="19" t="n">
        <v>0.0657657364896005</v>
      </c>
      <c r="Q93" s="19" t="n">
        <v>0.088177797289055</v>
      </c>
      <c r="R93" s="19" t="n">
        <v>0.142544754107971</v>
      </c>
      <c r="S93" s="19"/>
      <c r="T93" s="19" t="n">
        <v>0.0964785984681329</v>
      </c>
      <c r="U93" s="19" t="n">
        <v>0.0708469651984792</v>
      </c>
      <c r="V93" s="19" t="n">
        <v>0.0811329971637622</v>
      </c>
      <c r="W93" s="19" t="n">
        <v>0.0966754189043812</v>
      </c>
      <c r="X93" s="19"/>
      <c r="Y93" s="19" t="n">
        <v>0.120384843915447</v>
      </c>
      <c r="Z93" s="19" t="n">
        <v>0.0710547914552143</v>
      </c>
      <c r="AA93" s="19" t="n">
        <v>0.0490493297053927</v>
      </c>
      <c r="AB93" s="19" t="n">
        <v>0.0103098558737001</v>
      </c>
      <c r="AC93" s="19" t="n">
        <v>0.0562194859805209</v>
      </c>
      <c r="AD93" s="19" t="n">
        <v>0.0613970274705133</v>
      </c>
      <c r="AE93" s="19"/>
      <c r="AF93" s="19" t="n">
        <v>0.0995671213582045</v>
      </c>
      <c r="AG93" s="19"/>
      <c r="AH93" s="19" t="n">
        <v>0.0857053316489891</v>
      </c>
      <c r="AI93" s="19"/>
      <c r="AJ93" s="19" t="n">
        <v>0.115933645389618</v>
      </c>
      <c r="AK93" s="19" t="n">
        <v>0.0593990914195735</v>
      </c>
      <c r="AL93" s="19" t="n">
        <v>0.0433506410653232</v>
      </c>
      <c r="AM93" s="19" t="n">
        <v>0.1296386916364</v>
      </c>
      <c r="AN93" s="19" t="n">
        <v>0.0938275451887934</v>
      </c>
      <c r="AO93" s="19" t="n">
        <v>0.0823510154396667</v>
      </c>
      <c r="AP93" s="19" t="n">
        <v>0.0570106492190274</v>
      </c>
    </row>
    <row r="94">
      <c r="B94" t="s">
        <v>100</v>
      </c>
      <c r="C94" s="19" t="n">
        <v>0.0917851492950199</v>
      </c>
      <c r="D94" s="19" t="n">
        <v>0.12998999118682</v>
      </c>
      <c r="E94" s="19" t="n">
        <v>0.0534854102277141</v>
      </c>
      <c r="F94" s="19"/>
      <c r="G94" s="19" t="n">
        <v>0.0672087744341368</v>
      </c>
      <c r="H94" s="19" t="n">
        <v>0.137101784558612</v>
      </c>
      <c r="I94" s="19" t="n">
        <v>0.134459531086228</v>
      </c>
      <c r="J94" s="19" t="n">
        <v>0.0934505101605839</v>
      </c>
      <c r="K94" s="19" t="n">
        <v>0.0624390305746958</v>
      </c>
      <c r="L94" s="19" t="n">
        <v>0.0566675006188384</v>
      </c>
      <c r="M94" s="19"/>
      <c r="N94" s="19" t="n">
        <v>0.109964885405787</v>
      </c>
      <c r="O94" s="19" t="n">
        <v>0.0538671700210468</v>
      </c>
      <c r="P94" s="19" t="n">
        <v>0.0775858598009136</v>
      </c>
      <c r="Q94" s="19" t="n">
        <v>0.104614049216406</v>
      </c>
      <c r="R94" s="19" t="n">
        <v>0.126803110601037</v>
      </c>
      <c r="S94" s="19"/>
      <c r="T94" s="19" t="n">
        <v>0.0640422744041822</v>
      </c>
      <c r="U94" s="19" t="n">
        <v>0.0417953714824666</v>
      </c>
      <c r="V94" s="19" t="n">
        <v>0.0709466762165611</v>
      </c>
      <c r="W94" s="19" t="n">
        <v>0.118256645037222</v>
      </c>
      <c r="X94" s="19"/>
      <c r="Y94" s="19" t="n">
        <v>0.13031451859628</v>
      </c>
      <c r="Z94" s="19" t="n">
        <v>0.107462844513403</v>
      </c>
      <c r="AA94" s="19" t="n">
        <v>0.0483547105617731</v>
      </c>
      <c r="AB94" s="19" t="n">
        <v>0.113820822214249</v>
      </c>
      <c r="AC94" s="19" t="n">
        <v>0.0496283537965268</v>
      </c>
      <c r="AD94" s="19" t="n">
        <v>0.0155033032256578</v>
      </c>
      <c r="AE94" s="19"/>
      <c r="AF94" s="19" t="n">
        <v>0.108411666657382</v>
      </c>
      <c r="AG94" s="19"/>
      <c r="AH94" s="19" t="n">
        <v>0.0916590897070808</v>
      </c>
      <c r="AI94" s="19"/>
      <c r="AJ94" s="19" t="n">
        <v>0.10645103913912</v>
      </c>
      <c r="AK94" s="19" t="n">
        <v>0.0573679542596787</v>
      </c>
      <c r="AL94" s="19" t="n">
        <v>0.0739427380829941</v>
      </c>
      <c r="AM94" s="19" t="n">
        <v>0.119802629077905</v>
      </c>
      <c r="AN94" s="19" t="n">
        <v>0.132031912430432</v>
      </c>
      <c r="AO94" s="19" t="n">
        <v>0.0985173748824238</v>
      </c>
      <c r="AP94" s="19" t="n">
        <v>0.0903689182033979</v>
      </c>
    </row>
    <row r="95">
      <c r="B95" t="s">
        <v>101</v>
      </c>
      <c r="C95" s="19" t="n">
        <v>0.110691539145621</v>
      </c>
      <c r="D95" s="19" t="n">
        <v>0.141995616665195</v>
      </c>
      <c r="E95" s="19" t="n">
        <v>0.079309705289643</v>
      </c>
      <c r="F95" s="19"/>
      <c r="G95" s="19" t="n">
        <v>0.109034645722826</v>
      </c>
      <c r="H95" s="19" t="n">
        <v>0.115635725171505</v>
      </c>
      <c r="I95" s="19" t="n">
        <v>0.117443044424485</v>
      </c>
      <c r="J95" s="19" t="n">
        <v>0.119477922000569</v>
      </c>
      <c r="K95" s="19" t="n">
        <v>0.109548925845931</v>
      </c>
      <c r="L95" s="19" t="n">
        <v>0.0970757231273084</v>
      </c>
      <c r="M95" s="19"/>
      <c r="N95" s="19" t="n">
        <v>0</v>
      </c>
      <c r="O95" s="19" t="n">
        <v>0.116622396707023</v>
      </c>
      <c r="P95" s="19" t="n">
        <v>0.118757506038672</v>
      </c>
      <c r="Q95" s="19" t="n">
        <v>0.121747318335279</v>
      </c>
      <c r="R95" s="19" t="n">
        <v>0.117407240213828</v>
      </c>
      <c r="S95" s="19"/>
      <c r="T95" s="19" t="n">
        <v>0.121257977087114</v>
      </c>
      <c r="U95" s="19" t="n">
        <v>0.110220920949371</v>
      </c>
      <c r="V95" s="19" t="n">
        <v>0.0929939548662006</v>
      </c>
      <c r="W95" s="19" t="n">
        <v>0.130117217900875</v>
      </c>
      <c r="X95" s="19"/>
      <c r="Y95" s="19" t="n">
        <v>0.132365645521748</v>
      </c>
      <c r="Z95" s="19" t="n">
        <v>0.120290280635696</v>
      </c>
      <c r="AA95" s="19" t="n">
        <v>0.0937556728586002</v>
      </c>
      <c r="AB95" s="19" t="n">
        <v>0.0793828748981889</v>
      </c>
      <c r="AC95" s="19" t="n">
        <v>0.088336657632201</v>
      </c>
      <c r="AD95" s="19" t="n">
        <v>0.0757015925899367</v>
      </c>
      <c r="AE95" s="19"/>
      <c r="AF95" s="19" t="n">
        <v>0.113148969422542</v>
      </c>
      <c r="AG95" s="19"/>
      <c r="AH95" s="19" t="n">
        <v>0.11209686902828</v>
      </c>
      <c r="AI95" s="19"/>
      <c r="AJ95" s="19" t="n">
        <v>0.106567598953642</v>
      </c>
      <c r="AK95" s="19" t="n">
        <v>0.107542796502705</v>
      </c>
      <c r="AL95" s="19" t="n">
        <v>0.115171392977463</v>
      </c>
      <c r="AM95" s="19" t="n">
        <v>0.0866065962259719</v>
      </c>
      <c r="AN95" s="19" t="n">
        <v>0.112030889485617</v>
      </c>
      <c r="AO95" s="19" t="n">
        <v>0.109176518719768</v>
      </c>
      <c r="AP95" s="19" t="n">
        <v>0.132063651968512</v>
      </c>
    </row>
    <row r="96">
      <c r="B96" t="s">
        <v>102</v>
      </c>
      <c r="C96" s="19" t="n">
        <v>0.136255917134197</v>
      </c>
      <c r="D96" s="19" t="n">
        <v>0.144110599228101</v>
      </c>
      <c r="E96" s="19" t="n">
        <v>0.12838172476075</v>
      </c>
      <c r="F96" s="19"/>
      <c r="G96" s="19" t="n">
        <v>0.130133458455937</v>
      </c>
      <c r="H96" s="19" t="n">
        <v>0.105058723544132</v>
      </c>
      <c r="I96" s="19" t="n">
        <v>0.0864971177980752</v>
      </c>
      <c r="J96" s="19" t="n">
        <v>0.163355789195937</v>
      </c>
      <c r="K96" s="19" t="n">
        <v>0.166965644552832</v>
      </c>
      <c r="L96" s="19" t="n">
        <v>0.15780174561319</v>
      </c>
      <c r="M96" s="19"/>
      <c r="N96" s="19" t="n">
        <v>0.103828244664665</v>
      </c>
      <c r="O96" s="19" t="n">
        <v>0.205289726273497</v>
      </c>
      <c r="P96" s="19" t="n">
        <v>0.143722906226051</v>
      </c>
      <c r="Q96" s="19" t="n">
        <v>0.118217813648689</v>
      </c>
      <c r="R96" s="19" t="n">
        <v>0.0814001105967349</v>
      </c>
      <c r="S96" s="19"/>
      <c r="T96" s="19" t="n">
        <v>0.153480662921197</v>
      </c>
      <c r="U96" s="19" t="n">
        <v>0.127085009961656</v>
      </c>
      <c r="V96" s="19" t="n">
        <v>0.164848392438083</v>
      </c>
      <c r="W96" s="19" t="n">
        <v>0.121584516295556</v>
      </c>
      <c r="X96" s="19"/>
      <c r="Y96" s="19" t="n">
        <v>0.118081840046879</v>
      </c>
      <c r="Z96" s="19" t="n">
        <v>0.130181628506612</v>
      </c>
      <c r="AA96" s="19" t="n">
        <v>0.147942297056002</v>
      </c>
      <c r="AB96" s="19" t="n">
        <v>0.241892398231296</v>
      </c>
      <c r="AC96" s="19" t="n">
        <v>0.124030476688589</v>
      </c>
      <c r="AD96" s="19" t="n">
        <v>0.111262019500841</v>
      </c>
      <c r="AE96" s="19"/>
      <c r="AF96" s="19" t="n">
        <v>0.142613332960941</v>
      </c>
      <c r="AG96" s="19"/>
      <c r="AH96" s="19" t="n">
        <v>0.141544117389369</v>
      </c>
      <c r="AI96" s="19"/>
      <c r="AJ96" s="19" t="n">
        <v>0.10661442778523</v>
      </c>
      <c r="AK96" s="19" t="n">
        <v>0.203014882087841</v>
      </c>
      <c r="AL96" s="19" t="n">
        <v>0.141477048468553</v>
      </c>
      <c r="AM96" s="19" t="n">
        <v>0.116906324231448</v>
      </c>
      <c r="AN96" s="19" t="n">
        <v>0.181402385403393</v>
      </c>
      <c r="AO96" s="19" t="n">
        <v>0.0821833929090457</v>
      </c>
      <c r="AP96" s="19" t="n">
        <v>0.112741578513011</v>
      </c>
    </row>
    <row r="97">
      <c r="B97" t="s">
        <v>103</v>
      </c>
      <c r="C97" s="19" t="n">
        <v>0.43095443522393</v>
      </c>
      <c r="D97" s="19" t="n">
        <v>0.37241177518543</v>
      </c>
      <c r="E97" s="19" t="n">
        <v>0.489642509634252</v>
      </c>
      <c r="F97" s="19"/>
      <c r="G97" s="19" t="n">
        <v>0.484800309244064</v>
      </c>
      <c r="H97" s="19" t="n">
        <v>0.377965595257063</v>
      </c>
      <c r="I97" s="19" t="n">
        <v>0.443431870607141</v>
      </c>
      <c r="J97" s="19" t="n">
        <v>0.438955546124588</v>
      </c>
      <c r="K97" s="19" t="n">
        <v>0.446400832527415</v>
      </c>
      <c r="L97" s="19" t="n">
        <v>0.420512571792984</v>
      </c>
      <c r="M97" s="19"/>
      <c r="N97" s="19" t="n">
        <v>0.524956714073876</v>
      </c>
      <c r="O97" s="19" t="n">
        <v>0.469143532362806</v>
      </c>
      <c r="P97" s="19" t="n">
        <v>0.418508629372363</v>
      </c>
      <c r="Q97" s="19" t="n">
        <v>0.391873903738948</v>
      </c>
      <c r="R97" s="19" t="n">
        <v>0.444241709731015</v>
      </c>
      <c r="S97" s="19"/>
      <c r="T97" s="19" t="n">
        <v>0.463390275467105</v>
      </c>
      <c r="U97" s="19" t="n">
        <v>0.515689380814653</v>
      </c>
      <c r="V97" s="19" t="n">
        <v>0.435638295408751</v>
      </c>
      <c r="W97" s="19" t="n">
        <v>0.381853145148741</v>
      </c>
      <c r="X97" s="19"/>
      <c r="Y97" s="19" t="n">
        <v>0.361211460334588</v>
      </c>
      <c r="Z97" s="19" t="n">
        <v>0.478440126450609</v>
      </c>
      <c r="AA97" s="19" t="n">
        <v>0.451968809534354</v>
      </c>
      <c r="AB97" s="19" t="n">
        <v>0.427465968078953</v>
      </c>
      <c r="AC97" s="19" t="n">
        <v>0.526792214906605</v>
      </c>
      <c r="AD97" s="19" t="n">
        <v>0.625332360677534</v>
      </c>
      <c r="AE97" s="19"/>
      <c r="AF97" s="19" t="n">
        <v>0.397011077814193</v>
      </c>
      <c r="AG97" s="19"/>
      <c r="AH97" s="19" t="n">
        <v>0.424616814953546</v>
      </c>
      <c r="AI97" s="19"/>
      <c r="AJ97" s="19" t="n">
        <v>0.46709962527926</v>
      </c>
      <c r="AK97" s="19" t="n">
        <v>0.424286508697035</v>
      </c>
      <c r="AL97" s="19" t="n">
        <v>0.474062802569106</v>
      </c>
      <c r="AM97" s="19" t="n">
        <v>0.383971352583088</v>
      </c>
      <c r="AN97" s="19" t="n">
        <v>0.30604902601377</v>
      </c>
      <c r="AO97" s="19" t="n">
        <v>0.430421926878581</v>
      </c>
      <c r="AP97" s="19" t="n">
        <v>0.424992547578175</v>
      </c>
    </row>
    <row r="98">
      <c r="B98" t="s">
        <v>60</v>
      </c>
      <c r="C98" s="19" t="n">
        <v>0.149262541508099</v>
      </c>
      <c r="D98" s="19" t="n">
        <v>0.10714881284938</v>
      </c>
      <c r="E98" s="19" t="n">
        <v>0.191480876643429</v>
      </c>
      <c r="F98" s="19"/>
      <c r="G98" s="19" t="n">
        <v>0.133082222755464</v>
      </c>
      <c r="H98" s="19" t="n">
        <v>0.111999646039505</v>
      </c>
      <c r="I98" s="19" t="n">
        <v>0.0857603208623662</v>
      </c>
      <c r="J98" s="19" t="n">
        <v>0.148148287393853</v>
      </c>
      <c r="K98" s="19" t="n">
        <v>0.15058112064586</v>
      </c>
      <c r="L98" s="19" t="n">
        <v>0.230509312725145</v>
      </c>
      <c r="M98" s="19"/>
      <c r="N98" s="19" t="n">
        <v>0.246704007979717</v>
      </c>
      <c r="O98" s="19" t="n">
        <v>0.0898431411703156</v>
      </c>
      <c r="P98" s="19" t="n">
        <v>0.1756593620724</v>
      </c>
      <c r="Q98" s="19" t="n">
        <v>0.175369117771623</v>
      </c>
      <c r="R98" s="19" t="n">
        <v>0.0876030747494139</v>
      </c>
      <c r="S98" s="19"/>
      <c r="T98" s="19" t="n">
        <v>0.101350211652269</v>
      </c>
      <c r="U98" s="19" t="n">
        <v>0.134362351593374</v>
      </c>
      <c r="V98" s="19" t="n">
        <v>0.154439683906642</v>
      </c>
      <c r="W98" s="19" t="n">
        <v>0.151513056713225</v>
      </c>
      <c r="X98" s="19"/>
      <c r="Y98" s="19" t="n">
        <v>0.137641691585058</v>
      </c>
      <c r="Z98" s="19" t="n">
        <v>0.0925703284384653</v>
      </c>
      <c r="AA98" s="19" t="n">
        <v>0.208929180283878</v>
      </c>
      <c r="AB98" s="19" t="n">
        <v>0.127128080703613</v>
      </c>
      <c r="AC98" s="19" t="n">
        <v>0.154992810995557</v>
      </c>
      <c r="AD98" s="19" t="n">
        <v>0.110803696535518</v>
      </c>
      <c r="AE98" s="19"/>
      <c r="AF98" s="19" t="n">
        <v>0.139247831786738</v>
      </c>
      <c r="AG98" s="19"/>
      <c r="AH98" s="19" t="n">
        <v>0.144377777272735</v>
      </c>
      <c r="AI98" s="19"/>
      <c r="AJ98" s="19" t="n">
        <v>0.0973336634531296</v>
      </c>
      <c r="AK98" s="19" t="n">
        <v>0.148388767033166</v>
      </c>
      <c r="AL98" s="19" t="n">
        <v>0.151995376836561</v>
      </c>
      <c r="AM98" s="19" t="n">
        <v>0.163074406245187</v>
      </c>
      <c r="AN98" s="19" t="n">
        <v>0.174658241477994</v>
      </c>
      <c r="AO98" s="19" t="n">
        <v>0.197349771170515</v>
      </c>
      <c r="AP98" s="19" t="n">
        <v>0.182822654517876</v>
      </c>
    </row>
    <row r="99">
      <c r="C99" s="19"/>
      <c r="D99" s="19"/>
      <c r="E99" s="19"/>
      <c r="F99" s="19"/>
      <c r="G99" s="19"/>
      <c r="H99" s="19"/>
      <c r="I99" s="19"/>
      <c r="J99" s="19"/>
      <c r="K99" s="19"/>
      <c r="L99" s="19"/>
      <c r="M99" s="19"/>
      <c r="N99" s="19"/>
      <c r="O99" s="19"/>
      <c r="P99" s="19"/>
      <c r="Q99" s="19"/>
      <c r="R99" s="19"/>
      <c r="S99" s="19"/>
      <c r="T99" s="19"/>
      <c r="U99" s="19"/>
      <c r="V99" s="19"/>
      <c r="W99" s="19"/>
      <c r="X99" s="19"/>
      <c r="Y99" s="19"/>
      <c r="Z99" s="19"/>
      <c r="AA99" s="19"/>
      <c r="AB99" s="19"/>
      <c r="AC99" s="19"/>
      <c r="AD99" s="19"/>
      <c r="AE99" s="19"/>
      <c r="AF99" s="19"/>
      <c r="AG99" s="19"/>
      <c r="AH99" s="19"/>
      <c r="AI99" s="19"/>
      <c r="AJ99" s="19"/>
      <c r="AK99" s="19"/>
      <c r="AL99" s="19"/>
      <c r="AM99" s="19"/>
      <c r="AN99" s="19"/>
      <c r="AO99" s="19"/>
      <c r="AP99" s="19"/>
    </row>
    <row r="100">
      <c r="B100" s="7" t="s">
        <v>109</v>
      </c>
      <c r="C100" s="19"/>
      <c r="D100" s="19"/>
      <c r="E100" s="19"/>
      <c r="F100" s="19"/>
      <c r="G100" s="19"/>
      <c r="H100" s="19"/>
      <c r="I100" s="19"/>
      <c r="J100" s="19"/>
      <c r="K100" s="19"/>
      <c r="L100" s="19"/>
      <c r="M100" s="19"/>
      <c r="N100" s="19"/>
      <c r="O100" s="19"/>
      <c r="P100" s="19"/>
      <c r="Q100" s="19"/>
      <c r="R100" s="19"/>
      <c r="S100" s="19"/>
      <c r="T100" s="19"/>
      <c r="U100" s="19"/>
      <c r="V100" s="19"/>
      <c r="W100" s="19"/>
      <c r="X100" s="19"/>
      <c r="Y100" s="19"/>
      <c r="Z100" s="19"/>
      <c r="AA100" s="19"/>
      <c r="AB100" s="19"/>
      <c r="AC100" s="19"/>
      <c r="AD100" s="19"/>
      <c r="AE100" s="19"/>
      <c r="AF100" s="19"/>
      <c r="AG100" s="19"/>
      <c r="AH100" s="19"/>
      <c r="AI100" s="19"/>
      <c r="AJ100" s="19"/>
      <c r="AK100" s="19"/>
      <c r="AL100" s="19"/>
      <c r="AM100" s="19"/>
      <c r="AN100" s="19"/>
      <c r="AO100" s="19"/>
      <c r="AP100" s="19"/>
    </row>
    <row r="101">
      <c r="B101" s="26" t="s">
        <v>64</v>
      </c>
      <c r="C101" s="19"/>
      <c r="D101" s="19"/>
      <c r="E101" s="19"/>
      <c r="F101" s="19"/>
      <c r="G101" s="19"/>
      <c r="H101" s="19"/>
      <c r="I101" s="19"/>
      <c r="J101" s="19"/>
      <c r="K101" s="19"/>
      <c r="L101" s="19"/>
      <c r="M101" s="19"/>
      <c r="N101" s="19"/>
      <c r="O101" s="19"/>
      <c r="P101" s="19"/>
      <c r="Q101" s="19"/>
      <c r="R101" s="19"/>
      <c r="S101" s="19"/>
      <c r="T101" s="19"/>
      <c r="U101" s="19"/>
      <c r="V101" s="19"/>
      <c r="W101" s="19"/>
      <c r="X101" s="19"/>
      <c r="Y101" s="19"/>
      <c r="Z101" s="19"/>
      <c r="AA101" s="19"/>
      <c r="AB101" s="19"/>
      <c r="AC101" s="19"/>
      <c r="AD101" s="19"/>
      <c r="AE101" s="19"/>
      <c r="AF101" s="19"/>
      <c r="AG101" s="19"/>
      <c r="AH101" s="19"/>
      <c r="AI101" s="19"/>
      <c r="AJ101" s="19"/>
      <c r="AK101" s="19"/>
      <c r="AL101" s="19"/>
      <c r="AM101" s="19"/>
      <c r="AN101" s="19"/>
      <c r="AO101" s="19"/>
      <c r="AP101" s="19"/>
    </row>
    <row r="102">
      <c r="B102" t="s">
        <v>99</v>
      </c>
      <c r="C102" s="19" t="n">
        <v>0.429399506124481</v>
      </c>
      <c r="D102" s="19" t="n">
        <v>0.510562779995516</v>
      </c>
      <c r="E102" s="19" t="n">
        <v>0.348034630439022</v>
      </c>
      <c r="F102" s="19"/>
      <c r="G102" s="19" t="n">
        <v>0.656641816814566</v>
      </c>
      <c r="H102" s="19" t="n">
        <v>0.567880500189852</v>
      </c>
      <c r="I102" s="19" t="n">
        <v>0.487830548809857</v>
      </c>
      <c r="J102" s="19" t="n">
        <v>0.393616231740424</v>
      </c>
      <c r="K102" s="19" t="n">
        <v>0.413855107867816</v>
      </c>
      <c r="L102" s="19" t="n">
        <v>0.213002768657942</v>
      </c>
      <c r="M102" s="19"/>
      <c r="N102" s="19" t="n">
        <v>0.270446659716069</v>
      </c>
      <c r="O102" s="19" t="n">
        <v>0.508285468425112</v>
      </c>
      <c r="P102" s="19" t="n">
        <v>0.469761713335675</v>
      </c>
      <c r="Q102" s="19" t="n">
        <v>0.404393792134316</v>
      </c>
      <c r="R102" s="19" t="n">
        <v>0.374804194216397</v>
      </c>
      <c r="S102" s="19"/>
      <c r="T102" s="19" t="n">
        <v>0.529671401265748</v>
      </c>
      <c r="U102" s="19" t="n">
        <v>0.474401158437929</v>
      </c>
      <c r="V102" s="19" t="n">
        <v>0.451450937297911</v>
      </c>
      <c r="W102" s="19" t="n">
        <v>0.393464501754441</v>
      </c>
      <c r="X102" s="19"/>
      <c r="Y102" s="19" t="n">
        <v>0.460276141573859</v>
      </c>
      <c r="Z102" s="19" t="n">
        <v>0.498096817918684</v>
      </c>
      <c r="AA102" s="19" t="n">
        <v>0.282759295951663</v>
      </c>
      <c r="AB102" s="19" t="n">
        <v>0.474900521696602</v>
      </c>
      <c r="AC102" s="19" t="n">
        <v>0.681736599547513</v>
      </c>
      <c r="AD102" s="19" t="n">
        <v>0.429551683896895</v>
      </c>
      <c r="AE102" s="19"/>
      <c r="AF102" s="19" t="n">
        <v>0.417525447124819</v>
      </c>
      <c r="AG102" s="19"/>
      <c r="AH102" s="19" t="n">
        <v>0.424931522406787</v>
      </c>
      <c r="AI102" s="19"/>
      <c r="AJ102" s="19" t="n">
        <v>0.446677411296458</v>
      </c>
      <c r="AK102" s="19" t="n">
        <v>0.372606204800233</v>
      </c>
      <c r="AL102" s="19" t="n">
        <v>0.474319053941754</v>
      </c>
      <c r="AM102" s="19" t="n">
        <v>0.457013581472478</v>
      </c>
      <c r="AN102" s="19" t="n">
        <v>0.304147355397821</v>
      </c>
      <c r="AO102" s="19" t="n">
        <v>0.428070064624038</v>
      </c>
      <c r="AP102" s="19" t="n">
        <v>0.471163750214999</v>
      </c>
    </row>
    <row r="103">
      <c r="B103" t="s">
        <v>100</v>
      </c>
      <c r="C103" s="19" t="n">
        <v>0.270178985505138</v>
      </c>
      <c r="D103" s="19" t="n">
        <v>0.265149207659518</v>
      </c>
      <c r="E103" s="19" t="n">
        <v>0.275221256838162</v>
      </c>
      <c r="F103" s="19"/>
      <c r="G103" s="19" t="n">
        <v>0.20317917243733</v>
      </c>
      <c r="H103" s="19" t="n">
        <v>0.215746083253962</v>
      </c>
      <c r="I103" s="19" t="n">
        <v>0.300176825115736</v>
      </c>
      <c r="J103" s="19" t="n">
        <v>0.359114854804826</v>
      </c>
      <c r="K103" s="19" t="n">
        <v>0.283583418680001</v>
      </c>
      <c r="L103" s="19" t="n">
        <v>0.245917093747097</v>
      </c>
      <c r="M103" s="19"/>
      <c r="N103" s="19" t="n">
        <v>0.327751815215963</v>
      </c>
      <c r="O103" s="19" t="n">
        <v>0.172428107432184</v>
      </c>
      <c r="P103" s="19" t="n">
        <v>0.25870614933572</v>
      </c>
      <c r="Q103" s="19" t="n">
        <v>0.287736782008662</v>
      </c>
      <c r="R103" s="19" t="n">
        <v>0.358055101159864</v>
      </c>
      <c r="S103" s="19"/>
      <c r="T103" s="19" t="n">
        <v>0.172471800395816</v>
      </c>
      <c r="U103" s="19" t="n">
        <v>0.207681199625133</v>
      </c>
      <c r="V103" s="19" t="n">
        <v>0.285614342113697</v>
      </c>
      <c r="W103" s="19" t="n">
        <v>0.314411704992202</v>
      </c>
      <c r="X103" s="19"/>
      <c r="Y103" s="19" t="n">
        <v>0.297202207053663</v>
      </c>
      <c r="Z103" s="19" t="n">
        <v>0.26072313636054</v>
      </c>
      <c r="AA103" s="19" t="n">
        <v>0.250714520972202</v>
      </c>
      <c r="AB103" s="19" t="n">
        <v>0.265819644948741</v>
      </c>
      <c r="AC103" s="19" t="n">
        <v>0.190860309349486</v>
      </c>
      <c r="AD103" s="19" t="n">
        <v>0.301214070145661</v>
      </c>
      <c r="AE103" s="19"/>
      <c r="AF103" s="19" t="n">
        <v>0.268078150029804</v>
      </c>
      <c r="AG103" s="19"/>
      <c r="AH103" s="19" t="n">
        <v>0.281778597479053</v>
      </c>
      <c r="AI103" s="19"/>
      <c r="AJ103" s="19" t="n">
        <v>0.263584377855757</v>
      </c>
      <c r="AK103" s="19" t="n">
        <v>0.28609181233427</v>
      </c>
      <c r="AL103" s="19" t="n">
        <v>0.263269108901046</v>
      </c>
      <c r="AM103" s="19" t="n">
        <v>0.237329476871817</v>
      </c>
      <c r="AN103" s="19" t="n">
        <v>0.290981852652012</v>
      </c>
      <c r="AO103" s="19" t="n">
        <v>0.316424817148106</v>
      </c>
      <c r="AP103" s="19" t="n">
        <v>0.251126483761016</v>
      </c>
    </row>
    <row r="104">
      <c r="B104" t="s">
        <v>101</v>
      </c>
      <c r="C104" s="19" t="n">
        <v>0.16825995511936</v>
      </c>
      <c r="D104" s="19" t="n">
        <v>0.11667488318433</v>
      </c>
      <c r="E104" s="19" t="n">
        <v>0.219973159442394</v>
      </c>
      <c r="F104" s="19"/>
      <c r="G104" s="19" t="n">
        <v>0.0772828924782526</v>
      </c>
      <c r="H104" s="19" t="n">
        <v>0.130327295698338</v>
      </c>
      <c r="I104" s="19" t="n">
        <v>0.139055304094938</v>
      </c>
      <c r="J104" s="19" t="n">
        <v>0.171948861040798</v>
      </c>
      <c r="K104" s="19" t="n">
        <v>0.176620149504172</v>
      </c>
      <c r="L104" s="19" t="n">
        <v>0.252381178042735</v>
      </c>
      <c r="M104" s="19"/>
      <c r="N104" s="19" t="n">
        <v>0.179946290922547</v>
      </c>
      <c r="O104" s="19" t="n">
        <v>0.16251460332807</v>
      </c>
      <c r="P104" s="19" t="n">
        <v>0.144865809701777</v>
      </c>
      <c r="Q104" s="19" t="n">
        <v>0.194446553369942</v>
      </c>
      <c r="R104" s="19" t="n">
        <v>0.159772177340251</v>
      </c>
      <c r="S104" s="19"/>
      <c r="T104" s="19" t="n">
        <v>0.18935756789955</v>
      </c>
      <c r="U104" s="19" t="n">
        <v>0.164730346837879</v>
      </c>
      <c r="V104" s="19" t="n">
        <v>0.129840623717209</v>
      </c>
      <c r="W104" s="19" t="n">
        <v>0.179786413721128</v>
      </c>
      <c r="X104" s="19"/>
      <c r="Y104" s="19" t="n">
        <v>0.15796120219283</v>
      </c>
      <c r="Z104" s="19" t="n">
        <v>0.171652920668259</v>
      </c>
      <c r="AA104" s="19" t="n">
        <v>0.222526563123351</v>
      </c>
      <c r="AB104" s="19" t="n">
        <v>0.102747105913213</v>
      </c>
      <c r="AC104" s="19" t="n">
        <v>0.0771224921998801</v>
      </c>
      <c r="AD104" s="19" t="n">
        <v>0.123218316899087</v>
      </c>
      <c r="AE104" s="19"/>
      <c r="AF104" s="19" t="n">
        <v>0.169514002714346</v>
      </c>
      <c r="AG104" s="19"/>
      <c r="AH104" s="19" t="n">
        <v>0.170186652105008</v>
      </c>
      <c r="AI104" s="19"/>
      <c r="AJ104" s="19" t="n">
        <v>0.163692212862123</v>
      </c>
      <c r="AK104" s="19" t="n">
        <v>0.187324588190309</v>
      </c>
      <c r="AL104" s="19" t="n">
        <v>0.121830503158678</v>
      </c>
      <c r="AM104" s="19" t="n">
        <v>0.247358502238513</v>
      </c>
      <c r="AN104" s="19" t="n">
        <v>0.199414281793981</v>
      </c>
      <c r="AO104" s="19" t="n">
        <v>0.167641352213792</v>
      </c>
      <c r="AP104" s="19" t="n">
        <v>0.138610703908023</v>
      </c>
    </row>
    <row r="105">
      <c r="B105" t="s">
        <v>102</v>
      </c>
      <c r="C105" s="19" t="n">
        <v>0.0709399772572551</v>
      </c>
      <c r="D105" s="19" t="n">
        <v>0.0644056887323981</v>
      </c>
      <c r="E105" s="19" t="n">
        <v>0.0774904963302375</v>
      </c>
      <c r="F105" s="19"/>
      <c r="G105" s="19" t="n">
        <v>0.035518746120182</v>
      </c>
      <c r="H105" s="19" t="n">
        <v>0.0609311597194381</v>
      </c>
      <c r="I105" s="19" t="n">
        <v>0.0489504579060723</v>
      </c>
      <c r="J105" s="19" t="n">
        <v>0.0413223161805749</v>
      </c>
      <c r="K105" s="19" t="n">
        <v>0.0632631426152281</v>
      </c>
      <c r="L105" s="19" t="n">
        <v>0.138170273507321</v>
      </c>
      <c r="M105" s="19"/>
      <c r="N105" s="19" t="n">
        <v>0.158731068188093</v>
      </c>
      <c r="O105" s="19" t="n">
        <v>0.084197778709026</v>
      </c>
      <c r="P105" s="19" t="n">
        <v>0.061257940367679</v>
      </c>
      <c r="Q105" s="19" t="n">
        <v>0.0638172414650748</v>
      </c>
      <c r="R105" s="19" t="n">
        <v>0.0451009432675189</v>
      </c>
      <c r="S105" s="19"/>
      <c r="T105" s="19" t="n">
        <v>0.108499230438885</v>
      </c>
      <c r="U105" s="19" t="n">
        <v>0.0696297268907429</v>
      </c>
      <c r="V105" s="19" t="n">
        <v>0.0658900005269737</v>
      </c>
      <c r="W105" s="19" t="n">
        <v>0.0612664635599802</v>
      </c>
      <c r="X105" s="19"/>
      <c r="Y105" s="19" t="n">
        <v>0.0548463608870553</v>
      </c>
      <c r="Z105" s="19" t="n">
        <v>0.0266305919664091</v>
      </c>
      <c r="AA105" s="19" t="n">
        <v>0.120735431686338</v>
      </c>
      <c r="AB105" s="19" t="n">
        <v>0.120834609504464</v>
      </c>
      <c r="AC105" s="19" t="n">
        <v>0.0120467844820521</v>
      </c>
      <c r="AD105" s="19" t="n">
        <v>0.0540810813066077</v>
      </c>
      <c r="AE105" s="19"/>
      <c r="AF105" s="19" t="n">
        <v>0.0808562699722119</v>
      </c>
      <c r="AG105" s="19"/>
      <c r="AH105" s="19" t="n">
        <v>0.064051172808238</v>
      </c>
      <c r="AI105" s="19"/>
      <c r="AJ105" s="19" t="n">
        <v>0.0646180531856665</v>
      </c>
      <c r="AK105" s="19" t="n">
        <v>0.0765048503273536</v>
      </c>
      <c r="AL105" s="19" t="n">
        <v>0.0758125021510143</v>
      </c>
      <c r="AM105" s="19" t="n">
        <v>0.0299871791040039</v>
      </c>
      <c r="AN105" s="19" t="n">
        <v>0.089367356683206</v>
      </c>
      <c r="AO105" s="19" t="n">
        <v>0.0600707800686199</v>
      </c>
      <c r="AP105" s="19" t="n">
        <v>0.0914972802648256</v>
      </c>
    </row>
    <row r="106">
      <c r="B106" t="s">
        <v>103</v>
      </c>
      <c r="C106" s="19" t="n">
        <v>0.0448592263004461</v>
      </c>
      <c r="D106" s="19" t="n">
        <v>0.0249543361726526</v>
      </c>
      <c r="E106" s="19" t="n">
        <v>0.0648135582727377</v>
      </c>
      <c r="F106" s="19"/>
      <c r="G106" s="19" t="n">
        <v>0.0130941681637943</v>
      </c>
      <c r="H106" s="19" t="n">
        <v>0</v>
      </c>
      <c r="I106" s="19" t="n">
        <v>0.0121535817770461</v>
      </c>
      <c r="J106" s="19" t="n">
        <v>0.0152210531113465</v>
      </c>
      <c r="K106" s="19" t="n">
        <v>0.0460079002334538</v>
      </c>
      <c r="L106" s="19" t="n">
        <v>0.138564784785391</v>
      </c>
      <c r="M106" s="19"/>
      <c r="N106" s="19" t="n">
        <v>0.0631241659573285</v>
      </c>
      <c r="O106" s="19" t="n">
        <v>0.0527715524991137</v>
      </c>
      <c r="P106" s="19" t="n">
        <v>0.0399370687747439</v>
      </c>
      <c r="Q106" s="19" t="n">
        <v>0.0407683305026158</v>
      </c>
      <c r="R106" s="19" t="n">
        <v>0.0433360476924989</v>
      </c>
      <c r="S106" s="19"/>
      <c r="T106" s="19" t="n">
        <v>0</v>
      </c>
      <c r="U106" s="19" t="n">
        <v>0.0717364506966142</v>
      </c>
      <c r="V106" s="19" t="n">
        <v>0.0564055257446823</v>
      </c>
      <c r="W106" s="19" t="n">
        <v>0.0325266075464786</v>
      </c>
      <c r="X106" s="19"/>
      <c r="Y106" s="19" t="n">
        <v>0.00952934842728459</v>
      </c>
      <c r="Z106" s="19" t="n">
        <v>0.0428965330861084</v>
      </c>
      <c r="AA106" s="19" t="n">
        <v>0.113154060312669</v>
      </c>
      <c r="AB106" s="19" t="n">
        <v>0.0196541591357838</v>
      </c>
      <c r="AC106" s="19" t="n">
        <v>0.0112740393041935</v>
      </c>
      <c r="AD106" s="19" t="n">
        <v>0.0548444701620474</v>
      </c>
      <c r="AE106" s="19"/>
      <c r="AF106" s="19" t="n">
        <v>0.0422318601647374</v>
      </c>
      <c r="AG106" s="19"/>
      <c r="AH106" s="19" t="n">
        <v>0.0460543481158312</v>
      </c>
      <c r="AI106" s="19"/>
      <c r="AJ106" s="19" t="n">
        <v>0.0539728953047439</v>
      </c>
      <c r="AK106" s="19" t="n">
        <v>0.0481074037499959</v>
      </c>
      <c r="AL106" s="19" t="n">
        <v>0.0281576149109328</v>
      </c>
      <c r="AM106" s="19" t="n">
        <v>0.0283112603131879</v>
      </c>
      <c r="AN106" s="19" t="n">
        <v>0.11608915347298</v>
      </c>
      <c r="AO106" s="19" t="n">
        <v>0.00751767772529981</v>
      </c>
      <c r="AP106" s="19" t="n">
        <v>0.0404632645068737</v>
      </c>
    </row>
    <row r="107">
      <c r="B107" t="s">
        <v>60</v>
      </c>
      <c r="C107" s="19" t="n">
        <v>0.0163623496933199</v>
      </c>
      <c r="D107" s="19" t="n">
        <v>0.0182531042555853</v>
      </c>
      <c r="E107" s="19" t="n">
        <v>0.0144668986774468</v>
      </c>
      <c r="F107" s="19"/>
      <c r="G107" s="19" t="n">
        <v>0.0142832039858747</v>
      </c>
      <c r="H107" s="19" t="n">
        <v>0.0251149611384098</v>
      </c>
      <c r="I107" s="19" t="n">
        <v>0.01183328229635</v>
      </c>
      <c r="J107" s="19" t="n">
        <v>0.0187766831220305</v>
      </c>
      <c r="K107" s="19" t="n">
        <v>0.0166702810993284</v>
      </c>
      <c r="L107" s="19" t="n">
        <v>0.0119639012595132</v>
      </c>
      <c r="M107" s="19"/>
      <c r="N107" s="19" t="n">
        <v>0</v>
      </c>
      <c r="O107" s="19" t="n">
        <v>0.0198024896064939</v>
      </c>
      <c r="P107" s="19" t="n">
        <v>0.0254713184844052</v>
      </c>
      <c r="Q107" s="19" t="n">
        <v>0.0088373005193898</v>
      </c>
      <c r="R107" s="19" t="n">
        <v>0.0189315363234699</v>
      </c>
      <c r="S107" s="19"/>
      <c r="T107" s="19" t="n">
        <v>0</v>
      </c>
      <c r="U107" s="19" t="n">
        <v>0.0118211175117014</v>
      </c>
      <c r="V107" s="19" t="n">
        <v>0.0107985705995262</v>
      </c>
      <c r="W107" s="19" t="n">
        <v>0.018544308425771</v>
      </c>
      <c r="X107" s="19"/>
      <c r="Y107" s="19" t="n">
        <v>0.0201847398653085</v>
      </c>
      <c r="Z107" s="19" t="n">
        <v>0</v>
      </c>
      <c r="AA107" s="19" t="n">
        <v>0.0101101279537771</v>
      </c>
      <c r="AB107" s="19" t="n">
        <v>0.0160439588011958</v>
      </c>
      <c r="AC107" s="19" t="n">
        <v>0.0269597751168758</v>
      </c>
      <c r="AD107" s="19" t="n">
        <v>0.0370903775897016</v>
      </c>
      <c r="AE107" s="19"/>
      <c r="AF107" s="19" t="n">
        <v>0.0217942699940813</v>
      </c>
      <c r="AG107" s="19"/>
      <c r="AH107" s="19" t="n">
        <v>0.0129977070850839</v>
      </c>
      <c r="AI107" s="19"/>
      <c r="AJ107" s="19" t="n">
        <v>0.00745504949525152</v>
      </c>
      <c r="AK107" s="19" t="n">
        <v>0.0293651405978385</v>
      </c>
      <c r="AL107" s="19" t="n">
        <v>0.0366112169365753</v>
      </c>
      <c r="AM107" s="19" t="n">
        <v>0</v>
      </c>
      <c r="AN107" s="19" t="n">
        <v>0</v>
      </c>
      <c r="AO107" s="19" t="n">
        <v>0.0202753082201448</v>
      </c>
      <c r="AP107" s="19" t="n">
        <v>0.00713851734426231</v>
      </c>
    </row>
    <row r="108">
      <c r="C108" s="19"/>
      <c r="D108" s="19"/>
      <c r="E108" s="19"/>
      <c r="F108" s="19"/>
      <c r="G108" s="19"/>
      <c r="H108" s="19"/>
      <c r="I108" s="19"/>
      <c r="J108" s="19"/>
      <c r="K108" s="19"/>
      <c r="L108" s="19"/>
      <c r="M108" s="19"/>
      <c r="N108" s="19"/>
      <c r="O108" s="19"/>
      <c r="P108" s="19"/>
      <c r="Q108" s="19"/>
      <c r="R108" s="19"/>
      <c r="S108" s="19"/>
      <c r="T108" s="19"/>
      <c r="U108" s="19"/>
      <c r="V108" s="19"/>
      <c r="W108" s="19"/>
      <c r="X108" s="19"/>
      <c r="Y108" s="19"/>
      <c r="Z108" s="19"/>
      <c r="AA108" s="19"/>
      <c r="AB108" s="19"/>
      <c r="AC108" s="19"/>
      <c r="AD108" s="19"/>
      <c r="AE108" s="19"/>
      <c r="AF108" s="19"/>
      <c r="AG108" s="19"/>
      <c r="AH108" s="19"/>
      <c r="AI108" s="19"/>
      <c r="AJ108" s="19"/>
      <c r="AK108" s="19"/>
      <c r="AL108" s="19"/>
      <c r="AM108" s="19"/>
      <c r="AN108" s="19"/>
      <c r="AO108" s="19"/>
      <c r="AP108" s="19"/>
    </row>
    <row r="109">
      <c r="B109" s="7" t="s">
        <v>110</v>
      </c>
      <c r="C109" s="19"/>
      <c r="D109" s="19"/>
      <c r="E109" s="19"/>
      <c r="F109" s="19"/>
      <c r="G109" s="19"/>
      <c r="H109" s="19"/>
      <c r="I109" s="19"/>
      <c r="J109" s="19"/>
      <c r="K109" s="19"/>
      <c r="L109" s="19"/>
      <c r="M109" s="19"/>
      <c r="N109" s="19"/>
      <c r="O109" s="19"/>
      <c r="P109" s="19"/>
      <c r="Q109" s="19"/>
      <c r="R109" s="19"/>
      <c r="S109" s="19"/>
      <c r="T109" s="19"/>
      <c r="U109" s="19"/>
      <c r="V109" s="19"/>
      <c r="W109" s="19"/>
      <c r="X109" s="19"/>
      <c r="Y109" s="19"/>
      <c r="Z109" s="19"/>
      <c r="AA109" s="19"/>
      <c r="AB109" s="19"/>
      <c r="AC109" s="19"/>
      <c r="AD109" s="19"/>
      <c r="AE109" s="19"/>
      <c r="AF109" s="19"/>
      <c r="AG109" s="19"/>
      <c r="AH109" s="19"/>
      <c r="AI109" s="19"/>
      <c r="AJ109" s="19"/>
      <c r="AK109" s="19"/>
      <c r="AL109" s="19"/>
      <c r="AM109" s="19"/>
      <c r="AN109" s="19"/>
      <c r="AO109" s="19"/>
      <c r="AP109" s="19"/>
    </row>
    <row r="110">
      <c r="B110" s="26" t="s">
        <v>64</v>
      </c>
      <c r="C110" s="19"/>
      <c r="D110" s="19"/>
      <c r="E110" s="19"/>
      <c r="F110" s="19"/>
      <c r="G110" s="19"/>
      <c r="H110" s="19"/>
      <c r="I110" s="19"/>
      <c r="J110" s="19"/>
      <c r="K110" s="19"/>
      <c r="L110" s="19"/>
      <c r="M110" s="19"/>
      <c r="N110" s="19"/>
      <c r="O110" s="19"/>
      <c r="P110" s="19"/>
      <c r="Q110" s="19"/>
      <c r="R110" s="19"/>
      <c r="S110" s="19"/>
      <c r="T110" s="19"/>
      <c r="U110" s="19"/>
      <c r="V110" s="19"/>
      <c r="W110" s="19"/>
      <c r="X110" s="19"/>
      <c r="Y110" s="19"/>
      <c r="Z110" s="19"/>
      <c r="AA110" s="19"/>
      <c r="AB110" s="19"/>
      <c r="AC110" s="19"/>
      <c r="AD110" s="19"/>
      <c r="AE110" s="19"/>
      <c r="AF110" s="19"/>
      <c r="AG110" s="19"/>
      <c r="AH110" s="19"/>
      <c r="AI110" s="19"/>
      <c r="AJ110" s="19"/>
      <c r="AK110" s="19"/>
      <c r="AL110" s="19"/>
      <c r="AM110" s="19"/>
      <c r="AN110" s="19"/>
      <c r="AO110" s="19"/>
      <c r="AP110" s="19"/>
    </row>
    <row r="111">
      <c r="B111" t="s">
        <v>99</v>
      </c>
      <c r="C111" s="19" t="n">
        <v>0.548061719092166</v>
      </c>
      <c r="D111" s="19" t="n">
        <v>0.552037499729027</v>
      </c>
      <c r="E111" s="19" t="n">
        <v>0.544076062996221</v>
      </c>
      <c r="F111" s="19"/>
      <c r="G111" s="19" t="n">
        <v>0.637763715939512</v>
      </c>
      <c r="H111" s="19" t="n">
        <v>0.489758129514977</v>
      </c>
      <c r="I111" s="19" t="n">
        <v>0.54957141091411</v>
      </c>
      <c r="J111" s="19" t="n">
        <v>0.592900415599742</v>
      </c>
      <c r="K111" s="19" t="n">
        <v>0.570850436262097</v>
      </c>
      <c r="L111" s="19" t="n">
        <v>0.500202709540301</v>
      </c>
      <c r="M111" s="19"/>
      <c r="N111" s="19" t="n">
        <v>0.544365706265638</v>
      </c>
      <c r="O111" s="19" t="n">
        <v>0.540608996343888</v>
      </c>
      <c r="P111" s="19" t="n">
        <v>0.474489978326305</v>
      </c>
      <c r="Q111" s="19" t="n">
        <v>0.579725090344545</v>
      </c>
      <c r="R111" s="19" t="n">
        <v>0.618284816774349</v>
      </c>
      <c r="S111" s="19"/>
      <c r="T111" s="19" t="n">
        <v>0.532507434533742</v>
      </c>
      <c r="U111" s="19" t="n">
        <v>0.587916695004321</v>
      </c>
      <c r="V111" s="19" t="n">
        <v>0.521751074534375</v>
      </c>
      <c r="W111" s="19" t="n">
        <v>0.556729580392741</v>
      </c>
      <c r="X111" s="19"/>
      <c r="Y111" s="19" t="n">
        <v>0.539016061764857</v>
      </c>
      <c r="Z111" s="19" t="n">
        <v>0.621684462581478</v>
      </c>
      <c r="AA111" s="19" t="n">
        <v>0.502632004856425</v>
      </c>
      <c r="AB111" s="19" t="n">
        <v>0.512286767584482</v>
      </c>
      <c r="AC111" s="19" t="n">
        <v>0.728747428190589</v>
      </c>
      <c r="AD111" s="19" t="n">
        <v>0.591083932562726</v>
      </c>
      <c r="AE111" s="19"/>
      <c r="AF111" s="19" t="n">
        <v>0.592402640409049</v>
      </c>
      <c r="AG111" s="19"/>
      <c r="AH111" s="19" t="n">
        <v>0.563338687492244</v>
      </c>
      <c r="AI111" s="19"/>
      <c r="AJ111" s="19" t="n">
        <v>0.609287142136159</v>
      </c>
      <c r="AK111" s="19" t="n">
        <v>0.556171370855483</v>
      </c>
      <c r="AL111" s="19" t="n">
        <v>0.570841522784819</v>
      </c>
      <c r="AM111" s="19" t="n">
        <v>0.505926237846447</v>
      </c>
      <c r="AN111" s="19" t="n">
        <v>0.497722047739075</v>
      </c>
      <c r="AO111" s="19" t="n">
        <v>0.574320132133267</v>
      </c>
      <c r="AP111" s="19" t="n">
        <v>0.446802849028498</v>
      </c>
    </row>
    <row r="112">
      <c r="B112" t="s">
        <v>100</v>
      </c>
      <c r="C112" s="19" t="n">
        <v>0.140535304003251</v>
      </c>
      <c r="D112" s="19" t="n">
        <v>0.144343306196922</v>
      </c>
      <c r="E112" s="19" t="n">
        <v>0.136717843096114</v>
      </c>
      <c r="F112" s="19"/>
      <c r="G112" s="19" t="n">
        <v>0.178180976181078</v>
      </c>
      <c r="H112" s="19" t="n">
        <v>0.139082713730587</v>
      </c>
      <c r="I112" s="19" t="n">
        <v>0.188512218435496</v>
      </c>
      <c r="J112" s="19" t="n">
        <v>0.104073429473855</v>
      </c>
      <c r="K112" s="19" t="n">
        <v>0.108008539459347</v>
      </c>
      <c r="L112" s="19" t="n">
        <v>0.138306891488142</v>
      </c>
      <c r="M112" s="19"/>
      <c r="N112" s="19" t="n">
        <v>0.0928764322733013</v>
      </c>
      <c r="O112" s="19" t="n">
        <v>0.122046488884873</v>
      </c>
      <c r="P112" s="19" t="n">
        <v>0.181451464588484</v>
      </c>
      <c r="Q112" s="19" t="n">
        <v>0.136805961504569</v>
      </c>
      <c r="R112" s="19" t="n">
        <v>0.12533081636913</v>
      </c>
      <c r="S112" s="19"/>
      <c r="T112" s="19" t="n">
        <v>0.128393118460558</v>
      </c>
      <c r="U112" s="19" t="n">
        <v>0.0939638587680297</v>
      </c>
      <c r="V112" s="19" t="n">
        <v>0.129955574191624</v>
      </c>
      <c r="W112" s="19" t="n">
        <v>0.153243704492043</v>
      </c>
      <c r="X112" s="19"/>
      <c r="Y112" s="19" t="n">
        <v>0.152385395875918</v>
      </c>
      <c r="Z112" s="19" t="n">
        <v>0.138404148300737</v>
      </c>
      <c r="AA112" s="19" t="n">
        <v>0.122457234423114</v>
      </c>
      <c r="AB112" s="19" t="n">
        <v>0.165073930608458</v>
      </c>
      <c r="AC112" s="19" t="n">
        <v>0.121294164224348</v>
      </c>
      <c r="AD112" s="19" t="n">
        <v>0.110777706655695</v>
      </c>
      <c r="AE112" s="19"/>
      <c r="AF112" s="19" t="n">
        <v>0.139795071644343</v>
      </c>
      <c r="AG112" s="19"/>
      <c r="AH112" s="19" t="n">
        <v>0.139136444922048</v>
      </c>
      <c r="AI112" s="19"/>
      <c r="AJ112" s="19" t="n">
        <v>0.124997523351188</v>
      </c>
      <c r="AK112" s="19" t="n">
        <v>0.154154905555849</v>
      </c>
      <c r="AL112" s="19" t="n">
        <v>0.128526015360813</v>
      </c>
      <c r="AM112" s="19" t="n">
        <v>0.183322605381423</v>
      </c>
      <c r="AN112" s="19" t="n">
        <v>0.125253808257278</v>
      </c>
      <c r="AO112" s="19" t="n">
        <v>0.148323882652083</v>
      </c>
      <c r="AP112" s="19" t="n">
        <v>0.138540937079753</v>
      </c>
    </row>
    <row r="113">
      <c r="B113" t="s">
        <v>101</v>
      </c>
      <c r="C113" s="19" t="n">
        <v>0.0704511041671245</v>
      </c>
      <c r="D113" s="19" t="n">
        <v>0.0947119351971636</v>
      </c>
      <c r="E113" s="19" t="n">
        <v>0.0461300115517422</v>
      </c>
      <c r="F113" s="19"/>
      <c r="G113" s="19" t="n">
        <v>0.075257631074174</v>
      </c>
      <c r="H113" s="19" t="n">
        <v>0.0791724561012108</v>
      </c>
      <c r="I113" s="19" t="n">
        <v>0.0841100161094122</v>
      </c>
      <c r="J113" s="19" t="n">
        <v>0.0479627123412058</v>
      </c>
      <c r="K113" s="19" t="n">
        <v>0.0675397657233933</v>
      </c>
      <c r="L113" s="19" t="n">
        <v>0.0705634348800256</v>
      </c>
      <c r="M113" s="19"/>
      <c r="N113" s="19" t="n">
        <v>0.0428105460758394</v>
      </c>
      <c r="O113" s="19" t="n">
        <v>0.0604394965327642</v>
      </c>
      <c r="P113" s="19" t="n">
        <v>0.093258833615223</v>
      </c>
      <c r="Q113" s="19" t="n">
        <v>0.0720727514729135</v>
      </c>
      <c r="R113" s="19" t="n">
        <v>0.0541981597787531</v>
      </c>
      <c r="S113" s="19"/>
      <c r="T113" s="19" t="n">
        <v>0.101301668550607</v>
      </c>
      <c r="U113" s="19" t="n">
        <v>0.0755558761131452</v>
      </c>
      <c r="V113" s="19" t="n">
        <v>0.0629225907901705</v>
      </c>
      <c r="W113" s="19" t="n">
        <v>0.0679374275703411</v>
      </c>
      <c r="X113" s="19"/>
      <c r="Y113" s="19" t="n">
        <v>0.0768161356035782</v>
      </c>
      <c r="Z113" s="19" t="n">
        <v>0.0445314417670987</v>
      </c>
      <c r="AA113" s="19" t="n">
        <v>0.0810928606492882</v>
      </c>
      <c r="AB113" s="19" t="n">
        <v>0.0646989699780764</v>
      </c>
      <c r="AC113" s="19" t="n">
        <v>0.0494507818373971</v>
      </c>
      <c r="AD113" s="19" t="n">
        <v>0.0629268789538118</v>
      </c>
      <c r="AE113" s="19"/>
      <c r="AF113" s="19" t="n">
        <v>0.0682044401895817</v>
      </c>
      <c r="AG113" s="19"/>
      <c r="AH113" s="19" t="n">
        <v>0.0678271398913703</v>
      </c>
      <c r="AI113" s="19"/>
      <c r="AJ113" s="19" t="n">
        <v>0.0960151974801813</v>
      </c>
      <c r="AK113" s="19" t="n">
        <v>0.0575449585277845</v>
      </c>
      <c r="AL113" s="19" t="n">
        <v>0.0968637506375378</v>
      </c>
      <c r="AM113" s="19" t="n">
        <v>0.030619087447313</v>
      </c>
      <c r="AN113" s="19" t="n">
        <v>0.0525644467187707</v>
      </c>
      <c r="AO113" s="19" t="n">
        <v>0.057901315312135</v>
      </c>
      <c r="AP113" s="19" t="n">
        <v>0.0562725982747389</v>
      </c>
    </row>
    <row r="114">
      <c r="B114" t="s">
        <v>102</v>
      </c>
      <c r="C114" s="19" t="n">
        <v>0.0835483516256632</v>
      </c>
      <c r="D114" s="19" t="n">
        <v>0.0682210398010415</v>
      </c>
      <c r="E114" s="19" t="n">
        <v>0.098913735027819</v>
      </c>
      <c r="F114" s="19"/>
      <c r="G114" s="19" t="n">
        <v>0.0351133126788842</v>
      </c>
      <c r="H114" s="19" t="n">
        <v>0.109016407010468</v>
      </c>
      <c r="I114" s="19" t="n">
        <v>0.0709360575186211</v>
      </c>
      <c r="J114" s="19" t="n">
        <v>0.0817531183952617</v>
      </c>
      <c r="K114" s="19" t="n">
        <v>0.0860308223966655</v>
      </c>
      <c r="L114" s="19" t="n">
        <v>0.0958432731712485</v>
      </c>
      <c r="M114" s="19"/>
      <c r="N114" s="19" t="n">
        <v>0.0558104059830078</v>
      </c>
      <c r="O114" s="19" t="n">
        <v>0.0887816851813551</v>
      </c>
      <c r="P114" s="19" t="n">
        <v>0.0701038839313931</v>
      </c>
      <c r="Q114" s="19" t="n">
        <v>0.103873798794338</v>
      </c>
      <c r="R114" s="19" t="n">
        <v>0.0714125343375533</v>
      </c>
      <c r="S114" s="19"/>
      <c r="T114" s="19" t="n">
        <v>0.121322476371704</v>
      </c>
      <c r="U114" s="19" t="n">
        <v>0.0801717194126907</v>
      </c>
      <c r="V114" s="19" t="n">
        <v>0.0802809616817939</v>
      </c>
      <c r="W114" s="19" t="n">
        <v>0.0828758702393249</v>
      </c>
      <c r="X114" s="19"/>
      <c r="Y114" s="19" t="n">
        <v>0.0818354874774516</v>
      </c>
      <c r="Z114" s="19" t="n">
        <v>0.0797840190975259</v>
      </c>
      <c r="AA114" s="19" t="n">
        <v>0.0943569120881391</v>
      </c>
      <c r="AB114" s="19" t="n">
        <v>0.128396156534766</v>
      </c>
      <c r="AC114" s="19" t="n">
        <v>0.0191829883316013</v>
      </c>
      <c r="AD114" s="19" t="n">
        <v>0.0723246973243297</v>
      </c>
      <c r="AE114" s="19"/>
      <c r="AF114" s="19" t="n">
        <v>0.0694397948817292</v>
      </c>
      <c r="AG114" s="19"/>
      <c r="AH114" s="19" t="n">
        <v>0.0770532722561933</v>
      </c>
      <c r="AI114" s="19"/>
      <c r="AJ114" s="19" t="n">
        <v>0.0869306946578185</v>
      </c>
      <c r="AK114" s="19" t="n">
        <v>0.0690866461779192</v>
      </c>
      <c r="AL114" s="19" t="n">
        <v>0.0581437957505757</v>
      </c>
      <c r="AM114" s="19" t="n">
        <v>0.0762487451979648</v>
      </c>
      <c r="AN114" s="19" t="n">
        <v>0.0935460353629</v>
      </c>
      <c r="AO114" s="19" t="n">
        <v>0.0499647912905169</v>
      </c>
      <c r="AP114" s="19" t="n">
        <v>0.1460213135957</v>
      </c>
    </row>
    <row r="115">
      <c r="B115" t="s">
        <v>103</v>
      </c>
      <c r="C115" s="19" t="n">
        <v>0.122577328455231</v>
      </c>
      <c r="D115" s="19" t="n">
        <v>0.112031803189821</v>
      </c>
      <c r="E115" s="19" t="n">
        <v>0.133149047797422</v>
      </c>
      <c r="F115" s="19"/>
      <c r="G115" s="19" t="n">
        <v>0.0279842764248195</v>
      </c>
      <c r="H115" s="19" t="n">
        <v>0.104924722333196</v>
      </c>
      <c r="I115" s="19" t="n">
        <v>0.0949369016175834</v>
      </c>
      <c r="J115" s="19" t="n">
        <v>0.136344482933969</v>
      </c>
      <c r="K115" s="19" t="n">
        <v>0.154898541988554</v>
      </c>
      <c r="L115" s="19" t="n">
        <v>0.168583314745973</v>
      </c>
      <c r="M115" s="19"/>
      <c r="N115" s="19" t="n">
        <v>0.240189557634308</v>
      </c>
      <c r="O115" s="19" t="n">
        <v>0.166004942650031</v>
      </c>
      <c r="P115" s="19" t="n">
        <v>0.117644375908854</v>
      </c>
      <c r="Q115" s="19" t="n">
        <v>0.0804752339916151</v>
      </c>
      <c r="R115" s="19" t="n">
        <v>0.106553221347779</v>
      </c>
      <c r="S115" s="19"/>
      <c r="T115" s="19" t="n">
        <v>0.0844965662236059</v>
      </c>
      <c r="U115" s="19" t="n">
        <v>0.133237413417357</v>
      </c>
      <c r="V115" s="19" t="n">
        <v>0.169978620898356</v>
      </c>
      <c r="W115" s="19" t="n">
        <v>0.106531819264564</v>
      </c>
      <c r="X115" s="19"/>
      <c r="Y115" s="19" t="n">
        <v>0.108538505518276</v>
      </c>
      <c r="Z115" s="19" t="n">
        <v>0.0934220549276253</v>
      </c>
      <c r="AA115" s="19" t="n">
        <v>0.17297941703605</v>
      </c>
      <c r="AB115" s="19" t="n">
        <v>0.0697921253015006</v>
      </c>
      <c r="AC115" s="19" t="n">
        <v>0.040577938007903</v>
      </c>
      <c r="AD115" s="19" t="n">
        <v>0.162886784503437</v>
      </c>
      <c r="AE115" s="19"/>
      <c r="AF115" s="19" t="n">
        <v>0.100556769391151</v>
      </c>
      <c r="AG115" s="19"/>
      <c r="AH115" s="19" t="n">
        <v>0.122925736101919</v>
      </c>
      <c r="AI115" s="19"/>
      <c r="AJ115" s="19" t="n">
        <v>0.0631900261342948</v>
      </c>
      <c r="AK115" s="19" t="n">
        <v>0.135566618382042</v>
      </c>
      <c r="AL115" s="19" t="n">
        <v>0.107742374061914</v>
      </c>
      <c r="AM115" s="19" t="n">
        <v>0.140616375642022</v>
      </c>
      <c r="AN115" s="19" t="n">
        <v>0.17538889829689</v>
      </c>
      <c r="AO115" s="19" t="n">
        <v>0.113225136273636</v>
      </c>
      <c r="AP115" s="19" t="n">
        <v>0.18795177570623</v>
      </c>
    </row>
    <row r="116">
      <c r="B116" t="s">
        <v>60</v>
      </c>
      <c r="C116" s="19" t="n">
        <v>0.0348261926565646</v>
      </c>
      <c r="D116" s="19" t="n">
        <v>0.0286544158860253</v>
      </c>
      <c r="E116" s="19" t="n">
        <v>0.0410132995306818</v>
      </c>
      <c r="F116" s="19"/>
      <c r="G116" s="19" t="n">
        <v>0.0457000877015322</v>
      </c>
      <c r="H116" s="19" t="n">
        <v>0.0780455713095613</v>
      </c>
      <c r="I116" s="19" t="n">
        <v>0.0119333954047778</v>
      </c>
      <c r="J116" s="19" t="n">
        <v>0.036965841255967</v>
      </c>
      <c r="K116" s="19" t="n">
        <v>0.0126718941699429</v>
      </c>
      <c r="L116" s="19" t="n">
        <v>0.0265003761743101</v>
      </c>
      <c r="M116" s="19"/>
      <c r="N116" s="19" t="n">
        <v>0.0239473517679062</v>
      </c>
      <c r="O116" s="19" t="n">
        <v>0.0221183904070895</v>
      </c>
      <c r="P116" s="19" t="n">
        <v>0.0630514636297404</v>
      </c>
      <c r="Q116" s="19" t="n">
        <v>0.02704716389202</v>
      </c>
      <c r="R116" s="19" t="n">
        <v>0.0242204513924352</v>
      </c>
      <c r="S116" s="19"/>
      <c r="T116" s="19" t="n">
        <v>0.0319787358597834</v>
      </c>
      <c r="U116" s="19" t="n">
        <v>0.0291544372844558</v>
      </c>
      <c r="V116" s="19" t="n">
        <v>0.0351111779036809</v>
      </c>
      <c r="W116" s="19" t="n">
        <v>0.0326815980409859</v>
      </c>
      <c r="X116" s="19"/>
      <c r="Y116" s="19" t="n">
        <v>0.0414084137599183</v>
      </c>
      <c r="Z116" s="19" t="n">
        <v>0.0221738733255348</v>
      </c>
      <c r="AA116" s="19" t="n">
        <v>0.026481570946984</v>
      </c>
      <c r="AB116" s="19" t="n">
        <v>0.0597520499927172</v>
      </c>
      <c r="AC116" s="19" t="n">
        <v>0.0407466994081623</v>
      </c>
      <c r="AD116" s="19" t="n">
        <v>0</v>
      </c>
      <c r="AE116" s="19"/>
      <c r="AF116" s="19" t="n">
        <v>0.0296012834841464</v>
      </c>
      <c r="AG116" s="19"/>
      <c r="AH116" s="19" t="n">
        <v>0.0297187193362254</v>
      </c>
      <c r="AI116" s="19"/>
      <c r="AJ116" s="19" t="n">
        <v>0.019579416240359</v>
      </c>
      <c r="AK116" s="19" t="n">
        <v>0.0274755005009228</v>
      </c>
      <c r="AL116" s="19" t="n">
        <v>0.0378825414043403</v>
      </c>
      <c r="AM116" s="19" t="n">
        <v>0.0632669484848294</v>
      </c>
      <c r="AN116" s="19" t="n">
        <v>0.0555247636250865</v>
      </c>
      <c r="AO116" s="19" t="n">
        <v>0.0562647423383613</v>
      </c>
      <c r="AP116" s="19" t="n">
        <v>0.0244105263150802</v>
      </c>
    </row>
    <row r="117">
      <c r="C117" s="19"/>
      <c r="D117" s="19"/>
      <c r="E117" s="19"/>
      <c r="F117" s="19"/>
      <c r="G117" s="19"/>
      <c r="H117" s="19"/>
      <c r="I117" s="19"/>
      <c r="J117" s="19"/>
      <c r="K117" s="19"/>
      <c r="L117" s="19"/>
      <c r="M117" s="19"/>
      <c r="N117" s="19"/>
      <c r="O117" s="19"/>
      <c r="P117" s="19"/>
      <c r="Q117" s="19"/>
      <c r="R117" s="19"/>
      <c r="S117" s="19"/>
      <c r="T117" s="19"/>
      <c r="U117" s="19"/>
      <c r="V117" s="19"/>
      <c r="W117" s="19"/>
      <c r="X117" s="19"/>
      <c r="Y117" s="19"/>
      <c r="Z117" s="19"/>
      <c r="AA117" s="19"/>
      <c r="AB117" s="19"/>
      <c r="AC117" s="19"/>
      <c r="AD117" s="19"/>
      <c r="AE117" s="19"/>
      <c r="AF117" s="19"/>
      <c r="AG117" s="19"/>
      <c r="AH117" s="19"/>
      <c r="AI117" s="19"/>
      <c r="AJ117" s="19"/>
      <c r="AK117" s="19"/>
      <c r="AL117" s="19"/>
      <c r="AM117" s="19"/>
      <c r="AN117" s="19"/>
      <c r="AO117" s="19"/>
      <c r="AP117" s="19"/>
    </row>
    <row r="118">
      <c r="B118" s="7" t="s">
        <v>119</v>
      </c>
      <c r="C118" s="19"/>
      <c r="D118" s="19"/>
      <c r="E118" s="19"/>
      <c r="F118" s="19"/>
      <c r="G118" s="19"/>
      <c r="H118" s="19"/>
      <c r="I118" s="19"/>
      <c r="J118" s="19"/>
      <c r="K118" s="19"/>
      <c r="L118" s="19"/>
      <c r="M118" s="19"/>
      <c r="N118" s="19"/>
      <c r="O118" s="19"/>
      <c r="P118" s="19"/>
      <c r="Q118" s="19"/>
      <c r="R118" s="19"/>
      <c r="S118" s="19"/>
      <c r="T118" s="19"/>
      <c r="U118" s="19"/>
      <c r="V118" s="19"/>
      <c r="W118" s="19"/>
      <c r="X118" s="19"/>
      <c r="Y118" s="19"/>
      <c r="Z118" s="19"/>
      <c r="AA118" s="19"/>
      <c r="AB118" s="19"/>
      <c r="AC118" s="19"/>
      <c r="AD118" s="19"/>
      <c r="AE118" s="19"/>
      <c r="AF118" s="19"/>
      <c r="AG118" s="19"/>
      <c r="AH118" s="19"/>
      <c r="AI118" s="19"/>
      <c r="AJ118" s="19"/>
      <c r="AK118" s="19"/>
      <c r="AL118" s="19"/>
      <c r="AM118" s="19"/>
      <c r="AN118" s="19"/>
      <c r="AO118" s="19"/>
      <c r="AP118" s="19"/>
    </row>
    <row r="119">
      <c r="B119" s="26" t="s">
        <v>120</v>
      </c>
      <c r="C119" s="19"/>
      <c r="D119" s="19"/>
      <c r="E119" s="19"/>
      <c r="F119" s="19"/>
      <c r="G119" s="19"/>
      <c r="H119" s="19"/>
      <c r="I119" s="19"/>
      <c r="J119" s="19"/>
      <c r="K119" s="19"/>
      <c r="L119" s="19"/>
      <c r="M119" s="19"/>
      <c r="N119" s="19"/>
      <c r="O119" s="19"/>
      <c r="P119" s="19"/>
      <c r="Q119" s="19"/>
      <c r="R119" s="19"/>
      <c r="S119" s="19"/>
      <c r="T119" s="19"/>
      <c r="U119" s="19"/>
      <c r="V119" s="19"/>
      <c r="W119" s="19"/>
      <c r="X119" s="19"/>
      <c r="Y119" s="19"/>
      <c r="Z119" s="19"/>
      <c r="AA119" s="19"/>
      <c r="AB119" s="19"/>
      <c r="AC119" s="19"/>
      <c r="AD119" s="19"/>
      <c r="AE119" s="19"/>
      <c r="AF119" s="19"/>
      <c r="AG119" s="19"/>
      <c r="AH119" s="19"/>
      <c r="AI119" s="19"/>
      <c r="AJ119" s="19"/>
      <c r="AK119" s="19"/>
      <c r="AL119" s="19"/>
      <c r="AM119" s="19"/>
      <c r="AN119" s="19"/>
      <c r="AO119" s="19"/>
      <c r="AP119" s="19"/>
    </row>
    <row r="120">
      <c r="B120" t="s">
        <v>111</v>
      </c>
      <c r="C120" s="19" t="n">
        <v>0.146708593862273</v>
      </c>
      <c r="D120" s="19" t="n">
        <v>0.102679201624109</v>
      </c>
      <c r="E120" s="19" t="n">
        <v>0.202797975715038</v>
      </c>
      <c r="F120" s="19"/>
      <c r="G120" s="19" t="n">
        <v>0.0879552764281098</v>
      </c>
      <c r="H120" s="19" t="n">
        <v>0.118187507446662</v>
      </c>
      <c r="I120" s="19" t="n">
        <v>0.100736691314032</v>
      </c>
      <c r="J120" s="19" t="n">
        <v>0.146575693984769</v>
      </c>
      <c r="K120" s="19" t="n">
        <v>0.302443867880519</v>
      </c>
      <c r="L120" s="19" t="n">
        <v>0.266209735308709</v>
      </c>
      <c r="M120" s="19"/>
      <c r="N120" s="19" t="n">
        <v>0.227390862376747</v>
      </c>
      <c r="O120" s="19" t="n">
        <v>0.2041673020713</v>
      </c>
      <c r="P120" s="19" t="n">
        <v>0.23585942790606</v>
      </c>
      <c r="Q120" s="19" t="n">
        <v>0.113945474239721</v>
      </c>
      <c r="R120" s="19" t="n">
        <v>0.030781043057388</v>
      </c>
      <c r="S120" s="19"/>
      <c r="T120" s="19" t="n">
        <v>0.11784946025406</v>
      </c>
      <c r="U120" s="19" t="n">
        <v>0.225950304757448</v>
      </c>
      <c r="V120" s="19" t="n">
        <v>0.234127803636531</v>
      </c>
      <c r="W120" s="19" t="n">
        <v>0.0954272906483201</v>
      </c>
      <c r="X120" s="19"/>
      <c r="Y120" s="19" t="n">
        <v>0.130476588280363</v>
      </c>
      <c r="Z120" s="19" t="n">
        <v>0.213335114071986</v>
      </c>
      <c r="AA120" s="19" t="s">
        <v>118</v>
      </c>
      <c r="AB120" s="19" t="s">
        <v>118</v>
      </c>
      <c r="AC120" s="19" t="s">
        <v>118</v>
      </c>
      <c r="AD120" s="19" t="s">
        <v>118</v>
      </c>
      <c r="AE120" s="19"/>
      <c r="AF120" s="19" t="n">
        <v>0.159750272398432</v>
      </c>
      <c r="AG120" s="19"/>
      <c r="AH120" s="19" t="n">
        <v>0.146708593862273</v>
      </c>
      <c r="AI120" s="19"/>
      <c r="AJ120" s="19" t="n">
        <v>0.0861487760377252</v>
      </c>
      <c r="AK120" s="19" t="n">
        <v>0.203697793691559</v>
      </c>
      <c r="AL120" s="19" t="n">
        <v>0.121069484405324</v>
      </c>
      <c r="AM120" s="19" t="n">
        <v>0.112150098850493</v>
      </c>
      <c r="AN120" s="19" t="n">
        <v>0.147992199497713</v>
      </c>
      <c r="AO120" s="19" t="n">
        <v>0.192730728511617</v>
      </c>
      <c r="AP120" s="19" t="n">
        <v>0.228576803884443</v>
      </c>
    </row>
    <row r="121">
      <c r="B121" t="s">
        <v>112</v>
      </c>
      <c r="C121" s="19" t="n">
        <v>0.304161965188939</v>
      </c>
      <c r="D121" s="19" t="n">
        <v>0.244831977500869</v>
      </c>
      <c r="E121" s="19" t="n">
        <v>0.379742893418776</v>
      </c>
      <c r="F121" s="19"/>
      <c r="G121" s="19" t="n">
        <v>0.353611766594881</v>
      </c>
      <c r="H121" s="19" t="n">
        <v>0.250921328845051</v>
      </c>
      <c r="I121" s="19" t="n">
        <v>0.271800592706023</v>
      </c>
      <c r="J121" s="19" t="n">
        <v>0.409081595647498</v>
      </c>
      <c r="K121" s="19" t="n">
        <v>0.260711726727004</v>
      </c>
      <c r="L121" s="19" t="n">
        <v>0.292164829956835</v>
      </c>
      <c r="M121" s="19"/>
      <c r="N121" s="19" t="n">
        <v>0.479008987160013</v>
      </c>
      <c r="O121" s="19" t="n">
        <v>0.38363123937053</v>
      </c>
      <c r="P121" s="19" t="n">
        <v>0.275790883829412</v>
      </c>
      <c r="Q121" s="19" t="n">
        <v>0.311331368113161</v>
      </c>
      <c r="R121" s="19" t="n">
        <v>0.229698244763308</v>
      </c>
      <c r="S121" s="19"/>
      <c r="T121" s="19" t="n">
        <v>0.298835966030776</v>
      </c>
      <c r="U121" s="19" t="n">
        <v>0.392003436610531</v>
      </c>
      <c r="V121" s="19" t="n">
        <v>0.270237725290748</v>
      </c>
      <c r="W121" s="19" t="n">
        <v>0.303410090485526</v>
      </c>
      <c r="X121" s="19"/>
      <c r="Y121" s="19" t="n">
        <v>0.286338031204172</v>
      </c>
      <c r="Z121" s="19" t="n">
        <v>0.377322776516907</v>
      </c>
      <c r="AA121" s="19" t="s">
        <v>118</v>
      </c>
      <c r="AB121" s="19" t="s">
        <v>118</v>
      </c>
      <c r="AC121" s="19" t="s">
        <v>118</v>
      </c>
      <c r="AD121" s="19" t="s">
        <v>118</v>
      </c>
      <c r="AE121" s="19"/>
      <c r="AF121" s="19" t="n">
        <v>0.30104734645646</v>
      </c>
      <c r="AG121" s="19"/>
      <c r="AH121" s="19" t="n">
        <v>0.304161965188939</v>
      </c>
      <c r="AI121" s="19"/>
      <c r="AJ121" s="19" t="n">
        <v>0.215490870250229</v>
      </c>
      <c r="AK121" s="19" t="n">
        <v>0.355532140722996</v>
      </c>
      <c r="AL121" s="19" t="n">
        <v>0.288252060781661</v>
      </c>
      <c r="AM121" s="19" t="n">
        <v>0.310199441958744</v>
      </c>
      <c r="AN121" s="19" t="n">
        <v>0.467087599205208</v>
      </c>
      <c r="AO121" s="19" t="n">
        <v>0.307228836623212</v>
      </c>
      <c r="AP121" s="19" t="n">
        <v>0.346711784877564</v>
      </c>
    </row>
    <row r="122">
      <c r="B122" t="s">
        <v>113</v>
      </c>
      <c r="C122" s="19" t="n">
        <v>0.18147729210312</v>
      </c>
      <c r="D122" s="19" t="n">
        <v>0.187683389185529</v>
      </c>
      <c r="E122" s="19" t="n">
        <v>0.173571297235245</v>
      </c>
      <c r="F122" s="19"/>
      <c r="G122" s="19" t="n">
        <v>0.17053881940397</v>
      </c>
      <c r="H122" s="19" t="n">
        <v>0.192008838975573</v>
      </c>
      <c r="I122" s="19" t="n">
        <v>0.185057675824921</v>
      </c>
      <c r="J122" s="19" t="n">
        <v>0.150363711680359</v>
      </c>
      <c r="K122" s="19" t="n">
        <v>0.186308790678351</v>
      </c>
      <c r="L122" s="19" t="n">
        <v>0.272679773469145</v>
      </c>
      <c r="M122" s="19"/>
      <c r="N122" s="19" t="n">
        <v>0</v>
      </c>
      <c r="O122" s="19" t="n">
        <v>0.178512669958786</v>
      </c>
      <c r="P122" s="19" t="n">
        <v>0.189827627663048</v>
      </c>
      <c r="Q122" s="19" t="n">
        <v>0.165442527085303</v>
      </c>
      <c r="R122" s="19" t="n">
        <v>0.240842005940405</v>
      </c>
      <c r="S122" s="19"/>
      <c r="T122" s="19" t="n">
        <v>0.122552806782028</v>
      </c>
      <c r="U122" s="19" t="n">
        <v>0.16967149554159</v>
      </c>
      <c r="V122" s="19" t="n">
        <v>0.251394774633673</v>
      </c>
      <c r="W122" s="19" t="n">
        <v>0.175944044372875</v>
      </c>
      <c r="X122" s="19"/>
      <c r="Y122" s="19" t="n">
        <v>0.185861974527991</v>
      </c>
      <c r="Z122" s="19" t="n">
        <v>0.163479754416252</v>
      </c>
      <c r="AA122" s="19" t="s">
        <v>118</v>
      </c>
      <c r="AB122" s="19" t="s">
        <v>118</v>
      </c>
      <c r="AC122" s="19" t="s">
        <v>118</v>
      </c>
      <c r="AD122" s="19" t="s">
        <v>118</v>
      </c>
      <c r="AE122" s="19"/>
      <c r="AF122" s="19" t="n">
        <v>0.174007695738531</v>
      </c>
      <c r="AG122" s="19"/>
      <c r="AH122" s="19" t="n">
        <v>0.18147729210312</v>
      </c>
      <c r="AI122" s="19"/>
      <c r="AJ122" s="19" t="n">
        <v>0.203204745703314</v>
      </c>
      <c r="AK122" s="19" t="n">
        <v>0.16358198307151</v>
      </c>
      <c r="AL122" s="19" t="n">
        <v>0.240970091711278</v>
      </c>
      <c r="AM122" s="19" t="n">
        <v>0.140952278229536</v>
      </c>
      <c r="AN122" s="19" t="n">
        <v>0.211214223237668</v>
      </c>
      <c r="AO122" s="19" t="n">
        <v>0.146208845976823</v>
      </c>
      <c r="AP122" s="19" t="n">
        <v>0.122690445902525</v>
      </c>
    </row>
    <row r="123">
      <c r="B123" t="s">
        <v>114</v>
      </c>
      <c r="C123" s="19" t="n">
        <v>0.180353025846252</v>
      </c>
      <c r="D123" s="19" t="n">
        <v>0.238506161324117</v>
      </c>
      <c r="E123" s="19" t="n">
        <v>0.106271298710205</v>
      </c>
      <c r="F123" s="19"/>
      <c r="G123" s="19" t="n">
        <v>0.270678794121306</v>
      </c>
      <c r="H123" s="19" t="n">
        <v>0.232326301336193</v>
      </c>
      <c r="I123" s="19" t="n">
        <v>0.192953807254067</v>
      </c>
      <c r="J123" s="19" t="n">
        <v>0.136607199863135</v>
      </c>
      <c r="K123" s="19" t="n">
        <v>0.102673149750648</v>
      </c>
      <c r="L123" s="19" t="n">
        <v>0.0369632750615475</v>
      </c>
      <c r="M123" s="19"/>
      <c r="N123" s="19" t="n">
        <v>0.197526180731805</v>
      </c>
      <c r="O123" s="19" t="n">
        <v>0.107070429760494</v>
      </c>
      <c r="P123" s="19" t="n">
        <v>0.170982086552063</v>
      </c>
      <c r="Q123" s="19" t="n">
        <v>0.200220318464639</v>
      </c>
      <c r="R123" s="19" t="n">
        <v>0.210899422440024</v>
      </c>
      <c r="S123" s="19"/>
      <c r="T123" s="19" t="n">
        <v>0.285400275107974</v>
      </c>
      <c r="U123" s="19" t="n">
        <v>0.124022425244461</v>
      </c>
      <c r="V123" s="19" t="n">
        <v>0.141170264873873</v>
      </c>
      <c r="W123" s="19" t="n">
        <v>0.190223267001185</v>
      </c>
      <c r="X123" s="19"/>
      <c r="Y123" s="19" t="n">
        <v>0.196926952190031</v>
      </c>
      <c r="Z123" s="19" t="n">
        <v>0.112323044404601</v>
      </c>
      <c r="AA123" s="19" t="s">
        <v>118</v>
      </c>
      <c r="AB123" s="19" t="s">
        <v>118</v>
      </c>
      <c r="AC123" s="19" t="s">
        <v>118</v>
      </c>
      <c r="AD123" s="19" t="s">
        <v>118</v>
      </c>
      <c r="AE123" s="19"/>
      <c r="AF123" s="19" t="n">
        <v>0.135966910499723</v>
      </c>
      <c r="AG123" s="19"/>
      <c r="AH123" s="19" t="n">
        <v>0.180353025846252</v>
      </c>
      <c r="AI123" s="19"/>
      <c r="AJ123" s="19" t="n">
        <v>0.259534258098918</v>
      </c>
      <c r="AK123" s="19" t="n">
        <v>0.100236587302017</v>
      </c>
      <c r="AL123" s="19" t="n">
        <v>0.17629887243794</v>
      </c>
      <c r="AM123" s="19" t="n">
        <v>0.231439231730106</v>
      </c>
      <c r="AN123" s="19" t="n">
        <v>0.0859978624637471</v>
      </c>
      <c r="AO123" s="19" t="n">
        <v>0.128278870944861</v>
      </c>
      <c r="AP123" s="19" t="n">
        <v>0.171129493493102</v>
      </c>
    </row>
    <row r="124">
      <c r="B124" t="s">
        <v>115</v>
      </c>
      <c r="C124" s="19" t="n">
        <v>0.0855701868267784</v>
      </c>
      <c r="D124" s="19" t="n">
        <v>0.117054810036268</v>
      </c>
      <c r="E124" s="19" t="n">
        <v>0.0454616828498181</v>
      </c>
      <c r="F124" s="19"/>
      <c r="G124" s="19" t="n">
        <v>0.0700026461643472</v>
      </c>
      <c r="H124" s="19" t="n">
        <v>0.111346144330737</v>
      </c>
      <c r="I124" s="19" t="n">
        <v>0.0986435494669182</v>
      </c>
      <c r="J124" s="19" t="n">
        <v>0.0725003711632001</v>
      </c>
      <c r="K124" s="19" t="n">
        <v>0.048067601800681</v>
      </c>
      <c r="L124" s="19" t="n">
        <v>0.0653185722655613</v>
      </c>
      <c r="M124" s="19"/>
      <c r="N124" s="19" t="n">
        <v>0</v>
      </c>
      <c r="O124" s="19" t="n">
        <v>0.0283615118164136</v>
      </c>
      <c r="P124" s="19" t="n">
        <v>0.0356839875571155</v>
      </c>
      <c r="Q124" s="19" t="n">
        <v>0.126609108599287</v>
      </c>
      <c r="R124" s="19" t="n">
        <v>0.133830810445303</v>
      </c>
      <c r="S124" s="19"/>
      <c r="T124" s="19" t="n">
        <v>0.175361491825162</v>
      </c>
      <c r="U124" s="19" t="n">
        <v>0</v>
      </c>
      <c r="V124" s="19" t="n">
        <v>0.0495859175615922</v>
      </c>
      <c r="W124" s="19" t="n">
        <v>0.106499010294984</v>
      </c>
      <c r="X124" s="19"/>
      <c r="Y124" s="19" t="n">
        <v>0.0939205128222649</v>
      </c>
      <c r="Z124" s="19" t="n">
        <v>0.0512951146005832</v>
      </c>
      <c r="AA124" s="19" t="s">
        <v>118</v>
      </c>
      <c r="AB124" s="19" t="s">
        <v>118</v>
      </c>
      <c r="AC124" s="19" t="s">
        <v>118</v>
      </c>
      <c r="AD124" s="19" t="s">
        <v>118</v>
      </c>
      <c r="AE124" s="19"/>
      <c r="AF124" s="19" t="n">
        <v>0.119709090679492</v>
      </c>
      <c r="AG124" s="19"/>
      <c r="AH124" s="19" t="n">
        <v>0.0855701868267784</v>
      </c>
      <c r="AI124" s="19"/>
      <c r="AJ124" s="19" t="n">
        <v>0.13221723082214</v>
      </c>
      <c r="AK124" s="19" t="n">
        <v>0.0880913806874775</v>
      </c>
      <c r="AL124" s="19" t="n">
        <v>0.0474049587823509</v>
      </c>
      <c r="AM124" s="19" t="n">
        <v>0.121386146876326</v>
      </c>
      <c r="AN124" s="19" t="n">
        <v>0.0514882668478821</v>
      </c>
      <c r="AO124" s="19" t="n">
        <v>0.1003799896694</v>
      </c>
      <c r="AP124" s="19" t="n">
        <v>0.0162336880074104</v>
      </c>
    </row>
    <row r="125">
      <c r="B125" t="s">
        <v>116</v>
      </c>
      <c r="C125" s="19" t="n">
        <v>0.0709726061357922</v>
      </c>
      <c r="D125" s="19" t="n">
        <v>0.0833619917755945</v>
      </c>
      <c r="E125" s="19" t="n">
        <v>0.0551896723557135</v>
      </c>
      <c r="F125" s="19"/>
      <c r="G125" s="19" t="n">
        <v>0.0180326339525039</v>
      </c>
      <c r="H125" s="19" t="n">
        <v>0.0869678312220414</v>
      </c>
      <c r="I125" s="19" t="n">
        <v>0.0957650145275585</v>
      </c>
      <c r="J125" s="19" t="n">
        <v>0.047428899686983</v>
      </c>
      <c r="K125" s="19" t="n">
        <v>0.0717100001192445</v>
      </c>
      <c r="L125" s="19" t="n">
        <v>0.0666638139382016</v>
      </c>
      <c r="M125" s="19"/>
      <c r="N125" s="19" t="n">
        <v>0.0571452539810612</v>
      </c>
      <c r="O125" s="19" t="n">
        <v>0.0407834554605235</v>
      </c>
      <c r="P125" s="19" t="n">
        <v>0.0398235144617341</v>
      </c>
      <c r="Q125" s="19" t="n">
        <v>0.0613555557460924</v>
      </c>
      <c r="R125" s="19" t="n">
        <v>0.153948473353572</v>
      </c>
      <c r="S125" s="19"/>
      <c r="T125" s="19" t="n">
        <v>0</v>
      </c>
      <c r="U125" s="19" t="n">
        <v>0.0454197154981094</v>
      </c>
      <c r="V125" s="19" t="n">
        <v>0.0353331687180606</v>
      </c>
      <c r="W125" s="19" t="n">
        <v>0.092834490813753</v>
      </c>
      <c r="X125" s="19"/>
      <c r="Y125" s="19" t="n">
        <v>0.07316638904123</v>
      </c>
      <c r="Z125" s="19" t="n">
        <v>0.0619679196632978</v>
      </c>
      <c r="AA125" s="19" t="s">
        <v>118</v>
      </c>
      <c r="AB125" s="19" t="s">
        <v>118</v>
      </c>
      <c r="AC125" s="19" t="s">
        <v>118</v>
      </c>
      <c r="AD125" s="19" t="s">
        <v>118</v>
      </c>
      <c r="AE125" s="19"/>
      <c r="AF125" s="19" t="n">
        <v>0.0788794709428813</v>
      </c>
      <c r="AG125" s="19"/>
      <c r="AH125" s="19" t="n">
        <v>0.0709726061357922</v>
      </c>
      <c r="AI125" s="19"/>
      <c r="AJ125" s="19" t="n">
        <v>0.0958792607584045</v>
      </c>
      <c r="AK125" s="19" t="n">
        <v>0.0262464897698613</v>
      </c>
      <c r="AL125" s="19" t="n">
        <v>0.0877910835230727</v>
      </c>
      <c r="AM125" s="19" t="n">
        <v>0.0476675834381434</v>
      </c>
      <c r="AN125" s="19" t="n">
        <v>0</v>
      </c>
      <c r="AO125" s="19" t="n">
        <v>0.066382958806672</v>
      </c>
      <c r="AP125" s="19" t="n">
        <v>0.114657783834955</v>
      </c>
    </row>
    <row r="126">
      <c r="B126" t="s">
        <v>60</v>
      </c>
      <c r="C126" s="19" t="n">
        <v>0.0307563300368468</v>
      </c>
      <c r="D126" s="19" t="n">
        <v>0.0258824685535123</v>
      </c>
      <c r="E126" s="19" t="n">
        <v>0.036965179715205</v>
      </c>
      <c r="F126" s="19"/>
      <c r="G126" s="19" t="n">
        <v>0.0291800633348828</v>
      </c>
      <c r="H126" s="19" t="n">
        <v>0.00824204784374317</v>
      </c>
      <c r="I126" s="19" t="n">
        <v>0.0550426689064799</v>
      </c>
      <c r="J126" s="19" t="n">
        <v>0.037442527974055</v>
      </c>
      <c r="K126" s="19" t="n">
        <v>0.0280848630435519</v>
      </c>
      <c r="L126" s="19" t="n">
        <v>0</v>
      </c>
      <c r="M126" s="19"/>
      <c r="N126" s="19" t="n">
        <v>0.0389287157503734</v>
      </c>
      <c r="O126" s="19" t="n">
        <v>0.0574733915619535</v>
      </c>
      <c r="P126" s="19" t="n">
        <v>0.0520324720305666</v>
      </c>
      <c r="Q126" s="19" t="n">
        <v>0.0210956477517968</v>
      </c>
      <c r="R126" s="19" t="n">
        <v>0</v>
      </c>
      <c r="S126" s="19"/>
      <c r="T126" s="19" t="n">
        <v>0</v>
      </c>
      <c r="U126" s="19" t="n">
        <v>0.0429326223478609</v>
      </c>
      <c r="V126" s="19" t="n">
        <v>0.0181503452855217</v>
      </c>
      <c r="W126" s="19" t="n">
        <v>0.0356618063833555</v>
      </c>
      <c r="X126" s="19"/>
      <c r="Y126" s="19" t="n">
        <v>0.0333095519339484</v>
      </c>
      <c r="Z126" s="19" t="n">
        <v>0.0202762763263732</v>
      </c>
      <c r="AA126" s="19" t="s">
        <v>118</v>
      </c>
      <c r="AB126" s="19" t="s">
        <v>118</v>
      </c>
      <c r="AC126" s="19" t="s">
        <v>118</v>
      </c>
      <c r="AD126" s="19" t="s">
        <v>118</v>
      </c>
      <c r="AE126" s="19"/>
      <c r="AF126" s="19" t="n">
        <v>0.030639213284481</v>
      </c>
      <c r="AG126" s="19"/>
      <c r="AH126" s="19" t="n">
        <v>0.0307563300368468</v>
      </c>
      <c r="AI126" s="19"/>
      <c r="AJ126" s="19" t="n">
        <v>0.0075248583292694</v>
      </c>
      <c r="AK126" s="19" t="n">
        <v>0.0626136247545794</v>
      </c>
      <c r="AL126" s="19" t="n">
        <v>0.0382134483583739</v>
      </c>
      <c r="AM126" s="19" t="n">
        <v>0.0362052189166507</v>
      </c>
      <c r="AN126" s="19" t="n">
        <v>0.0362198487477819</v>
      </c>
      <c r="AO126" s="19" t="n">
        <v>0.0587897694674151</v>
      </c>
      <c r="AP126" s="19" t="n">
        <v>0</v>
      </c>
    </row>
    <row r="127">
      <c r="C127" s="19"/>
      <c r="D127" s="19"/>
      <c r="E127" s="19"/>
      <c r="F127" s="19"/>
      <c r="G127" s="19"/>
      <c r="H127" s="19"/>
      <c r="I127" s="19"/>
      <c r="J127" s="19"/>
      <c r="K127" s="19"/>
      <c r="L127" s="19"/>
      <c r="M127" s="19"/>
      <c r="N127" s="19"/>
      <c r="O127" s="19"/>
      <c r="P127" s="19"/>
      <c r="Q127" s="19"/>
      <c r="R127" s="19"/>
      <c r="S127" s="19"/>
      <c r="T127" s="19"/>
      <c r="U127" s="19"/>
      <c r="V127" s="19"/>
      <c r="W127" s="19"/>
      <c r="X127" s="19"/>
      <c r="Y127" s="19"/>
      <c r="Z127" s="19"/>
      <c r="AA127" s="19"/>
      <c r="AB127" s="19"/>
      <c r="AC127" s="19"/>
      <c r="AD127" s="19"/>
      <c r="AE127" s="19"/>
      <c r="AF127" s="19"/>
      <c r="AG127" s="19"/>
      <c r="AH127" s="19"/>
      <c r="AI127" s="19"/>
      <c r="AJ127" s="19"/>
      <c r="AK127" s="19"/>
      <c r="AL127" s="19"/>
      <c r="AM127" s="19"/>
      <c r="AN127" s="19"/>
      <c r="AO127" s="19"/>
      <c r="AP127" s="19"/>
    </row>
    <row r="128">
      <c r="B128" s="7" t="s">
        <v>121</v>
      </c>
      <c r="C128" s="19"/>
      <c r="D128" s="19"/>
      <c r="E128" s="19"/>
      <c r="F128" s="19"/>
      <c r="G128" s="19"/>
      <c r="H128" s="19"/>
      <c r="I128" s="19"/>
      <c r="J128" s="19"/>
      <c r="K128" s="19"/>
      <c r="L128" s="19"/>
      <c r="M128" s="19"/>
      <c r="N128" s="19"/>
      <c r="O128" s="19"/>
      <c r="P128" s="19"/>
      <c r="Q128" s="19"/>
      <c r="R128" s="19"/>
      <c r="S128" s="19"/>
      <c r="T128" s="19"/>
      <c r="U128" s="19"/>
      <c r="V128" s="19"/>
      <c r="W128" s="19"/>
      <c r="X128" s="19"/>
      <c r="Y128" s="19"/>
      <c r="Z128" s="19"/>
      <c r="AA128" s="19"/>
      <c r="AB128" s="19"/>
      <c r="AC128" s="19"/>
      <c r="AD128" s="19"/>
      <c r="AE128" s="19"/>
      <c r="AF128" s="19"/>
      <c r="AG128" s="19"/>
      <c r="AH128" s="19"/>
      <c r="AI128" s="19"/>
      <c r="AJ128" s="19"/>
      <c r="AK128" s="19"/>
      <c r="AL128" s="19"/>
      <c r="AM128" s="19"/>
      <c r="AN128" s="19"/>
      <c r="AO128" s="19"/>
      <c r="AP128" s="19"/>
    </row>
    <row r="129">
      <c r="B129" s="26" t="s">
        <v>122</v>
      </c>
      <c r="C129" s="19"/>
      <c r="D129" s="19"/>
      <c r="E129" s="19"/>
      <c r="F129" s="19"/>
      <c r="G129" s="19"/>
      <c r="H129" s="19"/>
      <c r="I129" s="19"/>
      <c r="J129" s="19"/>
      <c r="K129" s="19"/>
      <c r="L129" s="19"/>
      <c r="M129" s="19"/>
      <c r="N129" s="19"/>
      <c r="O129" s="19"/>
      <c r="P129" s="19"/>
      <c r="Q129" s="19"/>
      <c r="R129" s="19"/>
      <c r="S129" s="19"/>
      <c r="T129" s="19"/>
      <c r="U129" s="19"/>
      <c r="V129" s="19"/>
      <c r="W129" s="19"/>
      <c r="X129" s="19"/>
      <c r="Y129" s="19"/>
      <c r="Z129" s="19"/>
      <c r="AA129" s="19"/>
      <c r="AB129" s="19"/>
      <c r="AC129" s="19"/>
      <c r="AD129" s="19"/>
      <c r="AE129" s="19"/>
      <c r="AF129" s="19"/>
      <c r="AG129" s="19"/>
      <c r="AH129" s="19"/>
      <c r="AI129" s="19"/>
      <c r="AJ129" s="19"/>
      <c r="AK129" s="19"/>
      <c r="AL129" s="19"/>
      <c r="AM129" s="19"/>
      <c r="AN129" s="19"/>
      <c r="AO129" s="19"/>
      <c r="AP129" s="19"/>
    </row>
    <row r="130">
      <c r="B130" t="s">
        <v>111</v>
      </c>
      <c r="C130" s="19" t="n">
        <v>0.0352841733570169</v>
      </c>
      <c r="D130" s="19" t="n">
        <v>0.0347546684549273</v>
      </c>
      <c r="E130" s="19" t="n">
        <v>0.0358021451375391</v>
      </c>
      <c r="F130" s="19"/>
      <c r="G130" s="19" t="n">
        <v>0.0306452378615159</v>
      </c>
      <c r="H130" s="19" t="n">
        <v>0.0106693054605764</v>
      </c>
      <c r="I130" s="19" t="n">
        <v>0.0209147429502311</v>
      </c>
      <c r="J130" s="19" t="n">
        <v>0.0203201899184475</v>
      </c>
      <c r="K130" s="19" t="n">
        <v>0.0595600242088055</v>
      </c>
      <c r="L130" s="19" t="n">
        <v>0.0599674427865875</v>
      </c>
      <c r="M130" s="19"/>
      <c r="N130" s="19" t="n">
        <v>0.03586101954287</v>
      </c>
      <c r="O130" s="19" t="n">
        <v>0.0465047931895071</v>
      </c>
      <c r="P130" s="19" t="n">
        <v>0.0303149977053302</v>
      </c>
      <c r="Q130" s="19" t="n">
        <v>0.0371444278181712</v>
      </c>
      <c r="R130" s="19" t="n">
        <v>0.0254333195821091</v>
      </c>
      <c r="S130" s="19"/>
      <c r="T130" s="19" t="n">
        <v>0</v>
      </c>
      <c r="U130" s="19" t="n">
        <v>0.0651731134747881</v>
      </c>
      <c r="V130" s="19" t="n">
        <v>0.0428215327604573</v>
      </c>
      <c r="W130" s="19" t="n">
        <v>0.0260318760431529</v>
      </c>
      <c r="X130" s="19"/>
      <c r="Y130" s="19" t="n">
        <v>0.017501086131368</v>
      </c>
      <c r="Z130" s="19" t="n">
        <v>0.0393578600125743</v>
      </c>
      <c r="AA130" s="19" t="n">
        <v>0.0535598225771824</v>
      </c>
      <c r="AB130" s="19" t="n">
        <v>0.0910136474532886</v>
      </c>
      <c r="AC130" s="19" t="n">
        <v>0.0431164442690682</v>
      </c>
      <c r="AD130" s="19" t="n">
        <v>0.0155385058212209</v>
      </c>
      <c r="AE130" s="19"/>
      <c r="AF130" s="19" t="n">
        <v>0.0370545973117911</v>
      </c>
      <c r="AG130" s="19"/>
      <c r="AH130" s="19" t="n">
        <v>0.0352841733570169</v>
      </c>
      <c r="AI130" s="19"/>
      <c r="AJ130" s="19" t="n">
        <v>0.0615412605646716</v>
      </c>
      <c r="AK130" s="19" t="n">
        <v>0.0310584238551546</v>
      </c>
      <c r="AL130" s="19" t="n">
        <v>0.0413645178586603</v>
      </c>
      <c r="AM130" s="19" t="n">
        <v>0</v>
      </c>
      <c r="AN130" s="19" t="n">
        <v>0.0241063778587104</v>
      </c>
      <c r="AO130" s="19" t="n">
        <v>0.0221677867308458</v>
      </c>
      <c r="AP130" s="19" t="n">
        <v>0.0265546123497901</v>
      </c>
    </row>
    <row r="131">
      <c r="B131" t="s">
        <v>112</v>
      </c>
      <c r="C131" s="19" t="n">
        <v>0.335257650225302</v>
      </c>
      <c r="D131" s="19" t="n">
        <v>0.296453714534946</v>
      </c>
      <c r="E131" s="19" t="n">
        <v>0.37321639920286</v>
      </c>
      <c r="F131" s="19"/>
      <c r="G131" s="19" t="n">
        <v>0.274621225361512</v>
      </c>
      <c r="H131" s="19" t="n">
        <v>0.289122488544093</v>
      </c>
      <c r="I131" s="19" t="n">
        <v>0.233293613427705</v>
      </c>
      <c r="J131" s="19" t="n">
        <v>0.355043240883732</v>
      </c>
      <c r="K131" s="19" t="n">
        <v>0.330955660203635</v>
      </c>
      <c r="L131" s="19" t="n">
        <v>0.453778282722051</v>
      </c>
      <c r="M131" s="19"/>
      <c r="N131" s="19" t="n">
        <v>0.434716792148152</v>
      </c>
      <c r="O131" s="19" t="n">
        <v>0.341266300987961</v>
      </c>
      <c r="P131" s="19" t="n">
        <v>0.342520876034937</v>
      </c>
      <c r="Q131" s="19" t="n">
        <v>0.314323538650954</v>
      </c>
      <c r="R131" s="19" t="n">
        <v>0.313490872743046</v>
      </c>
      <c r="S131" s="19"/>
      <c r="T131" s="19" t="n">
        <v>0.213277290721385</v>
      </c>
      <c r="U131" s="19" t="n">
        <v>0.325788444414456</v>
      </c>
      <c r="V131" s="19" t="n">
        <v>0.325857154831139</v>
      </c>
      <c r="W131" s="19" t="n">
        <v>0.342136659139997</v>
      </c>
      <c r="X131" s="19"/>
      <c r="Y131" s="19" t="n">
        <v>0.314235841977671</v>
      </c>
      <c r="Z131" s="19" t="n">
        <v>0.25672911982551</v>
      </c>
      <c r="AA131" s="19" t="n">
        <v>0.435906808204851</v>
      </c>
      <c r="AB131" s="19" t="n">
        <v>0.260655853889386</v>
      </c>
      <c r="AC131" s="19" t="n">
        <v>0.256398273677289</v>
      </c>
      <c r="AD131" s="19" t="n">
        <v>0.305116990684776</v>
      </c>
      <c r="AE131" s="19"/>
      <c r="AF131" s="19" t="n">
        <v>0.282057909824342</v>
      </c>
      <c r="AG131" s="19"/>
      <c r="AH131" s="19" t="n">
        <v>0.335257650225302</v>
      </c>
      <c r="AI131" s="19"/>
      <c r="AJ131" s="19" t="n">
        <v>0.275660672807964</v>
      </c>
      <c r="AK131" s="19" t="n">
        <v>0.359451499886149</v>
      </c>
      <c r="AL131" s="19" t="n">
        <v>0.244083668768255</v>
      </c>
      <c r="AM131" s="19" t="n">
        <v>0.368197461233724</v>
      </c>
      <c r="AN131" s="19" t="n">
        <v>0.503860884436216</v>
      </c>
      <c r="AO131" s="19" t="n">
        <v>0.365163169618476</v>
      </c>
      <c r="AP131" s="19" t="n">
        <v>0.376164797030429</v>
      </c>
    </row>
    <row r="132">
      <c r="B132" t="s">
        <v>113</v>
      </c>
      <c r="C132" s="19" t="n">
        <v>0.24311753534017</v>
      </c>
      <c r="D132" s="19" t="n">
        <v>0.220134799440189</v>
      </c>
      <c r="E132" s="19" t="n">
        <v>0.265599685341819</v>
      </c>
      <c r="F132" s="19"/>
      <c r="G132" s="19" t="n">
        <v>0.222832109994035</v>
      </c>
      <c r="H132" s="19" t="n">
        <v>0.257969132982675</v>
      </c>
      <c r="I132" s="19" t="n">
        <v>0.221795785858373</v>
      </c>
      <c r="J132" s="19" t="n">
        <v>0.249684473870234</v>
      </c>
      <c r="K132" s="19" t="n">
        <v>0.292659282122764</v>
      </c>
      <c r="L132" s="19" t="n">
        <v>0.220118412217994</v>
      </c>
      <c r="M132" s="19"/>
      <c r="N132" s="19" t="n">
        <v>0.229300867204525</v>
      </c>
      <c r="O132" s="19" t="n">
        <v>0.233645303637496</v>
      </c>
      <c r="P132" s="19" t="n">
        <v>0.230612392672557</v>
      </c>
      <c r="Q132" s="19" t="n">
        <v>0.27025946973532</v>
      </c>
      <c r="R132" s="19" t="n">
        <v>0.229514623353578</v>
      </c>
      <c r="S132" s="19"/>
      <c r="T132" s="19" t="n">
        <v>0.298686002481328</v>
      </c>
      <c r="U132" s="19" t="n">
        <v>0.247584770518842</v>
      </c>
      <c r="V132" s="19" t="n">
        <v>0.285098664942667</v>
      </c>
      <c r="W132" s="19" t="n">
        <v>0.24240693359589</v>
      </c>
      <c r="X132" s="19"/>
      <c r="Y132" s="19" t="n">
        <v>0.233702856594961</v>
      </c>
      <c r="Z132" s="19" t="n">
        <v>0.267255971653882</v>
      </c>
      <c r="AA132" s="19" t="n">
        <v>0.233747957456853</v>
      </c>
      <c r="AB132" s="19" t="n">
        <v>0.262396704321458</v>
      </c>
      <c r="AC132" s="19" t="n">
        <v>0.224530939563557</v>
      </c>
      <c r="AD132" s="19" t="n">
        <v>0.278927028136738</v>
      </c>
      <c r="AE132" s="19"/>
      <c r="AF132" s="19" t="n">
        <v>0.256118791129121</v>
      </c>
      <c r="AG132" s="19"/>
      <c r="AH132" s="19" t="n">
        <v>0.24311753534017</v>
      </c>
      <c r="AI132" s="19"/>
      <c r="AJ132" s="19" t="n">
        <v>0.270322700804736</v>
      </c>
      <c r="AK132" s="19" t="n">
        <v>0.236065160687877</v>
      </c>
      <c r="AL132" s="19" t="n">
        <v>0.268397988529921</v>
      </c>
      <c r="AM132" s="19" t="n">
        <v>0.19804196366216</v>
      </c>
      <c r="AN132" s="19" t="n">
        <v>0.166739500873748</v>
      </c>
      <c r="AO132" s="19" t="n">
        <v>0.256147864597876</v>
      </c>
      <c r="AP132" s="19" t="n">
        <v>0.240717008161619</v>
      </c>
    </row>
    <row r="133">
      <c r="B133" t="s">
        <v>114</v>
      </c>
      <c r="C133" s="19" t="n">
        <v>0.187167695944712</v>
      </c>
      <c r="D133" s="19" t="n">
        <v>0.217464464068183</v>
      </c>
      <c r="E133" s="19" t="n">
        <v>0.157530820314182</v>
      </c>
      <c r="F133" s="19"/>
      <c r="G133" s="19" t="n">
        <v>0.297665266369155</v>
      </c>
      <c r="H133" s="19" t="n">
        <v>0.214341016987317</v>
      </c>
      <c r="I133" s="19" t="n">
        <v>0.249082038521536</v>
      </c>
      <c r="J133" s="19" t="n">
        <v>0.130061693704042</v>
      </c>
      <c r="K133" s="19" t="n">
        <v>0.146670726125111</v>
      </c>
      <c r="L133" s="19" t="n">
        <v>0.143806882655598</v>
      </c>
      <c r="M133" s="19"/>
      <c r="N133" s="19" t="n">
        <v>0.116074895665174</v>
      </c>
      <c r="O133" s="19" t="n">
        <v>0.201641708708045</v>
      </c>
      <c r="P133" s="19" t="n">
        <v>0.161190731665375</v>
      </c>
      <c r="Q133" s="19" t="n">
        <v>0.17270574298079</v>
      </c>
      <c r="R133" s="19" t="n">
        <v>0.267900304523197</v>
      </c>
      <c r="S133" s="19"/>
      <c r="T133" s="19" t="n">
        <v>0.270815469949786</v>
      </c>
      <c r="U133" s="19" t="n">
        <v>0.170339097779327</v>
      </c>
      <c r="V133" s="19" t="n">
        <v>0.150645456585414</v>
      </c>
      <c r="W133" s="19" t="n">
        <v>0.193884480195316</v>
      </c>
      <c r="X133" s="19"/>
      <c r="Y133" s="19" t="n">
        <v>0.221703811782614</v>
      </c>
      <c r="Z133" s="19" t="n">
        <v>0.198472730570447</v>
      </c>
      <c r="AA133" s="19" t="n">
        <v>0.131421833510931</v>
      </c>
      <c r="AB133" s="19" t="n">
        <v>0.177435779956173</v>
      </c>
      <c r="AC133" s="19" t="n">
        <v>0.319405574602703</v>
      </c>
      <c r="AD133" s="19" t="n">
        <v>0.125479949437867</v>
      </c>
      <c r="AE133" s="19"/>
      <c r="AF133" s="19" t="n">
        <v>0.184133014822006</v>
      </c>
      <c r="AG133" s="19"/>
      <c r="AH133" s="19" t="n">
        <v>0.187167695944712</v>
      </c>
      <c r="AI133" s="19"/>
      <c r="AJ133" s="19" t="n">
        <v>0.205303321177424</v>
      </c>
      <c r="AK133" s="19" t="n">
        <v>0.180811031068329</v>
      </c>
      <c r="AL133" s="19" t="n">
        <v>0.248604863712024</v>
      </c>
      <c r="AM133" s="19" t="n">
        <v>0.190315053720469</v>
      </c>
      <c r="AN133" s="19" t="n">
        <v>0.150188890545001</v>
      </c>
      <c r="AO133" s="19" t="n">
        <v>0.110176523023401</v>
      </c>
      <c r="AP133" s="19" t="n">
        <v>0.15901887884207</v>
      </c>
    </row>
    <row r="134">
      <c r="B134" t="s">
        <v>115</v>
      </c>
      <c r="C134" s="19" t="n">
        <v>0.100712674333419</v>
      </c>
      <c r="D134" s="19" t="n">
        <v>0.12782189556429</v>
      </c>
      <c r="E134" s="19" t="n">
        <v>0.074193917785342</v>
      </c>
      <c r="F134" s="19"/>
      <c r="G134" s="19" t="n">
        <v>0.111509909468307</v>
      </c>
      <c r="H134" s="19" t="n">
        <v>0.145546928651696</v>
      </c>
      <c r="I134" s="19" t="n">
        <v>0.152288994955263</v>
      </c>
      <c r="J134" s="19" t="n">
        <v>0.128325607631614</v>
      </c>
      <c r="K134" s="19" t="n">
        <v>0.0611505020472459</v>
      </c>
      <c r="L134" s="19" t="n">
        <v>0.0337549097698383</v>
      </c>
      <c r="M134" s="19"/>
      <c r="N134" s="19" t="n">
        <v>0.0761334630539987</v>
      </c>
      <c r="O134" s="19" t="n">
        <v>0.0710055947731926</v>
      </c>
      <c r="P134" s="19" t="n">
        <v>0.107901019170919</v>
      </c>
      <c r="Q134" s="19" t="n">
        <v>0.118433679934639</v>
      </c>
      <c r="R134" s="19" t="n">
        <v>0.102866812651224</v>
      </c>
      <c r="S134" s="19"/>
      <c r="T134" s="19" t="n">
        <v>0.104417147631912</v>
      </c>
      <c r="U134" s="19" t="n">
        <v>0.095184871988667</v>
      </c>
      <c r="V134" s="19" t="n">
        <v>0.0850171271794199</v>
      </c>
      <c r="W134" s="19" t="n">
        <v>0.110073981936383</v>
      </c>
      <c r="X134" s="19"/>
      <c r="Y134" s="19" t="n">
        <v>0.137840303514639</v>
      </c>
      <c r="Z134" s="19" t="n">
        <v>0.127975640049936</v>
      </c>
      <c r="AA134" s="19" t="n">
        <v>0.0402087768235461</v>
      </c>
      <c r="AB134" s="19" t="n">
        <v>0.122236951063204</v>
      </c>
      <c r="AC134" s="19" t="n">
        <v>0.0856770577867624</v>
      </c>
      <c r="AD134" s="19" t="n">
        <v>0.0847526436506033</v>
      </c>
      <c r="AE134" s="19"/>
      <c r="AF134" s="19" t="n">
        <v>0.119312987322909</v>
      </c>
      <c r="AG134" s="19"/>
      <c r="AH134" s="19" t="n">
        <v>0.100712674333419</v>
      </c>
      <c r="AI134" s="19"/>
      <c r="AJ134" s="19" t="n">
        <v>0.103633792986592</v>
      </c>
      <c r="AK134" s="19" t="n">
        <v>0.0948316490969643</v>
      </c>
      <c r="AL134" s="19" t="n">
        <v>0.104034023667152</v>
      </c>
      <c r="AM134" s="19" t="n">
        <v>0.126556938647036</v>
      </c>
      <c r="AN134" s="19" t="n">
        <v>0.0903987550214095</v>
      </c>
      <c r="AO134" s="19" t="n">
        <v>0.0992249859652935</v>
      </c>
      <c r="AP134" s="19" t="n">
        <v>0.0898708797597018</v>
      </c>
    </row>
    <row r="135">
      <c r="B135" t="s">
        <v>116</v>
      </c>
      <c r="C135" s="19" t="n">
        <v>0.0609179457830293</v>
      </c>
      <c r="D135" s="19" t="n">
        <v>0.0759924740409087</v>
      </c>
      <c r="E135" s="19" t="n">
        <v>0.0461717551218027</v>
      </c>
      <c r="F135" s="19"/>
      <c r="G135" s="19" t="n">
        <v>0.0366102927671176</v>
      </c>
      <c r="H135" s="19" t="n">
        <v>0.0756390965478459</v>
      </c>
      <c r="I135" s="19" t="n">
        <v>0.0880985507828702</v>
      </c>
      <c r="J135" s="19" t="n">
        <v>0.0589020043344592</v>
      </c>
      <c r="K135" s="19" t="n">
        <v>0.0506618259415887</v>
      </c>
      <c r="L135" s="19" t="n">
        <v>0.0496937879004508</v>
      </c>
      <c r="M135" s="19"/>
      <c r="N135" s="19" t="n">
        <v>0.0650652855892522</v>
      </c>
      <c r="O135" s="19" t="n">
        <v>0.0590626726270671</v>
      </c>
      <c r="P135" s="19" t="n">
        <v>0.0644072019485072</v>
      </c>
      <c r="Q135" s="19" t="n">
        <v>0.0610393360209747</v>
      </c>
      <c r="R135" s="19" t="n">
        <v>0.0561674853908683</v>
      </c>
      <c r="S135" s="19"/>
      <c r="T135" s="19" t="n">
        <v>0.0636014077091725</v>
      </c>
      <c r="U135" s="19" t="n">
        <v>0.0579719278645879</v>
      </c>
      <c r="V135" s="19" t="n">
        <v>0.0603386417282409</v>
      </c>
      <c r="W135" s="19" t="n">
        <v>0.0587647713587025</v>
      </c>
      <c r="X135" s="19"/>
      <c r="Y135" s="19" t="n">
        <v>0.0600378337793953</v>
      </c>
      <c r="Z135" s="19" t="n">
        <v>0.0794987026812354</v>
      </c>
      <c r="AA135" s="19" t="n">
        <v>0.0599588007715629</v>
      </c>
      <c r="AB135" s="19" t="n">
        <v>0.0176127659033448</v>
      </c>
      <c r="AC135" s="19" t="n">
        <v>0.0708717101006211</v>
      </c>
      <c r="AD135" s="19" t="n">
        <v>0.0739245708954507</v>
      </c>
      <c r="AE135" s="19"/>
      <c r="AF135" s="19" t="n">
        <v>0.0780445008198099</v>
      </c>
      <c r="AG135" s="19"/>
      <c r="AH135" s="19" t="n">
        <v>0.0609179457830293</v>
      </c>
      <c r="AI135" s="19"/>
      <c r="AJ135" s="19" t="n">
        <v>0.0603113038576001</v>
      </c>
      <c r="AK135" s="19" t="n">
        <v>0.0388705351535314</v>
      </c>
      <c r="AL135" s="19" t="n">
        <v>0.0590214688619515</v>
      </c>
      <c r="AM135" s="19" t="n">
        <v>0.0784412384448002</v>
      </c>
      <c r="AN135" s="19" t="n">
        <v>0</v>
      </c>
      <c r="AO135" s="19" t="n">
        <v>0.128511805059551</v>
      </c>
      <c r="AP135" s="19" t="n">
        <v>0.075215474709607</v>
      </c>
    </row>
    <row r="136">
      <c r="B136" t="s">
        <v>60</v>
      </c>
      <c r="C136" s="19" t="n">
        <v>0.0375423250163517</v>
      </c>
      <c r="D136" s="19" t="n">
        <v>0.0273779838965554</v>
      </c>
      <c r="E136" s="19" t="n">
        <v>0.0474852770964551</v>
      </c>
      <c r="F136" s="19"/>
      <c r="G136" s="19" t="n">
        <v>0.026115958178357</v>
      </c>
      <c r="H136" s="19" t="n">
        <v>0.00671203082579838</v>
      </c>
      <c r="I136" s="19" t="n">
        <v>0.0345262735040212</v>
      </c>
      <c r="J136" s="19" t="n">
        <v>0.0576627896574715</v>
      </c>
      <c r="K136" s="19" t="n">
        <v>0.0583419793508493</v>
      </c>
      <c r="L136" s="19" t="n">
        <v>0.0388802819474809</v>
      </c>
      <c r="M136" s="19"/>
      <c r="N136" s="19" t="n">
        <v>0.0428476767960283</v>
      </c>
      <c r="O136" s="19" t="n">
        <v>0.0468736260767317</v>
      </c>
      <c r="P136" s="19" t="n">
        <v>0.0630527808023744</v>
      </c>
      <c r="Q136" s="19" t="n">
        <v>0.0260938048591516</v>
      </c>
      <c r="R136" s="19" t="n">
        <v>0.00462658175597753</v>
      </c>
      <c r="S136" s="19"/>
      <c r="T136" s="19" t="n">
        <v>0.0492026815064159</v>
      </c>
      <c r="U136" s="19" t="n">
        <v>0.0379577739593323</v>
      </c>
      <c r="V136" s="19" t="n">
        <v>0.0502214219726624</v>
      </c>
      <c r="W136" s="19" t="n">
        <v>0.0267012977305581</v>
      </c>
      <c r="X136" s="19"/>
      <c r="Y136" s="19" t="n">
        <v>0.0149782662193525</v>
      </c>
      <c r="Z136" s="19" t="n">
        <v>0.0307099752064152</v>
      </c>
      <c r="AA136" s="19" t="n">
        <v>0.0451960006550748</v>
      </c>
      <c r="AB136" s="19" t="n">
        <v>0.0686482974131453</v>
      </c>
      <c r="AC136" s="19" t="n">
        <v>0</v>
      </c>
      <c r="AD136" s="19" t="n">
        <v>0.116260311373343</v>
      </c>
      <c r="AE136" s="19"/>
      <c r="AF136" s="19" t="n">
        <v>0.0432781987700205</v>
      </c>
      <c r="AG136" s="19"/>
      <c r="AH136" s="19" t="n">
        <v>0.0375423250163517</v>
      </c>
      <c r="AI136" s="19"/>
      <c r="AJ136" s="19" t="n">
        <v>0.0232269478010126</v>
      </c>
      <c r="AK136" s="19" t="n">
        <v>0.0589117002519955</v>
      </c>
      <c r="AL136" s="19" t="n">
        <v>0.0344934686020378</v>
      </c>
      <c r="AM136" s="19" t="n">
        <v>0.0384473442918119</v>
      </c>
      <c r="AN136" s="19" t="n">
        <v>0.0647055912649164</v>
      </c>
      <c r="AO136" s="19" t="n">
        <v>0.0186078650045575</v>
      </c>
      <c r="AP136" s="19" t="n">
        <v>0.0324583491467836</v>
      </c>
    </row>
    <row r="137">
      <c r="C137" s="19"/>
      <c r="D137" s="19"/>
      <c r="E137" s="19"/>
      <c r="F137" s="19"/>
      <c r="G137" s="19"/>
      <c r="H137" s="19"/>
      <c r="I137" s="19"/>
      <c r="J137" s="19"/>
      <c r="K137" s="19"/>
      <c r="L137" s="19"/>
      <c r="M137" s="19"/>
      <c r="N137" s="19"/>
      <c r="O137" s="19"/>
      <c r="P137" s="19"/>
      <c r="Q137" s="19"/>
      <c r="R137" s="19"/>
      <c r="S137" s="19"/>
      <c r="T137" s="19"/>
      <c r="U137" s="19"/>
      <c r="V137" s="19"/>
      <c r="W137" s="19"/>
      <c r="X137" s="19"/>
      <c r="Y137" s="19"/>
      <c r="Z137" s="19"/>
      <c r="AA137" s="19"/>
      <c r="AB137" s="19"/>
      <c r="AC137" s="19"/>
      <c r="AD137" s="19"/>
      <c r="AE137" s="19"/>
      <c r="AF137" s="19"/>
      <c r="AG137" s="19"/>
      <c r="AH137" s="19"/>
      <c r="AI137" s="19"/>
      <c r="AJ137" s="19"/>
      <c r="AK137" s="19"/>
      <c r="AL137" s="19"/>
      <c r="AM137" s="19"/>
      <c r="AN137" s="19"/>
      <c r="AO137" s="19"/>
      <c r="AP137" s="19"/>
    </row>
    <row r="138">
      <c r="B138" s="7" t="s">
        <v>141</v>
      </c>
      <c r="C138" s="19"/>
      <c r="D138" s="19"/>
      <c r="E138" s="19"/>
      <c r="F138" s="19"/>
      <c r="G138" s="19"/>
      <c r="H138" s="19"/>
      <c r="I138" s="19"/>
      <c r="J138" s="19"/>
      <c r="K138" s="19"/>
      <c r="L138" s="19"/>
      <c r="M138" s="19"/>
      <c r="N138" s="19"/>
      <c r="O138" s="19"/>
      <c r="P138" s="19"/>
      <c r="Q138" s="19"/>
      <c r="R138" s="19"/>
      <c r="S138" s="19"/>
      <c r="T138" s="19"/>
      <c r="U138" s="19"/>
      <c r="V138" s="19"/>
      <c r="W138" s="19"/>
      <c r="X138" s="19"/>
      <c r="Y138" s="19"/>
      <c r="Z138" s="19"/>
      <c r="AA138" s="19"/>
      <c r="AB138" s="19"/>
      <c r="AC138" s="19"/>
      <c r="AD138" s="19"/>
      <c r="AE138" s="19"/>
      <c r="AF138" s="19"/>
      <c r="AG138" s="19"/>
      <c r="AH138" s="19"/>
      <c r="AI138" s="19"/>
      <c r="AJ138" s="19"/>
      <c r="AK138" s="19"/>
      <c r="AL138" s="19"/>
      <c r="AM138" s="19"/>
      <c r="AN138" s="19"/>
      <c r="AO138" s="19"/>
      <c r="AP138" s="19"/>
    </row>
    <row r="139">
      <c r="B139" s="26" t="s">
        <v>122</v>
      </c>
      <c r="C139" s="19"/>
      <c r="D139" s="19"/>
      <c r="E139" s="19"/>
      <c r="F139" s="19"/>
      <c r="G139" s="19"/>
      <c r="H139" s="19"/>
      <c r="I139" s="19"/>
      <c r="J139" s="19"/>
      <c r="K139" s="19"/>
      <c r="L139" s="19"/>
      <c r="M139" s="19"/>
      <c r="N139" s="19"/>
      <c r="O139" s="19"/>
      <c r="P139" s="19"/>
      <c r="Q139" s="19"/>
      <c r="R139" s="19"/>
      <c r="S139" s="19"/>
      <c r="T139" s="19"/>
      <c r="U139" s="19"/>
      <c r="V139" s="19"/>
      <c r="W139" s="19"/>
      <c r="X139" s="19"/>
      <c r="Y139" s="19"/>
      <c r="Z139" s="19"/>
      <c r="AA139" s="19"/>
      <c r="AB139" s="19"/>
      <c r="AC139" s="19"/>
      <c r="AD139" s="19"/>
      <c r="AE139" s="19"/>
      <c r="AF139" s="19"/>
      <c r="AG139" s="19"/>
      <c r="AH139" s="19"/>
      <c r="AI139" s="19"/>
      <c r="AJ139" s="19"/>
      <c r="AK139" s="19"/>
      <c r="AL139" s="19"/>
      <c r="AM139" s="19"/>
      <c r="AN139" s="19"/>
      <c r="AO139" s="19"/>
      <c r="AP139" s="19"/>
    </row>
    <row r="140">
      <c r="B140" t="s">
        <v>135</v>
      </c>
      <c r="C140" s="19" t="n">
        <v>0.381845039182863</v>
      </c>
      <c r="D140" s="19" t="n">
        <v>0.400183957469356</v>
      </c>
      <c r="E140" s="19" t="n">
        <v>0.36390556001993</v>
      </c>
      <c r="F140" s="19"/>
      <c r="G140" s="19" t="n">
        <v>0.516205512922353</v>
      </c>
      <c r="H140" s="19" t="n">
        <v>0.417536683781559</v>
      </c>
      <c r="I140" s="19" t="n">
        <v>0.371714885571717</v>
      </c>
      <c r="J140" s="19" t="n">
        <v>0.436711361906258</v>
      </c>
      <c r="K140" s="19" t="n">
        <v>0.325923949293696</v>
      </c>
      <c r="L140" s="19" t="n">
        <v>0.303218003389726</v>
      </c>
      <c r="M140" s="19"/>
      <c r="N140" s="19" t="n">
        <v>0.574182546661052</v>
      </c>
      <c r="O140" s="19" t="n">
        <v>0.363159318915826</v>
      </c>
      <c r="P140" s="19" t="n">
        <v>0.396779561177707</v>
      </c>
      <c r="Q140" s="19" t="n">
        <v>0.367501736121018</v>
      </c>
      <c r="R140" s="19" t="n">
        <v>0.318993653512066</v>
      </c>
      <c r="S140" s="19"/>
      <c r="T140" s="19" t="n">
        <v>0.495576287143261</v>
      </c>
      <c r="U140" s="19" t="n">
        <v>0.407119995199522</v>
      </c>
      <c r="V140" s="19" t="n">
        <v>0.373087727055272</v>
      </c>
      <c r="W140" s="19" t="n">
        <v>0.375997068431264</v>
      </c>
      <c r="X140" s="19"/>
      <c r="Y140" s="19" t="n">
        <v>0.381964293051946</v>
      </c>
      <c r="Z140" s="19" t="n">
        <v>0.51241880512049</v>
      </c>
      <c r="AA140" s="19" t="n">
        <v>0.297710851847779</v>
      </c>
      <c r="AB140" s="19" t="n">
        <v>0.397472768664971</v>
      </c>
      <c r="AC140" s="19" t="n">
        <v>0.460435470550078</v>
      </c>
      <c r="AD140" s="19" t="n">
        <v>0.446422541821626</v>
      </c>
      <c r="AE140" s="19"/>
      <c r="AF140" s="19" t="n">
        <v>0.375366935623576</v>
      </c>
      <c r="AG140" s="19"/>
      <c r="AH140" s="19" t="n">
        <v>0.381845039182863</v>
      </c>
      <c r="AI140" s="19"/>
      <c r="AJ140" s="19" t="n">
        <v>0.342331722555689</v>
      </c>
      <c r="AK140" s="19" t="n">
        <v>0.393560235894015</v>
      </c>
      <c r="AL140" s="19" t="n">
        <v>0.341802186097311</v>
      </c>
      <c r="AM140" s="19" t="n">
        <v>0.359433647717163</v>
      </c>
      <c r="AN140" s="19" t="n">
        <v>0.42739298039729</v>
      </c>
      <c r="AO140" s="19" t="n">
        <v>0.442341332039326</v>
      </c>
      <c r="AP140" s="19" t="n">
        <v>0.431549775846423</v>
      </c>
    </row>
    <row r="141">
      <c r="B141" t="s">
        <v>136</v>
      </c>
      <c r="C141" s="19" t="n">
        <v>0.508432926196236</v>
      </c>
      <c r="D141" s="19" t="n">
        <v>0.47124854970995</v>
      </c>
      <c r="E141" s="19" t="n">
        <v>0.544807391513186</v>
      </c>
      <c r="F141" s="19"/>
      <c r="G141" s="19" t="n">
        <v>0.347841440237365</v>
      </c>
      <c r="H141" s="19" t="n">
        <v>0.468367329556845</v>
      </c>
      <c r="I141" s="19" t="n">
        <v>0.51036817854147</v>
      </c>
      <c r="J141" s="19" t="n">
        <v>0.471526756425542</v>
      </c>
      <c r="K141" s="19" t="n">
        <v>0.611286637623497</v>
      </c>
      <c r="L141" s="19" t="n">
        <v>0.564565163131302</v>
      </c>
      <c r="M141" s="19"/>
      <c r="N141" s="19" t="n">
        <v>0.307901063947056</v>
      </c>
      <c r="O141" s="19" t="n">
        <v>0.541429672129831</v>
      </c>
      <c r="P141" s="19" t="n">
        <v>0.479031595731698</v>
      </c>
      <c r="Q141" s="19" t="n">
        <v>0.534311460496144</v>
      </c>
      <c r="R141" s="19" t="n">
        <v>0.55979442145914</v>
      </c>
      <c r="S141" s="19"/>
      <c r="T141" s="19" t="n">
        <v>0.290089502490117</v>
      </c>
      <c r="U141" s="19" t="n">
        <v>0.494170444091233</v>
      </c>
      <c r="V141" s="19" t="n">
        <v>0.470381439600921</v>
      </c>
      <c r="W141" s="19" t="n">
        <v>0.538566089793639</v>
      </c>
      <c r="X141" s="19"/>
      <c r="Y141" s="19" t="n">
        <v>0.503384754803963</v>
      </c>
      <c r="Z141" s="19" t="n">
        <v>0.438430467612328</v>
      </c>
      <c r="AA141" s="19" t="n">
        <v>0.580024493864998</v>
      </c>
      <c r="AB141" s="19" t="n">
        <v>0.403776219786068</v>
      </c>
      <c r="AC141" s="19" t="n">
        <v>0.460733831907774</v>
      </c>
      <c r="AD141" s="19" t="n">
        <v>0.501369159463448</v>
      </c>
      <c r="AE141" s="19"/>
      <c r="AF141" s="19" t="n">
        <v>0.52640095163274</v>
      </c>
      <c r="AG141" s="19"/>
      <c r="AH141" s="19" t="n">
        <v>0.508432926196236</v>
      </c>
      <c r="AI141" s="19"/>
      <c r="AJ141" s="19" t="n">
        <v>0.545550244707294</v>
      </c>
      <c r="AK141" s="19" t="n">
        <v>0.498753073266173</v>
      </c>
      <c r="AL141" s="19" t="n">
        <v>0.556838021817948</v>
      </c>
      <c r="AM141" s="19" t="n">
        <v>0.522486688317769</v>
      </c>
      <c r="AN141" s="19" t="n">
        <v>0.476177252480814</v>
      </c>
      <c r="AO141" s="19" t="n">
        <v>0.452374078643985</v>
      </c>
      <c r="AP141" s="19" t="n">
        <v>0.446746896359394</v>
      </c>
    </row>
    <row r="142">
      <c r="B142" t="s">
        <v>137</v>
      </c>
      <c r="C142" s="19" t="n">
        <v>0.0905113805332377</v>
      </c>
      <c r="D142" s="19" t="n">
        <v>0.0977909176777972</v>
      </c>
      <c r="E142" s="19" t="n">
        <v>0.0833903986475826</v>
      </c>
      <c r="F142" s="19"/>
      <c r="G142" s="19" t="n">
        <v>0.0969062790980668</v>
      </c>
      <c r="H142" s="19" t="n">
        <v>0.0765265005118782</v>
      </c>
      <c r="I142" s="19" t="n">
        <v>0.103669028999884</v>
      </c>
      <c r="J142" s="19" t="n">
        <v>0.0841960960781523</v>
      </c>
      <c r="K142" s="19" t="n">
        <v>0.0525680479681067</v>
      </c>
      <c r="L142" s="19" t="n">
        <v>0.116985805971625</v>
      </c>
      <c r="M142" s="19"/>
      <c r="N142" s="19" t="n">
        <v>0.117916389391893</v>
      </c>
      <c r="O142" s="19" t="n">
        <v>0.088660973680999</v>
      </c>
      <c r="P142" s="19" t="n">
        <v>0.0912306261556277</v>
      </c>
      <c r="Q142" s="19" t="n">
        <v>0.0844170700622823</v>
      </c>
      <c r="R142" s="19" t="n">
        <v>0.0885324238753079</v>
      </c>
      <c r="S142" s="19"/>
      <c r="T142" s="19" t="n">
        <v>0.214334210366622</v>
      </c>
      <c r="U142" s="19" t="n">
        <v>0.0870780267370862</v>
      </c>
      <c r="V142" s="19" t="n">
        <v>0.114939320171612</v>
      </c>
      <c r="W142" s="19" t="n">
        <v>0.072247375856216</v>
      </c>
      <c r="X142" s="19"/>
      <c r="Y142" s="19" t="n">
        <v>0.0999118254305158</v>
      </c>
      <c r="Z142" s="19" t="n">
        <v>0.0423844679410814</v>
      </c>
      <c r="AA142" s="19" t="n">
        <v>0.109183536802277</v>
      </c>
      <c r="AB142" s="19" t="n">
        <v>0.123987272647153</v>
      </c>
      <c r="AC142" s="19" t="n">
        <v>0.0445019416593676</v>
      </c>
      <c r="AD142" s="19" t="n">
        <v>0.0377189036441913</v>
      </c>
      <c r="AE142" s="19"/>
      <c r="AF142" s="19" t="n">
        <v>0.0788322838840293</v>
      </c>
      <c r="AG142" s="19"/>
      <c r="AH142" s="19" t="n">
        <v>0.0905113805332377</v>
      </c>
      <c r="AI142" s="19"/>
      <c r="AJ142" s="19" t="n">
        <v>0.0979110910911336</v>
      </c>
      <c r="AK142" s="19" t="n">
        <v>0.100757976630014</v>
      </c>
      <c r="AL142" s="19" t="n">
        <v>0.0793191962915711</v>
      </c>
      <c r="AM142" s="19" t="n">
        <v>0.109287491643678</v>
      </c>
      <c r="AN142" s="19" t="n">
        <v>0.0743894030352923</v>
      </c>
      <c r="AO142" s="19" t="n">
        <v>0.0701146779130395</v>
      </c>
      <c r="AP142" s="19" t="n">
        <v>0.0852631624228283</v>
      </c>
    </row>
    <row r="143">
      <c r="B143" t="s">
        <v>138</v>
      </c>
      <c r="C143" s="19" t="n">
        <v>0.0130105383450418</v>
      </c>
      <c r="D143" s="19" t="n">
        <v>0.0216988680798709</v>
      </c>
      <c r="E143" s="19" t="n">
        <v>0.00451144871479573</v>
      </c>
      <c r="F143" s="19"/>
      <c r="G143" s="19" t="n">
        <v>0.013794381649773</v>
      </c>
      <c r="H143" s="19" t="n">
        <v>0.0260235990729976</v>
      </c>
      <c r="I143" s="19" t="n">
        <v>0.00843652432279713</v>
      </c>
      <c r="J143" s="19" t="n">
        <v>0.00756578559004757</v>
      </c>
      <c r="K143" s="19" t="n">
        <v>0.0102213651147</v>
      </c>
      <c r="L143" s="19" t="n">
        <v>0.0123017738744217</v>
      </c>
      <c r="M143" s="19"/>
      <c r="N143" s="19" t="n">
        <v>0</v>
      </c>
      <c r="O143" s="19" t="n">
        <v>0.00675003527334373</v>
      </c>
      <c r="P143" s="19" t="n">
        <v>0.0176164540682176</v>
      </c>
      <c r="Q143" s="19" t="n">
        <v>0.0114641340446239</v>
      </c>
      <c r="R143" s="19" t="n">
        <v>0.0227446174668332</v>
      </c>
      <c r="S143" s="19"/>
      <c r="T143" s="19" t="n">
        <v>0</v>
      </c>
      <c r="U143" s="19" t="n">
        <v>0.0116315339721591</v>
      </c>
      <c r="V143" s="19" t="n">
        <v>0.0281772965333161</v>
      </c>
      <c r="W143" s="19" t="n">
        <v>0.00904025831437049</v>
      </c>
      <c r="X143" s="19"/>
      <c r="Y143" s="19" t="n">
        <v>0.00821340553458085</v>
      </c>
      <c r="Z143" s="19" t="n">
        <v>0.00676625932610071</v>
      </c>
      <c r="AA143" s="19" t="n">
        <v>0.0105653377125687</v>
      </c>
      <c r="AB143" s="19" t="n">
        <v>0.0747637389018068</v>
      </c>
      <c r="AC143" s="19" t="n">
        <v>0</v>
      </c>
      <c r="AD143" s="19" t="n">
        <v>0</v>
      </c>
      <c r="AE143" s="19"/>
      <c r="AF143" s="19" t="n">
        <v>0.0144738398208112</v>
      </c>
      <c r="AG143" s="19"/>
      <c r="AH143" s="19" t="n">
        <v>0.0130105383450418</v>
      </c>
      <c r="AI143" s="19"/>
      <c r="AJ143" s="19" t="n">
        <v>0.00828314516471953</v>
      </c>
      <c r="AK143" s="19" t="n">
        <v>0.00692871420979822</v>
      </c>
      <c r="AL143" s="19" t="n">
        <v>0.00849742547569363</v>
      </c>
      <c r="AM143" s="19" t="n">
        <v>0</v>
      </c>
      <c r="AN143" s="19" t="n">
        <v>0.0220403640866041</v>
      </c>
      <c r="AO143" s="19" t="n">
        <v>0.0351699114036487</v>
      </c>
      <c r="AP143" s="19" t="n">
        <v>0.024675850234736</v>
      </c>
    </row>
    <row r="144">
      <c r="B144" t="s">
        <v>139</v>
      </c>
      <c r="C144" s="19" t="n">
        <v>0.000820996271886148</v>
      </c>
      <c r="D144" s="19" t="n">
        <v>0.00166027278637629</v>
      </c>
      <c r="E144" s="19" t="n">
        <v>0</v>
      </c>
      <c r="F144" s="19"/>
      <c r="G144" s="19" t="n">
        <v>0.00807886358421976</v>
      </c>
      <c r="H144" s="19" t="n">
        <v>0</v>
      </c>
      <c r="I144" s="19" t="n">
        <v>0</v>
      </c>
      <c r="J144" s="19" t="n">
        <v>0</v>
      </c>
      <c r="K144" s="19" t="n">
        <v>0</v>
      </c>
      <c r="L144" s="19" t="n">
        <v>0</v>
      </c>
      <c r="M144" s="19"/>
      <c r="N144" s="19" t="n">
        <v>0</v>
      </c>
      <c r="O144" s="19" t="n">
        <v>0</v>
      </c>
      <c r="P144" s="19" t="n">
        <v>0</v>
      </c>
      <c r="Q144" s="19" t="n">
        <v>0</v>
      </c>
      <c r="R144" s="19" t="n">
        <v>0.00535683652039408</v>
      </c>
      <c r="S144" s="19"/>
      <c r="T144" s="19" t="n">
        <v>0</v>
      </c>
      <c r="U144" s="19" t="n">
        <v>0</v>
      </c>
      <c r="V144" s="19" t="n">
        <v>0</v>
      </c>
      <c r="W144" s="19" t="n">
        <v>0.00166819273192572</v>
      </c>
      <c r="X144" s="19"/>
      <c r="Y144" s="19" t="n">
        <v>0.00192869463145609</v>
      </c>
      <c r="Z144" s="19" t="n">
        <v>0</v>
      </c>
      <c r="AA144" s="19" t="n">
        <v>0</v>
      </c>
      <c r="AB144" s="19" t="n">
        <v>0</v>
      </c>
      <c r="AC144" s="19" t="n">
        <v>0</v>
      </c>
      <c r="AD144" s="19" t="n">
        <v>0</v>
      </c>
      <c r="AE144" s="19"/>
      <c r="AF144" s="19" t="n">
        <v>0.00161894507783813</v>
      </c>
      <c r="AG144" s="19"/>
      <c r="AH144" s="19" t="n">
        <v>0.000820996271886148</v>
      </c>
      <c r="AI144" s="19"/>
      <c r="AJ144" s="19" t="n">
        <v>0</v>
      </c>
      <c r="AK144" s="19" t="n">
        <v>0</v>
      </c>
      <c r="AL144" s="19" t="n">
        <v>0</v>
      </c>
      <c r="AM144" s="19" t="n">
        <v>0.00879217232139037</v>
      </c>
      <c r="AN144" s="19" t="n">
        <v>0</v>
      </c>
      <c r="AO144" s="19" t="n">
        <v>0</v>
      </c>
      <c r="AP144" s="19" t="n">
        <v>0</v>
      </c>
    </row>
    <row r="145">
      <c r="B145" t="s">
        <v>60</v>
      </c>
      <c r="C145" s="19" t="n">
        <v>0.00537911947073455</v>
      </c>
      <c r="D145" s="19" t="n">
        <v>0.00741743427664932</v>
      </c>
      <c r="E145" s="19" t="n">
        <v>0.00338520110450578</v>
      </c>
      <c r="F145" s="19"/>
      <c r="G145" s="19" t="n">
        <v>0.0171735225082228</v>
      </c>
      <c r="H145" s="19" t="n">
        <v>0.0115458870767207</v>
      </c>
      <c r="I145" s="19" t="n">
        <v>0.00581138256413313</v>
      </c>
      <c r="J145" s="19" t="n">
        <v>0</v>
      </c>
      <c r="K145" s="19" t="n">
        <v>0</v>
      </c>
      <c r="L145" s="19" t="n">
        <v>0.00292925363292606</v>
      </c>
      <c r="M145" s="19"/>
      <c r="N145" s="19" t="n">
        <v>0</v>
      </c>
      <c r="O145" s="19" t="n">
        <v>0</v>
      </c>
      <c r="P145" s="19" t="n">
        <v>0.0153417628667501</v>
      </c>
      <c r="Q145" s="19" t="n">
        <v>0.00230559927593178</v>
      </c>
      <c r="R145" s="19" t="n">
        <v>0.00457804716625871</v>
      </c>
      <c r="S145" s="19"/>
      <c r="T145" s="19" t="n">
        <v>0</v>
      </c>
      <c r="U145" s="19" t="n">
        <v>0</v>
      </c>
      <c r="V145" s="19" t="n">
        <v>0.01341421663888</v>
      </c>
      <c r="W145" s="19" t="n">
        <v>0.00248101487258453</v>
      </c>
      <c r="X145" s="19"/>
      <c r="Y145" s="19" t="n">
        <v>0.00459702654753859</v>
      </c>
      <c r="Z145" s="19" t="n">
        <v>0</v>
      </c>
      <c r="AA145" s="19" t="n">
        <v>0.00251577977237754</v>
      </c>
      <c r="AB145" s="19" t="n">
        <v>0</v>
      </c>
      <c r="AC145" s="19" t="n">
        <v>0.0343287558827807</v>
      </c>
      <c r="AD145" s="19" t="n">
        <v>0.0144893950707344</v>
      </c>
      <c r="AE145" s="19"/>
      <c r="AF145" s="19" t="n">
        <v>0.00330704396100512</v>
      </c>
      <c r="AG145" s="19"/>
      <c r="AH145" s="19" t="n">
        <v>0.00537911947073455</v>
      </c>
      <c r="AI145" s="19"/>
      <c r="AJ145" s="19" t="n">
        <v>0.00592379648116437</v>
      </c>
      <c r="AK145" s="19" t="n">
        <v>0</v>
      </c>
      <c r="AL145" s="19" t="n">
        <v>0.0135431703174766</v>
      </c>
      <c r="AM145" s="19" t="n">
        <v>0</v>
      </c>
      <c r="AN145" s="19" t="n">
        <v>0</v>
      </c>
      <c r="AO145" s="19" t="n">
        <v>0</v>
      </c>
      <c r="AP145" s="19" t="n">
        <v>0.011764315136618</v>
      </c>
    </row>
    <row r="146">
      <c r="C146" s="19"/>
      <c r="D146" s="19"/>
      <c r="E146" s="19"/>
      <c r="F146" s="19"/>
      <c r="G146" s="19"/>
      <c r="H146" s="19"/>
      <c r="I146" s="19"/>
      <c r="J146" s="19"/>
      <c r="K146" s="19"/>
      <c r="L146" s="19"/>
      <c r="M146" s="19"/>
      <c r="N146" s="19"/>
      <c r="O146" s="19"/>
      <c r="P146" s="19"/>
      <c r="Q146" s="19"/>
      <c r="R146" s="19"/>
      <c r="S146" s="19"/>
      <c r="T146" s="19"/>
      <c r="U146" s="19"/>
      <c r="V146" s="19"/>
      <c r="W146" s="19"/>
      <c r="X146" s="19"/>
      <c r="Y146" s="19"/>
      <c r="Z146" s="19"/>
      <c r="AA146" s="19"/>
      <c r="AB146" s="19"/>
      <c r="AC146" s="19"/>
      <c r="AD146" s="19"/>
      <c r="AE146" s="19"/>
      <c r="AF146" s="19"/>
      <c r="AG146" s="19"/>
      <c r="AH146" s="19"/>
      <c r="AI146" s="19"/>
      <c r="AJ146" s="19"/>
      <c r="AK146" s="19"/>
      <c r="AL146" s="19"/>
      <c r="AM146" s="19"/>
      <c r="AN146" s="19"/>
      <c r="AO146" s="19"/>
      <c r="AP146" s="19"/>
    </row>
    <row r="147">
      <c r="B147" s="7" t="s">
        <v>142</v>
      </c>
      <c r="C147" s="19"/>
      <c r="D147" s="19"/>
      <c r="E147" s="19"/>
      <c r="F147" s="19"/>
      <c r="G147" s="19"/>
      <c r="H147" s="19"/>
      <c r="I147" s="19"/>
      <c r="J147" s="19"/>
      <c r="K147" s="19"/>
      <c r="L147" s="19"/>
      <c r="M147" s="19"/>
      <c r="N147" s="19"/>
      <c r="O147" s="19"/>
      <c r="P147" s="19"/>
      <c r="Q147" s="19"/>
      <c r="R147" s="19"/>
      <c r="S147" s="19"/>
      <c r="T147" s="19"/>
      <c r="U147" s="19"/>
      <c r="V147" s="19"/>
      <c r="W147" s="19"/>
      <c r="X147" s="19"/>
      <c r="Y147" s="19"/>
      <c r="Z147" s="19"/>
      <c r="AA147" s="19"/>
      <c r="AB147" s="19"/>
      <c r="AC147" s="19"/>
      <c r="AD147" s="19"/>
      <c r="AE147" s="19"/>
      <c r="AF147" s="19"/>
      <c r="AG147" s="19"/>
      <c r="AH147" s="19"/>
      <c r="AI147" s="19"/>
      <c r="AJ147" s="19"/>
      <c r="AK147" s="19"/>
      <c r="AL147" s="19"/>
      <c r="AM147" s="19"/>
      <c r="AN147" s="19"/>
      <c r="AO147" s="19"/>
      <c r="AP147" s="19"/>
    </row>
    <row r="148">
      <c r="B148" s="26" t="s">
        <v>122</v>
      </c>
      <c r="C148" s="19"/>
      <c r="D148" s="19"/>
      <c r="E148" s="19"/>
      <c r="F148" s="19"/>
      <c r="G148" s="19"/>
      <c r="H148" s="19"/>
      <c r="I148" s="19"/>
      <c r="J148" s="19"/>
      <c r="K148" s="19"/>
      <c r="L148" s="19"/>
      <c r="M148" s="19"/>
      <c r="N148" s="19"/>
      <c r="O148" s="19"/>
      <c r="P148" s="19"/>
      <c r="Q148" s="19"/>
      <c r="R148" s="19"/>
      <c r="S148" s="19"/>
      <c r="T148" s="19"/>
      <c r="U148" s="19"/>
      <c r="V148" s="19"/>
      <c r="W148" s="19"/>
      <c r="X148" s="19"/>
      <c r="Y148" s="19"/>
      <c r="Z148" s="19"/>
      <c r="AA148" s="19"/>
      <c r="AB148" s="19"/>
      <c r="AC148" s="19"/>
      <c r="AD148" s="19"/>
      <c r="AE148" s="19"/>
      <c r="AF148" s="19"/>
      <c r="AG148" s="19"/>
      <c r="AH148" s="19"/>
      <c r="AI148" s="19"/>
      <c r="AJ148" s="19"/>
      <c r="AK148" s="19"/>
      <c r="AL148" s="19"/>
      <c r="AM148" s="19"/>
      <c r="AN148" s="19"/>
      <c r="AO148" s="19"/>
      <c r="AP148" s="19"/>
    </row>
    <row r="149">
      <c r="B149" t="s">
        <v>135</v>
      </c>
      <c r="C149" s="19" t="n">
        <v>0.228787756783379</v>
      </c>
      <c r="D149" s="19" t="n">
        <v>0.275574638538207</v>
      </c>
      <c r="E149" s="19" t="n">
        <v>0.183019937917117</v>
      </c>
      <c r="F149" s="19"/>
      <c r="G149" s="19" t="n">
        <v>0.213610807984462</v>
      </c>
      <c r="H149" s="19" t="n">
        <v>0.26863434947276</v>
      </c>
      <c r="I149" s="19" t="n">
        <v>0.223774875181011</v>
      </c>
      <c r="J149" s="19" t="n">
        <v>0.258341210888181</v>
      </c>
      <c r="K149" s="19" t="n">
        <v>0.227850345113949</v>
      </c>
      <c r="L149" s="19" t="n">
        <v>0.190190402871971</v>
      </c>
      <c r="M149" s="19"/>
      <c r="N149" s="19" t="n">
        <v>0.364376126489336</v>
      </c>
      <c r="O149" s="19" t="n">
        <v>0.199422820327092</v>
      </c>
      <c r="P149" s="19" t="n">
        <v>0.218276624817479</v>
      </c>
      <c r="Q149" s="19" t="n">
        <v>0.244385512657905</v>
      </c>
      <c r="R149" s="19" t="n">
        <v>0.193162171898908</v>
      </c>
      <c r="S149" s="19"/>
      <c r="T149" s="19" t="n">
        <v>0.252235446381473</v>
      </c>
      <c r="U149" s="19" t="n">
        <v>0.22562723319673</v>
      </c>
      <c r="V149" s="19" t="n">
        <v>0.264321165397357</v>
      </c>
      <c r="W149" s="19" t="n">
        <v>0.238227150355975</v>
      </c>
      <c r="X149" s="19"/>
      <c r="Y149" s="19" t="n">
        <v>0.239079669519583</v>
      </c>
      <c r="Z149" s="19" t="n">
        <v>0.275892123495912</v>
      </c>
      <c r="AA149" s="19" t="n">
        <v>0.203535835649581</v>
      </c>
      <c r="AB149" s="19" t="n">
        <v>0.302581211088927</v>
      </c>
      <c r="AC149" s="19" t="n">
        <v>0.144716523100823</v>
      </c>
      <c r="AD149" s="19" t="n">
        <v>0.196654286594228</v>
      </c>
      <c r="AE149" s="19"/>
      <c r="AF149" s="19" t="n">
        <v>0.244382612489621</v>
      </c>
      <c r="AG149" s="19"/>
      <c r="AH149" s="19" t="n">
        <v>0.228787756783379</v>
      </c>
      <c r="AI149" s="19"/>
      <c r="AJ149" s="19" t="n">
        <v>0.278682572192194</v>
      </c>
      <c r="AK149" s="19" t="n">
        <v>0.222408508418825</v>
      </c>
      <c r="AL149" s="19" t="n">
        <v>0.185207306868489</v>
      </c>
      <c r="AM149" s="19" t="n">
        <v>0.261230727679414</v>
      </c>
      <c r="AN149" s="19" t="n">
        <v>0.153030979001102</v>
      </c>
      <c r="AO149" s="19" t="n">
        <v>0.254097928491252</v>
      </c>
      <c r="AP149" s="19" t="n">
        <v>0.20766304655912</v>
      </c>
    </row>
    <row r="150">
      <c r="B150" t="s">
        <v>136</v>
      </c>
      <c r="C150" s="19" t="n">
        <v>0.410260737507248</v>
      </c>
      <c r="D150" s="19" t="n">
        <v>0.412909628809346</v>
      </c>
      <c r="E150" s="19" t="n">
        <v>0.407669541583011</v>
      </c>
      <c r="F150" s="19"/>
      <c r="G150" s="19" t="n">
        <v>0.412850256588006</v>
      </c>
      <c r="H150" s="19" t="n">
        <v>0.335093906837077</v>
      </c>
      <c r="I150" s="19" t="n">
        <v>0.439923310823555</v>
      </c>
      <c r="J150" s="19" t="n">
        <v>0.400769514700702</v>
      </c>
      <c r="K150" s="19" t="n">
        <v>0.456332331158962</v>
      </c>
      <c r="L150" s="19" t="n">
        <v>0.41910524700492</v>
      </c>
      <c r="M150" s="19"/>
      <c r="N150" s="19" t="n">
        <v>0.199501889220178</v>
      </c>
      <c r="O150" s="19" t="n">
        <v>0.428047097726939</v>
      </c>
      <c r="P150" s="19" t="n">
        <v>0.383704381391272</v>
      </c>
      <c r="Q150" s="19" t="n">
        <v>0.436085230632099</v>
      </c>
      <c r="R150" s="19" t="n">
        <v>0.466120826929249</v>
      </c>
      <c r="S150" s="19"/>
      <c r="T150" s="19" t="n">
        <v>0.449585445078906</v>
      </c>
      <c r="U150" s="19" t="n">
        <v>0.394960027175402</v>
      </c>
      <c r="V150" s="19" t="n">
        <v>0.360734725440976</v>
      </c>
      <c r="W150" s="19" t="n">
        <v>0.436250881699064</v>
      </c>
      <c r="X150" s="19"/>
      <c r="Y150" s="19" t="n">
        <v>0.42623801792499</v>
      </c>
      <c r="Z150" s="19" t="n">
        <v>0.344960824454879</v>
      </c>
      <c r="AA150" s="19" t="n">
        <v>0.434010145971119</v>
      </c>
      <c r="AB150" s="19" t="n">
        <v>0.470659890642609</v>
      </c>
      <c r="AC150" s="19" t="n">
        <v>0.396083356970125</v>
      </c>
      <c r="AD150" s="19" t="n">
        <v>0.310144239710791</v>
      </c>
      <c r="AE150" s="19"/>
      <c r="AF150" s="19" t="n">
        <v>0.403639749056949</v>
      </c>
      <c r="AG150" s="19"/>
      <c r="AH150" s="19" t="n">
        <v>0.410260737507248</v>
      </c>
      <c r="AI150" s="19"/>
      <c r="AJ150" s="19" t="n">
        <v>0.413432573070297</v>
      </c>
      <c r="AK150" s="19" t="n">
        <v>0.377779546741391</v>
      </c>
      <c r="AL150" s="19" t="n">
        <v>0.449318901768188</v>
      </c>
      <c r="AM150" s="19" t="n">
        <v>0.388356145230564</v>
      </c>
      <c r="AN150" s="19" t="n">
        <v>0.447868022511791</v>
      </c>
      <c r="AO150" s="19" t="n">
        <v>0.456842753916471</v>
      </c>
      <c r="AP150" s="19" t="n">
        <v>0.372885033612636</v>
      </c>
    </row>
    <row r="151">
      <c r="B151" t="s">
        <v>137</v>
      </c>
      <c r="C151" s="19" t="n">
        <v>0.261687301563194</v>
      </c>
      <c r="D151" s="19" t="n">
        <v>0.249333493053947</v>
      </c>
      <c r="E151" s="19" t="n">
        <v>0.273772032345693</v>
      </c>
      <c r="F151" s="19"/>
      <c r="G151" s="19" t="n">
        <v>0.283449096497886</v>
      </c>
      <c r="H151" s="19" t="n">
        <v>0.233835000447733</v>
      </c>
      <c r="I151" s="19" t="n">
        <v>0.221324270938307</v>
      </c>
      <c r="J151" s="19" t="n">
        <v>0.288798342291553</v>
      </c>
      <c r="K151" s="19" t="n">
        <v>0.209138442606228</v>
      </c>
      <c r="L151" s="19" t="n">
        <v>0.31451683885458</v>
      </c>
      <c r="M151" s="19"/>
      <c r="N151" s="19" t="n">
        <v>0.339889322205644</v>
      </c>
      <c r="O151" s="19" t="n">
        <v>0.279665161948776</v>
      </c>
      <c r="P151" s="19" t="n">
        <v>0.287910732448022</v>
      </c>
      <c r="Q151" s="19" t="n">
        <v>0.227935006115217</v>
      </c>
      <c r="R151" s="19" t="n">
        <v>0.232610671605111</v>
      </c>
      <c r="S151" s="19"/>
      <c r="T151" s="19" t="n">
        <v>0.279807418748202</v>
      </c>
      <c r="U151" s="19" t="n">
        <v>0.239618263406464</v>
      </c>
      <c r="V151" s="19" t="n">
        <v>0.292337690258859</v>
      </c>
      <c r="W151" s="19" t="n">
        <v>0.243510519834145</v>
      </c>
      <c r="X151" s="19"/>
      <c r="Y151" s="19" t="n">
        <v>0.250884491681472</v>
      </c>
      <c r="Z151" s="19" t="n">
        <v>0.194088547042288</v>
      </c>
      <c r="AA151" s="19" t="n">
        <v>0.296858063025423</v>
      </c>
      <c r="AB151" s="19" t="n">
        <v>0.184473047851381</v>
      </c>
      <c r="AC151" s="19" t="n">
        <v>0.341453008405911</v>
      </c>
      <c r="AD151" s="19" t="n">
        <v>0.293369561195807</v>
      </c>
      <c r="AE151" s="19"/>
      <c r="AF151" s="19" t="n">
        <v>0.256731446568665</v>
      </c>
      <c r="AG151" s="19"/>
      <c r="AH151" s="19" t="n">
        <v>0.261687301563194</v>
      </c>
      <c r="AI151" s="19"/>
      <c r="AJ151" s="19" t="n">
        <v>0.223908926292016</v>
      </c>
      <c r="AK151" s="19" t="n">
        <v>0.283806521952473</v>
      </c>
      <c r="AL151" s="19" t="n">
        <v>0.281349347042485</v>
      </c>
      <c r="AM151" s="19" t="n">
        <v>0.291477504263754</v>
      </c>
      <c r="AN151" s="19" t="n">
        <v>0.300631701865784</v>
      </c>
      <c r="AO151" s="19" t="n">
        <v>0.220193008550682</v>
      </c>
      <c r="AP151" s="19" t="n">
        <v>0.257577774856399</v>
      </c>
    </row>
    <row r="152">
      <c r="B152" t="s">
        <v>138</v>
      </c>
      <c r="C152" s="19" t="n">
        <v>0.0338689126834439</v>
      </c>
      <c r="D152" s="19" t="n">
        <v>0.0269965598773417</v>
      </c>
      <c r="E152" s="19" t="n">
        <v>0.0405915790937196</v>
      </c>
      <c r="F152" s="19"/>
      <c r="G152" s="19" t="n">
        <v>0.00861102066674806</v>
      </c>
      <c r="H152" s="19" t="n">
        <v>0.0400372480486602</v>
      </c>
      <c r="I152" s="19" t="n">
        <v>0.0529179139889292</v>
      </c>
      <c r="J152" s="19" t="n">
        <v>0.0181437511183307</v>
      </c>
      <c r="K152" s="19" t="n">
        <v>0.0294916336571239</v>
      </c>
      <c r="L152" s="19" t="n">
        <v>0.0407913347899726</v>
      </c>
      <c r="M152" s="19"/>
      <c r="N152" s="19" t="n">
        <v>0.0141120343856552</v>
      </c>
      <c r="O152" s="19" t="n">
        <v>0.0216586681637758</v>
      </c>
      <c r="P152" s="19" t="n">
        <v>0.0451653615617839</v>
      </c>
      <c r="Q152" s="19" t="n">
        <v>0.0297966719412411</v>
      </c>
      <c r="R152" s="19" t="n">
        <v>0.0487252139606598</v>
      </c>
      <c r="S152" s="19"/>
      <c r="T152" s="19" t="n">
        <v>0</v>
      </c>
      <c r="U152" s="19" t="n">
        <v>0.0608676059527949</v>
      </c>
      <c r="V152" s="19" t="n">
        <v>0.0235707791515277</v>
      </c>
      <c r="W152" s="19" t="n">
        <v>0.0335013020500413</v>
      </c>
      <c r="X152" s="19"/>
      <c r="Y152" s="19" t="n">
        <v>0.0299918533342156</v>
      </c>
      <c r="Z152" s="19" t="n">
        <v>0.0850049906426037</v>
      </c>
      <c r="AA152" s="19" t="n">
        <v>0.0334668662347304</v>
      </c>
      <c r="AB152" s="19" t="n">
        <v>0</v>
      </c>
      <c r="AC152" s="19" t="n">
        <v>0</v>
      </c>
      <c r="AD152" s="19" t="n">
        <v>0.0438637849683947</v>
      </c>
      <c r="AE152" s="19"/>
      <c r="AF152" s="19" t="n">
        <v>0.0501787180987431</v>
      </c>
      <c r="AG152" s="19"/>
      <c r="AH152" s="19" t="n">
        <v>0.0338689126834439</v>
      </c>
      <c r="AI152" s="19"/>
      <c r="AJ152" s="19" t="n">
        <v>0.0301207412190342</v>
      </c>
      <c r="AK152" s="19" t="n">
        <v>0.0493753667509695</v>
      </c>
      <c r="AL152" s="19" t="n">
        <v>0.0279863681789949</v>
      </c>
      <c r="AM152" s="19" t="n">
        <v>0.0186965406085519</v>
      </c>
      <c r="AN152" s="19" t="n">
        <v>0.012385195790635</v>
      </c>
      <c r="AO152" s="19" t="n">
        <v>0</v>
      </c>
      <c r="AP152" s="19" t="n">
        <v>0.0659045882613438</v>
      </c>
    </row>
    <row r="153">
      <c r="B153" t="s">
        <v>139</v>
      </c>
      <c r="C153" s="19" t="n">
        <v>0.00799585875467469</v>
      </c>
      <c r="D153" s="19" t="n">
        <v>0.0103107074385561</v>
      </c>
      <c r="E153" s="19" t="n">
        <v>0.00573142968197305</v>
      </c>
      <c r="F153" s="19"/>
      <c r="G153" s="19" t="n">
        <v>0</v>
      </c>
      <c r="H153" s="19" t="n">
        <v>0.0143244653880179</v>
      </c>
      <c r="I153" s="19" t="n">
        <v>0.015332678693946</v>
      </c>
      <c r="J153" s="19" t="n">
        <v>0.00500756143510335</v>
      </c>
      <c r="K153" s="19" t="n">
        <v>0.0141323308274217</v>
      </c>
      <c r="L153" s="19" t="n">
        <v>0</v>
      </c>
      <c r="M153" s="19"/>
      <c r="N153" s="19" t="n">
        <v>0</v>
      </c>
      <c r="O153" s="19" t="n">
        <v>0.00648243902413782</v>
      </c>
      <c r="P153" s="19" t="n">
        <v>0.0100305517427645</v>
      </c>
      <c r="Q153" s="19" t="n">
        <v>0.00805569496674021</v>
      </c>
      <c r="R153" s="19" t="n">
        <v>0.0101857796910537</v>
      </c>
      <c r="S153" s="19"/>
      <c r="T153" s="19" t="n">
        <v>0</v>
      </c>
      <c r="U153" s="19" t="n">
        <v>0</v>
      </c>
      <c r="V153" s="19" t="n">
        <v>0.011573219517453</v>
      </c>
      <c r="W153" s="19" t="n">
        <v>0.00666829468831654</v>
      </c>
      <c r="X153" s="19"/>
      <c r="Y153" s="19" t="n">
        <v>0.00793814639945479</v>
      </c>
      <c r="Z153" s="19" t="n">
        <v>0.0372579532050922</v>
      </c>
      <c r="AA153" s="19" t="n">
        <v>0</v>
      </c>
      <c r="AB153" s="19" t="n">
        <v>0</v>
      </c>
      <c r="AC153" s="19" t="n">
        <v>0.0148102158852195</v>
      </c>
      <c r="AD153" s="19" t="n">
        <v>0</v>
      </c>
      <c r="AE153" s="19"/>
      <c r="AF153" s="19" t="n">
        <v>0.0115387720448558</v>
      </c>
      <c r="AG153" s="19"/>
      <c r="AH153" s="19" t="n">
        <v>0.00799585875467469</v>
      </c>
      <c r="AI153" s="19"/>
      <c r="AJ153" s="19" t="n">
        <v>0.00707536427146884</v>
      </c>
      <c r="AK153" s="19" t="n">
        <v>0.0149820668742448</v>
      </c>
      <c r="AL153" s="19" t="n">
        <v>0.00498305837452831</v>
      </c>
      <c r="AM153" s="19" t="n">
        <v>0.0275604882180983</v>
      </c>
      <c r="AN153" s="19" t="n">
        <v>0</v>
      </c>
      <c r="AO153" s="19" t="n">
        <v>0</v>
      </c>
      <c r="AP153" s="19" t="n">
        <v>0</v>
      </c>
    </row>
    <row r="154">
      <c r="B154" t="s">
        <v>60</v>
      </c>
      <c r="C154" s="19" t="n">
        <v>0.0573994327080606</v>
      </c>
      <c r="D154" s="19" t="n">
        <v>0.0248749722826019</v>
      </c>
      <c r="E154" s="19" t="n">
        <v>0.0892154793784857</v>
      </c>
      <c r="F154" s="19"/>
      <c r="G154" s="19" t="n">
        <v>0.0814788182628974</v>
      </c>
      <c r="H154" s="19" t="n">
        <v>0.108075029805753</v>
      </c>
      <c r="I154" s="19" t="n">
        <v>0.046726950374252</v>
      </c>
      <c r="J154" s="19" t="n">
        <v>0.0289396195661302</v>
      </c>
      <c r="K154" s="19" t="n">
        <v>0.0630549166363157</v>
      </c>
      <c r="L154" s="19" t="n">
        <v>0.0353961764785558</v>
      </c>
      <c r="M154" s="19"/>
      <c r="N154" s="19" t="n">
        <v>0.0821206276991882</v>
      </c>
      <c r="O154" s="19" t="n">
        <v>0.0647238128092795</v>
      </c>
      <c r="P154" s="19" t="n">
        <v>0.0549123480386779</v>
      </c>
      <c r="Q154" s="19" t="n">
        <v>0.0537418836867969</v>
      </c>
      <c r="R154" s="19" t="n">
        <v>0.0491953359150188</v>
      </c>
      <c r="S154" s="19"/>
      <c r="T154" s="19" t="n">
        <v>0.0183716897914194</v>
      </c>
      <c r="U154" s="19" t="n">
        <v>0.0789268702686094</v>
      </c>
      <c r="V154" s="19" t="n">
        <v>0.0474624202338277</v>
      </c>
      <c r="W154" s="19" t="n">
        <v>0.0418418513724591</v>
      </c>
      <c r="X154" s="19"/>
      <c r="Y154" s="19" t="n">
        <v>0.0458678211402849</v>
      </c>
      <c r="Z154" s="19" t="n">
        <v>0.0627955611592254</v>
      </c>
      <c r="AA154" s="19" t="n">
        <v>0.0321290891191474</v>
      </c>
      <c r="AB154" s="19" t="n">
        <v>0.0422858504170833</v>
      </c>
      <c r="AC154" s="19" t="n">
        <v>0.102936895637921</v>
      </c>
      <c r="AD154" s="19" t="n">
        <v>0.155968127530779</v>
      </c>
      <c r="AE154" s="19"/>
      <c r="AF154" s="19" t="n">
        <v>0.0335287017411663</v>
      </c>
      <c r="AG154" s="19"/>
      <c r="AH154" s="19" t="n">
        <v>0.0573994327080606</v>
      </c>
      <c r="AI154" s="19"/>
      <c r="AJ154" s="19" t="n">
        <v>0.0467798229549899</v>
      </c>
      <c r="AK154" s="19" t="n">
        <v>0.0516479892620965</v>
      </c>
      <c r="AL154" s="19" t="n">
        <v>0.051155017767315</v>
      </c>
      <c r="AM154" s="19" t="n">
        <v>0.0126785939996183</v>
      </c>
      <c r="AN154" s="19" t="n">
        <v>0.086084100830689</v>
      </c>
      <c r="AO154" s="19" t="n">
        <v>0.0688663090415957</v>
      </c>
      <c r="AP154" s="19" t="n">
        <v>0.0959695567105001</v>
      </c>
    </row>
    <row r="155">
      <c r="C155" s="19"/>
      <c r="D155" s="19"/>
      <c r="E155" s="19"/>
      <c r="F155" s="19"/>
      <c r="G155" s="19"/>
      <c r="H155" s="19"/>
      <c r="I155" s="19"/>
      <c r="J155" s="19"/>
      <c r="K155" s="19"/>
      <c r="L155" s="19"/>
      <c r="M155" s="19"/>
      <c r="N155" s="19"/>
      <c r="O155" s="19"/>
      <c r="P155" s="19"/>
      <c r="Q155" s="19"/>
      <c r="R155" s="19"/>
      <c r="S155" s="19"/>
      <c r="T155" s="19"/>
      <c r="U155" s="19"/>
      <c r="V155" s="19"/>
      <c r="W155" s="19"/>
      <c r="X155" s="19"/>
      <c r="Y155" s="19"/>
      <c r="Z155" s="19"/>
      <c r="AA155" s="19"/>
      <c r="AB155" s="19"/>
      <c r="AC155" s="19"/>
      <c r="AD155" s="19"/>
      <c r="AE155" s="19"/>
      <c r="AF155" s="19"/>
      <c r="AG155" s="19"/>
      <c r="AH155" s="19"/>
      <c r="AI155" s="19"/>
      <c r="AJ155" s="19"/>
      <c r="AK155" s="19"/>
      <c r="AL155" s="19"/>
      <c r="AM155" s="19"/>
      <c r="AN155" s="19"/>
      <c r="AO155" s="19"/>
      <c r="AP155" s="19"/>
    </row>
    <row r="156">
      <c r="B156" s="7" t="s">
        <v>143</v>
      </c>
      <c r="C156" s="19"/>
      <c r="D156" s="19"/>
      <c r="E156" s="19"/>
      <c r="F156" s="19"/>
      <c r="G156" s="19"/>
      <c r="H156" s="19"/>
      <c r="I156" s="19"/>
      <c r="J156" s="19"/>
      <c r="K156" s="19"/>
      <c r="L156" s="19"/>
      <c r="M156" s="19"/>
      <c r="N156" s="19"/>
      <c r="O156" s="19"/>
      <c r="P156" s="19"/>
      <c r="Q156" s="19"/>
      <c r="R156" s="19"/>
      <c r="S156" s="19"/>
      <c r="T156" s="19"/>
      <c r="U156" s="19"/>
      <c r="V156" s="19"/>
      <c r="W156" s="19"/>
      <c r="X156" s="19"/>
      <c r="Y156" s="19"/>
      <c r="Z156" s="19"/>
      <c r="AA156" s="19"/>
      <c r="AB156" s="19"/>
      <c r="AC156" s="19"/>
      <c r="AD156" s="19"/>
      <c r="AE156" s="19"/>
      <c r="AF156" s="19"/>
      <c r="AG156" s="19"/>
      <c r="AH156" s="19"/>
      <c r="AI156" s="19"/>
      <c r="AJ156" s="19"/>
      <c r="AK156" s="19"/>
      <c r="AL156" s="19"/>
      <c r="AM156" s="19"/>
      <c r="AN156" s="19"/>
      <c r="AO156" s="19"/>
      <c r="AP156" s="19"/>
    </row>
    <row r="157">
      <c r="B157" s="26" t="s">
        <v>122</v>
      </c>
      <c r="C157" s="19"/>
      <c r="D157" s="19"/>
      <c r="E157" s="19"/>
      <c r="F157" s="19"/>
      <c r="G157" s="19"/>
      <c r="H157" s="19"/>
      <c r="I157" s="19"/>
      <c r="J157" s="19"/>
      <c r="K157" s="19"/>
      <c r="L157" s="19"/>
      <c r="M157" s="19"/>
      <c r="N157" s="19"/>
      <c r="O157" s="19"/>
      <c r="P157" s="19"/>
      <c r="Q157" s="19"/>
      <c r="R157" s="19"/>
      <c r="S157" s="19"/>
      <c r="T157" s="19"/>
      <c r="U157" s="19"/>
      <c r="V157" s="19"/>
      <c r="W157" s="19"/>
      <c r="X157" s="19"/>
      <c r="Y157" s="19"/>
      <c r="Z157" s="19"/>
      <c r="AA157" s="19"/>
      <c r="AB157" s="19"/>
      <c r="AC157" s="19"/>
      <c r="AD157" s="19"/>
      <c r="AE157" s="19"/>
      <c r="AF157" s="19"/>
      <c r="AG157" s="19"/>
      <c r="AH157" s="19"/>
      <c r="AI157" s="19"/>
      <c r="AJ157" s="19"/>
      <c r="AK157" s="19"/>
      <c r="AL157" s="19"/>
      <c r="AM157" s="19"/>
      <c r="AN157" s="19"/>
      <c r="AO157" s="19"/>
      <c r="AP157" s="19"/>
    </row>
    <row r="158">
      <c r="B158" t="s">
        <v>135</v>
      </c>
      <c r="C158" s="19" t="n">
        <v>0.20601321330534</v>
      </c>
      <c r="D158" s="19" t="n">
        <v>0.215212332098331</v>
      </c>
      <c r="E158" s="19" t="n">
        <v>0.197014460089577</v>
      </c>
      <c r="F158" s="19"/>
      <c r="G158" s="19" t="n">
        <v>0.252156024964401</v>
      </c>
      <c r="H158" s="19" t="n">
        <v>0.267135907992846</v>
      </c>
      <c r="I158" s="19" t="n">
        <v>0.19541932030301</v>
      </c>
      <c r="J158" s="19" t="n">
        <v>0.225055173091546</v>
      </c>
      <c r="K158" s="19" t="n">
        <v>0.166645543327217</v>
      </c>
      <c r="L158" s="19" t="n">
        <v>0.162051820853335</v>
      </c>
      <c r="M158" s="19"/>
      <c r="N158" s="19" t="n">
        <v>0.332708178170305</v>
      </c>
      <c r="O158" s="19" t="n">
        <v>0.182218221221915</v>
      </c>
      <c r="P158" s="19" t="n">
        <v>0.23418033924112</v>
      </c>
      <c r="Q158" s="19" t="n">
        <v>0.181036963161791</v>
      </c>
      <c r="R158" s="19" t="n">
        <v>0.186571927886381</v>
      </c>
      <c r="S158" s="19"/>
      <c r="T158" s="19" t="n">
        <v>0.235135287285538</v>
      </c>
      <c r="U158" s="19" t="n">
        <v>0.226560953212242</v>
      </c>
      <c r="V158" s="19" t="n">
        <v>0.206720451548188</v>
      </c>
      <c r="W158" s="19" t="n">
        <v>0.192076520966454</v>
      </c>
      <c r="X158" s="19"/>
      <c r="Y158" s="19" t="n">
        <v>0.224405380603221</v>
      </c>
      <c r="Z158" s="19" t="n">
        <v>0.26199374266691</v>
      </c>
      <c r="AA158" s="19" t="n">
        <v>0.169989061217949</v>
      </c>
      <c r="AB158" s="19" t="n">
        <v>0.263320380850496</v>
      </c>
      <c r="AC158" s="19" t="n">
        <v>0.162200053761607</v>
      </c>
      <c r="AD158" s="19" t="n">
        <v>0.155347038598588</v>
      </c>
      <c r="AE158" s="19"/>
      <c r="AF158" s="19" t="n">
        <v>0.209446066731687</v>
      </c>
      <c r="AG158" s="19"/>
      <c r="AH158" s="19" t="n">
        <v>0.20601321330534</v>
      </c>
      <c r="AI158" s="19"/>
      <c r="AJ158" s="19" t="n">
        <v>0.201685306855125</v>
      </c>
      <c r="AK158" s="19" t="n">
        <v>0.233987928314256</v>
      </c>
      <c r="AL158" s="19" t="n">
        <v>0.127429495993352</v>
      </c>
      <c r="AM158" s="19" t="n">
        <v>0.259653375024872</v>
      </c>
      <c r="AN158" s="19" t="n">
        <v>0.161683698940359</v>
      </c>
      <c r="AO158" s="19" t="n">
        <v>0.190845258462366</v>
      </c>
      <c r="AP158" s="19" t="n">
        <v>0.260215813658247</v>
      </c>
    </row>
    <row r="159">
      <c r="B159" t="s">
        <v>136</v>
      </c>
      <c r="C159" s="19" t="n">
        <v>0.524342774571096</v>
      </c>
      <c r="D159" s="19" t="n">
        <v>0.531212120352299</v>
      </c>
      <c r="E159" s="19" t="n">
        <v>0.51762304968985</v>
      </c>
      <c r="F159" s="19"/>
      <c r="G159" s="19" t="n">
        <v>0.469764288323321</v>
      </c>
      <c r="H159" s="19" t="n">
        <v>0.485551975662141</v>
      </c>
      <c r="I159" s="19" t="n">
        <v>0.540989984937481</v>
      </c>
      <c r="J159" s="19" t="n">
        <v>0.546354082961037</v>
      </c>
      <c r="K159" s="19" t="n">
        <v>0.53337956189891</v>
      </c>
      <c r="L159" s="19" t="n">
        <v>0.541953426747519</v>
      </c>
      <c r="M159" s="19"/>
      <c r="N159" s="19" t="n">
        <v>0.441567269637915</v>
      </c>
      <c r="O159" s="19" t="n">
        <v>0.581832503171071</v>
      </c>
      <c r="P159" s="19" t="n">
        <v>0.506142694671927</v>
      </c>
      <c r="Q159" s="19" t="n">
        <v>0.545177459399608</v>
      </c>
      <c r="R159" s="19" t="n">
        <v>0.472838046592929</v>
      </c>
      <c r="S159" s="19"/>
      <c r="T159" s="19" t="n">
        <v>0.463580887238222</v>
      </c>
      <c r="U159" s="19" t="n">
        <v>0.467243843016532</v>
      </c>
      <c r="V159" s="19" t="n">
        <v>0.496550076600269</v>
      </c>
      <c r="W159" s="19" t="n">
        <v>0.579838868747207</v>
      </c>
      <c r="X159" s="19"/>
      <c r="Y159" s="19" t="n">
        <v>0.542591235969819</v>
      </c>
      <c r="Z159" s="19" t="n">
        <v>0.449304907947873</v>
      </c>
      <c r="AA159" s="19" t="n">
        <v>0.533047552700054</v>
      </c>
      <c r="AB159" s="19" t="n">
        <v>0.528108744578722</v>
      </c>
      <c r="AC159" s="19" t="n">
        <v>0.482233138559428</v>
      </c>
      <c r="AD159" s="19" t="n">
        <v>0.529532167224286</v>
      </c>
      <c r="AE159" s="19"/>
      <c r="AF159" s="19" t="n">
        <v>0.503689985676048</v>
      </c>
      <c r="AG159" s="19"/>
      <c r="AH159" s="19" t="n">
        <v>0.524342774571096</v>
      </c>
      <c r="AI159" s="19"/>
      <c r="AJ159" s="19" t="n">
        <v>0.521109693279102</v>
      </c>
      <c r="AK159" s="19" t="n">
        <v>0.516224128662632</v>
      </c>
      <c r="AL159" s="19" t="n">
        <v>0.595240087272238</v>
      </c>
      <c r="AM159" s="19" t="n">
        <v>0.490143127427639</v>
      </c>
      <c r="AN159" s="19" t="n">
        <v>0.578393555577382</v>
      </c>
      <c r="AO159" s="19" t="n">
        <v>0.532538697983945</v>
      </c>
      <c r="AP159" s="19" t="n">
        <v>0.451681057506289</v>
      </c>
    </row>
    <row r="160">
      <c r="B160" t="s">
        <v>137</v>
      </c>
      <c r="C160" s="19" t="n">
        <v>0.226615992458807</v>
      </c>
      <c r="D160" s="19" t="n">
        <v>0.211741258045345</v>
      </c>
      <c r="E160" s="19" t="n">
        <v>0.24116674097602</v>
      </c>
      <c r="F160" s="19"/>
      <c r="G160" s="19" t="n">
        <v>0.23666283818362</v>
      </c>
      <c r="H160" s="19" t="n">
        <v>0.213976289985222</v>
      </c>
      <c r="I160" s="19" t="n">
        <v>0.223541463158894</v>
      </c>
      <c r="J160" s="19" t="n">
        <v>0.197662946456521</v>
      </c>
      <c r="K160" s="19" t="n">
        <v>0.248237196425554</v>
      </c>
      <c r="L160" s="19" t="n">
        <v>0.240278097821275</v>
      </c>
      <c r="M160" s="19"/>
      <c r="N160" s="19" t="n">
        <v>0.192276211390808</v>
      </c>
      <c r="O160" s="19" t="n">
        <v>0.217405338467913</v>
      </c>
      <c r="P160" s="19" t="n">
        <v>0.218196284472803</v>
      </c>
      <c r="Q160" s="19" t="n">
        <v>0.237492923078358</v>
      </c>
      <c r="R160" s="19" t="n">
        <v>0.244256798854057</v>
      </c>
      <c r="S160" s="19"/>
      <c r="T160" s="19" t="n">
        <v>0.30128382547624</v>
      </c>
      <c r="U160" s="19" t="n">
        <v>0.244366336571813</v>
      </c>
      <c r="V160" s="19" t="n">
        <v>0.228758224645749</v>
      </c>
      <c r="W160" s="19" t="n">
        <v>0.193267923849938</v>
      </c>
      <c r="X160" s="19"/>
      <c r="Y160" s="19" t="n">
        <v>0.200962375793626</v>
      </c>
      <c r="Z160" s="19" t="n">
        <v>0.257779966542335</v>
      </c>
      <c r="AA160" s="19" t="n">
        <v>0.249111321994417</v>
      </c>
      <c r="AB160" s="19" t="n">
        <v>0.145723044320172</v>
      </c>
      <c r="AC160" s="19" t="n">
        <v>0.288444572911004</v>
      </c>
      <c r="AD160" s="19" t="n">
        <v>0.232337741279648</v>
      </c>
      <c r="AE160" s="19"/>
      <c r="AF160" s="19" t="n">
        <v>0.239713489242418</v>
      </c>
      <c r="AG160" s="19"/>
      <c r="AH160" s="19" t="n">
        <v>0.226615992458807</v>
      </c>
      <c r="AI160" s="19"/>
      <c r="AJ160" s="19" t="n">
        <v>0.233460514516413</v>
      </c>
      <c r="AK160" s="19" t="n">
        <v>0.226985170992984</v>
      </c>
      <c r="AL160" s="19" t="n">
        <v>0.232394480394638</v>
      </c>
      <c r="AM160" s="19" t="n">
        <v>0.212444238559122</v>
      </c>
      <c r="AN160" s="19" t="n">
        <v>0.196748113898601</v>
      </c>
      <c r="AO160" s="19" t="n">
        <v>0.228784153945599</v>
      </c>
      <c r="AP160" s="19" t="n">
        <v>0.23176747989756</v>
      </c>
    </row>
    <row r="161">
      <c r="B161" t="s">
        <v>138</v>
      </c>
      <c r="C161" s="19" t="n">
        <v>0.0259350069061337</v>
      </c>
      <c r="D161" s="19" t="n">
        <v>0.0308458347724433</v>
      </c>
      <c r="E161" s="19" t="n">
        <v>0.0211311415524557</v>
      </c>
      <c r="F161" s="19"/>
      <c r="G161" s="19" t="n">
        <v>0.0242433260204351</v>
      </c>
      <c r="H161" s="19" t="n">
        <v>0.0207983198538689</v>
      </c>
      <c r="I161" s="19" t="n">
        <v>0.0231862187308789</v>
      </c>
      <c r="J161" s="19" t="n">
        <v>0.0271219949484479</v>
      </c>
      <c r="K161" s="19" t="n">
        <v>0.0410079125218087</v>
      </c>
      <c r="L161" s="19" t="n">
        <v>0.021823936399375</v>
      </c>
      <c r="M161" s="19"/>
      <c r="N161" s="19" t="n">
        <v>0.0154858413075453</v>
      </c>
      <c r="O161" s="19" t="n">
        <v>0.0185439371391006</v>
      </c>
      <c r="P161" s="19" t="n">
        <v>0.0245546497599334</v>
      </c>
      <c r="Q161" s="19" t="n">
        <v>0.0275818354306076</v>
      </c>
      <c r="R161" s="19" t="n">
        <v>0.0395277005516739</v>
      </c>
      <c r="S161" s="19"/>
      <c r="T161" s="19" t="n">
        <v>0</v>
      </c>
      <c r="U161" s="19" t="n">
        <v>0.0445938818810762</v>
      </c>
      <c r="V161" s="19" t="n">
        <v>0.0345144870018015</v>
      </c>
      <c r="W161" s="19" t="n">
        <v>0.0236378267106785</v>
      </c>
      <c r="X161" s="19"/>
      <c r="Y161" s="19" t="n">
        <v>0.0255311707937161</v>
      </c>
      <c r="Z161" s="19" t="n">
        <v>0.0236652096615145</v>
      </c>
      <c r="AA161" s="19" t="n">
        <v>0.0187434154318543</v>
      </c>
      <c r="AB161" s="19" t="n">
        <v>0.0448566063122875</v>
      </c>
      <c r="AC161" s="19" t="n">
        <v>0.0327934788851808</v>
      </c>
      <c r="AD161" s="19" t="n">
        <v>0.0441096842738111</v>
      </c>
      <c r="AE161" s="19"/>
      <c r="AF161" s="19" t="n">
        <v>0.0296360999155935</v>
      </c>
      <c r="AG161" s="19"/>
      <c r="AH161" s="19" t="n">
        <v>0.0259350069061337</v>
      </c>
      <c r="AI161" s="19"/>
      <c r="AJ161" s="19" t="n">
        <v>0.0194846938126815</v>
      </c>
      <c r="AK161" s="19" t="n">
        <v>0.0228027720301282</v>
      </c>
      <c r="AL161" s="19" t="n">
        <v>0.0267027806068091</v>
      </c>
      <c r="AM161" s="19" t="n">
        <v>0.0242847190200669</v>
      </c>
      <c r="AN161" s="19" t="n">
        <v>0.017843343415009</v>
      </c>
      <c r="AO161" s="19" t="n">
        <v>0.0398405528487278</v>
      </c>
      <c r="AP161" s="19" t="n">
        <v>0.037139669796656</v>
      </c>
    </row>
    <row r="162">
      <c r="B162" t="s">
        <v>139</v>
      </c>
      <c r="C162" s="19" t="n">
        <v>0.00161918039373843</v>
      </c>
      <c r="D162" s="19" t="n">
        <v>0.00327441333903008</v>
      </c>
      <c r="E162" s="19" t="n">
        <v>0</v>
      </c>
      <c r="F162" s="19"/>
      <c r="G162" s="19" t="n">
        <v>0</v>
      </c>
      <c r="H162" s="19" t="n">
        <v>0.00511361663104488</v>
      </c>
      <c r="I162" s="19" t="n">
        <v>0.00448328698014704</v>
      </c>
      <c r="J162" s="19" t="n">
        <v>0</v>
      </c>
      <c r="K162" s="19" t="n">
        <v>0</v>
      </c>
      <c r="L162" s="19" t="n">
        <v>0</v>
      </c>
      <c r="M162" s="19"/>
      <c r="N162" s="19" t="n">
        <v>0</v>
      </c>
      <c r="O162" s="19" t="n">
        <v>0</v>
      </c>
      <c r="P162" s="19" t="n">
        <v>0</v>
      </c>
      <c r="Q162" s="19" t="n">
        <v>0</v>
      </c>
      <c r="R162" s="19" t="n">
        <v>0.0105648283229804</v>
      </c>
      <c r="S162" s="19"/>
      <c r="T162" s="19" t="n">
        <v>0</v>
      </c>
      <c r="U162" s="19" t="n">
        <v>0</v>
      </c>
      <c r="V162" s="19" t="n">
        <v>0</v>
      </c>
      <c r="W162" s="19" t="n">
        <v>0.00329003316702716</v>
      </c>
      <c r="X162" s="19"/>
      <c r="Y162" s="19" t="n">
        <v>0.00203600046065277</v>
      </c>
      <c r="Z162" s="19" t="n">
        <v>0.00725617318136784</v>
      </c>
      <c r="AA162" s="19" t="n">
        <v>0</v>
      </c>
      <c r="AB162" s="19" t="n">
        <v>0</v>
      </c>
      <c r="AC162" s="19" t="n">
        <v>0</v>
      </c>
      <c r="AD162" s="19" t="n">
        <v>0</v>
      </c>
      <c r="AE162" s="19"/>
      <c r="AF162" s="19" t="n">
        <v>0.00148388872669127</v>
      </c>
      <c r="AG162" s="19"/>
      <c r="AH162" s="19" t="n">
        <v>0.00161918039373843</v>
      </c>
      <c r="AI162" s="19"/>
      <c r="AJ162" s="19" t="n">
        <v>0.00667271148901412</v>
      </c>
      <c r="AK162" s="19" t="n">
        <v>0</v>
      </c>
      <c r="AL162" s="19" t="n">
        <v>0</v>
      </c>
      <c r="AM162" s="19" t="n">
        <v>0</v>
      </c>
      <c r="AN162" s="19" t="n">
        <v>0</v>
      </c>
      <c r="AO162" s="19" t="n">
        <v>0</v>
      </c>
      <c r="AP162" s="19" t="n">
        <v>0</v>
      </c>
    </row>
    <row r="163">
      <c r="B163" t="s">
        <v>60</v>
      </c>
      <c r="C163" s="19" t="n">
        <v>0.0154738323648847</v>
      </c>
      <c r="D163" s="19" t="n">
        <v>0.00771404139255174</v>
      </c>
      <c r="E163" s="19" t="n">
        <v>0.0230646076920977</v>
      </c>
      <c r="F163" s="19"/>
      <c r="G163" s="19" t="n">
        <v>0.0171735225082228</v>
      </c>
      <c r="H163" s="19" t="n">
        <v>0.00742388987487786</v>
      </c>
      <c r="I163" s="19" t="n">
        <v>0.0123797258895888</v>
      </c>
      <c r="J163" s="19" t="n">
        <v>0.00380580254244872</v>
      </c>
      <c r="K163" s="19" t="n">
        <v>0.0107297858265096</v>
      </c>
      <c r="L163" s="19" t="n">
        <v>0.0338927181784963</v>
      </c>
      <c r="M163" s="19"/>
      <c r="N163" s="19" t="n">
        <v>0.0179624994934265</v>
      </c>
      <c r="O163" s="19" t="n">
        <v>0</v>
      </c>
      <c r="P163" s="19" t="n">
        <v>0.0169260318542167</v>
      </c>
      <c r="Q163" s="19" t="n">
        <v>0.00871081892963505</v>
      </c>
      <c r="R163" s="19" t="n">
        <v>0.0462406977919782</v>
      </c>
      <c r="S163" s="19"/>
      <c r="T163" s="19" t="n">
        <v>0</v>
      </c>
      <c r="U163" s="19" t="n">
        <v>0.0172349853183372</v>
      </c>
      <c r="V163" s="19" t="n">
        <v>0.0334567602039922</v>
      </c>
      <c r="W163" s="19" t="n">
        <v>0.00788882655869548</v>
      </c>
      <c r="X163" s="19"/>
      <c r="Y163" s="19" t="n">
        <v>0.00447383637896577</v>
      </c>
      <c r="Z163" s="19" t="n">
        <v>0</v>
      </c>
      <c r="AA163" s="19" t="n">
        <v>0.0291086486557259</v>
      </c>
      <c r="AB163" s="19" t="n">
        <v>0.0179912239383219</v>
      </c>
      <c r="AC163" s="19" t="n">
        <v>0.0343287558827807</v>
      </c>
      <c r="AD163" s="19" t="n">
        <v>0.0386733686236668</v>
      </c>
      <c r="AE163" s="19"/>
      <c r="AF163" s="19" t="n">
        <v>0.0160304697075612</v>
      </c>
      <c r="AG163" s="19"/>
      <c r="AH163" s="19" t="n">
        <v>0.0154738323648847</v>
      </c>
      <c r="AI163" s="19"/>
      <c r="AJ163" s="19" t="n">
        <v>0.0175870800476646</v>
      </c>
      <c r="AK163" s="19" t="n">
        <v>0</v>
      </c>
      <c r="AL163" s="19" t="n">
        <v>0.0182331557329619</v>
      </c>
      <c r="AM163" s="19" t="n">
        <v>0.0134745399683012</v>
      </c>
      <c r="AN163" s="19" t="n">
        <v>0.0453312881686498</v>
      </c>
      <c r="AO163" s="19" t="n">
        <v>0.00799133675936149</v>
      </c>
      <c r="AP163" s="19" t="n">
        <v>0.0191959791412474</v>
      </c>
    </row>
    <row r="164">
      <c r="C164" s="19"/>
      <c r="D164" s="19"/>
      <c r="E164" s="19"/>
      <c r="F164" s="19"/>
      <c r="G164" s="19"/>
      <c r="H164" s="19"/>
      <c r="I164" s="19"/>
      <c r="J164" s="19"/>
      <c r="K164" s="19"/>
      <c r="L164" s="19"/>
      <c r="M164" s="19"/>
      <c r="N164" s="19"/>
      <c r="O164" s="19"/>
      <c r="P164" s="19"/>
      <c r="Q164" s="19"/>
      <c r="R164" s="19"/>
      <c r="S164" s="19"/>
      <c r="T164" s="19"/>
      <c r="U164" s="19"/>
      <c r="V164" s="19"/>
      <c r="W164" s="19"/>
      <c r="X164" s="19"/>
      <c r="Y164" s="19"/>
      <c r="Z164" s="19"/>
      <c r="AA164" s="19"/>
      <c r="AB164" s="19"/>
      <c r="AC164" s="19"/>
      <c r="AD164" s="19"/>
      <c r="AE164" s="19"/>
      <c r="AF164" s="19"/>
      <c r="AG164" s="19"/>
      <c r="AH164" s="19"/>
      <c r="AI164" s="19"/>
      <c r="AJ164" s="19"/>
      <c r="AK164" s="19"/>
      <c r="AL164" s="19"/>
      <c r="AM164" s="19"/>
      <c r="AN164" s="19"/>
      <c r="AO164" s="19"/>
      <c r="AP164" s="19"/>
    </row>
    <row r="165">
      <c r="B165" s="7" t="s">
        <v>144</v>
      </c>
      <c r="C165" s="19"/>
      <c r="D165" s="19"/>
      <c r="E165" s="19"/>
      <c r="F165" s="19"/>
      <c r="G165" s="19"/>
      <c r="H165" s="19"/>
      <c r="I165" s="19"/>
      <c r="J165" s="19"/>
      <c r="K165" s="19"/>
      <c r="L165" s="19"/>
      <c r="M165" s="19"/>
      <c r="N165" s="19"/>
      <c r="O165" s="19"/>
      <c r="P165" s="19"/>
      <c r="Q165" s="19"/>
      <c r="R165" s="19"/>
      <c r="S165" s="19"/>
      <c r="T165" s="19"/>
      <c r="U165" s="19"/>
      <c r="V165" s="19"/>
      <c r="W165" s="19"/>
      <c r="X165" s="19"/>
      <c r="Y165" s="19"/>
      <c r="Z165" s="19"/>
      <c r="AA165" s="19"/>
      <c r="AB165" s="19"/>
      <c r="AC165" s="19"/>
      <c r="AD165" s="19"/>
      <c r="AE165" s="19"/>
      <c r="AF165" s="19"/>
      <c r="AG165" s="19"/>
      <c r="AH165" s="19"/>
      <c r="AI165" s="19"/>
      <c r="AJ165" s="19"/>
      <c r="AK165" s="19"/>
      <c r="AL165" s="19"/>
      <c r="AM165" s="19"/>
      <c r="AN165" s="19"/>
      <c r="AO165" s="19"/>
      <c r="AP165" s="19"/>
    </row>
    <row r="166">
      <c r="B166" s="26" t="s">
        <v>122</v>
      </c>
      <c r="C166" s="19"/>
      <c r="D166" s="19"/>
      <c r="E166" s="19"/>
      <c r="F166" s="19"/>
      <c r="G166" s="19"/>
      <c r="H166" s="19"/>
      <c r="I166" s="19"/>
      <c r="J166" s="19"/>
      <c r="K166" s="19"/>
      <c r="L166" s="19"/>
      <c r="M166" s="19"/>
      <c r="N166" s="19"/>
      <c r="O166" s="19"/>
      <c r="P166" s="19"/>
      <c r="Q166" s="19"/>
      <c r="R166" s="19"/>
      <c r="S166" s="19"/>
      <c r="T166" s="19"/>
      <c r="U166" s="19"/>
      <c r="V166" s="19"/>
      <c r="W166" s="19"/>
      <c r="X166" s="19"/>
      <c r="Y166" s="19"/>
      <c r="Z166" s="19"/>
      <c r="AA166" s="19"/>
      <c r="AB166" s="19"/>
      <c r="AC166" s="19"/>
      <c r="AD166" s="19"/>
      <c r="AE166" s="19"/>
      <c r="AF166" s="19"/>
      <c r="AG166" s="19"/>
      <c r="AH166" s="19"/>
      <c r="AI166" s="19"/>
      <c r="AJ166" s="19"/>
      <c r="AK166" s="19"/>
      <c r="AL166" s="19"/>
      <c r="AM166" s="19"/>
      <c r="AN166" s="19"/>
      <c r="AO166" s="19"/>
      <c r="AP166" s="19"/>
    </row>
    <row r="167">
      <c r="B167" t="s">
        <v>135</v>
      </c>
      <c r="C167" s="19" t="n">
        <v>0.195486862825766</v>
      </c>
      <c r="D167" s="19" t="n">
        <v>0.226569894192527</v>
      </c>
      <c r="E167" s="19" t="n">
        <v>0.165080849514964</v>
      </c>
      <c r="F167" s="19"/>
      <c r="G167" s="19" t="n">
        <v>0.306152340674008</v>
      </c>
      <c r="H167" s="19" t="n">
        <v>0.256773109511017</v>
      </c>
      <c r="I167" s="19" t="n">
        <v>0.166382367239627</v>
      </c>
      <c r="J167" s="19" t="n">
        <v>0.23476681068891</v>
      </c>
      <c r="K167" s="19" t="n">
        <v>0.146564412748286</v>
      </c>
      <c r="L167" s="19" t="n">
        <v>0.128713557807298</v>
      </c>
      <c r="M167" s="19"/>
      <c r="N167" s="19" t="n">
        <v>0.401811920790561</v>
      </c>
      <c r="O167" s="19" t="n">
        <v>0.168319960740334</v>
      </c>
      <c r="P167" s="19" t="n">
        <v>0.176356897118157</v>
      </c>
      <c r="Q167" s="19" t="n">
        <v>0.195534015643248</v>
      </c>
      <c r="R167" s="19" t="n">
        <v>0.171053048810931</v>
      </c>
      <c r="S167" s="19"/>
      <c r="T167" s="19" t="n">
        <v>0.247495573292815</v>
      </c>
      <c r="U167" s="19" t="n">
        <v>0.206906072135125</v>
      </c>
      <c r="V167" s="19" t="n">
        <v>0.196804476529108</v>
      </c>
      <c r="W167" s="19" t="n">
        <v>0.185386138020077</v>
      </c>
      <c r="X167" s="19"/>
      <c r="Y167" s="19" t="n">
        <v>0.218299238406598</v>
      </c>
      <c r="Z167" s="19" t="n">
        <v>0.222974398149755</v>
      </c>
      <c r="AA167" s="19" t="n">
        <v>0.152163889030728</v>
      </c>
      <c r="AB167" s="19" t="n">
        <v>0.225178900176894</v>
      </c>
      <c r="AC167" s="19" t="n">
        <v>0.200396193338906</v>
      </c>
      <c r="AD167" s="19" t="n">
        <v>0.176041917810008</v>
      </c>
      <c r="AE167" s="19"/>
      <c r="AF167" s="19" t="n">
        <v>0.183183608529327</v>
      </c>
      <c r="AG167" s="19"/>
      <c r="AH167" s="19" t="n">
        <v>0.195486862825766</v>
      </c>
      <c r="AI167" s="19"/>
      <c r="AJ167" s="19" t="n">
        <v>0.212228355939495</v>
      </c>
      <c r="AK167" s="19" t="n">
        <v>0.182465059584887</v>
      </c>
      <c r="AL167" s="19" t="n">
        <v>0.134783940249947</v>
      </c>
      <c r="AM167" s="19" t="n">
        <v>0.267615843684998</v>
      </c>
      <c r="AN167" s="19" t="n">
        <v>0.125226244803534</v>
      </c>
      <c r="AO167" s="19" t="n">
        <v>0.238789382374492</v>
      </c>
      <c r="AP167" s="19" t="n">
        <v>0.218038853952722</v>
      </c>
    </row>
    <row r="168">
      <c r="B168" t="s">
        <v>136</v>
      </c>
      <c r="C168" s="19" t="n">
        <v>0.507465606137014</v>
      </c>
      <c r="D168" s="19" t="n">
        <v>0.506206427632377</v>
      </c>
      <c r="E168" s="19" t="n">
        <v>0.508697358533392</v>
      </c>
      <c r="F168" s="19"/>
      <c r="G168" s="19" t="n">
        <v>0.461680475144081</v>
      </c>
      <c r="H168" s="19" t="n">
        <v>0.515483058581055</v>
      </c>
      <c r="I168" s="19" t="n">
        <v>0.542756283004217</v>
      </c>
      <c r="J168" s="19" t="n">
        <v>0.483152570304641</v>
      </c>
      <c r="K168" s="19" t="n">
        <v>0.533112649513827</v>
      </c>
      <c r="L168" s="19" t="n">
        <v>0.49747536005046</v>
      </c>
      <c r="M168" s="19"/>
      <c r="N168" s="19" t="n">
        <v>0.363264465667547</v>
      </c>
      <c r="O168" s="19" t="n">
        <v>0.534233765402736</v>
      </c>
      <c r="P168" s="19" t="n">
        <v>0.541097101773736</v>
      </c>
      <c r="Q168" s="19" t="n">
        <v>0.524220870552443</v>
      </c>
      <c r="R168" s="19" t="n">
        <v>0.454465995293909</v>
      </c>
      <c r="S168" s="19"/>
      <c r="T168" s="19" t="n">
        <v>0.443291500847424</v>
      </c>
      <c r="U168" s="19" t="n">
        <v>0.429740440763739</v>
      </c>
      <c r="V168" s="19" t="n">
        <v>0.457496303328319</v>
      </c>
      <c r="W168" s="19" t="n">
        <v>0.561179186692216</v>
      </c>
      <c r="X168" s="19"/>
      <c r="Y168" s="19" t="n">
        <v>0.539428576728896</v>
      </c>
      <c r="Z168" s="19" t="n">
        <v>0.501153596391807</v>
      </c>
      <c r="AA168" s="19" t="n">
        <v>0.488632184020348</v>
      </c>
      <c r="AB168" s="19" t="n">
        <v>0.457891458351361</v>
      </c>
      <c r="AC168" s="19" t="n">
        <v>0.513958932703874</v>
      </c>
      <c r="AD168" s="19" t="n">
        <v>0.407094425286016</v>
      </c>
      <c r="AE168" s="19"/>
      <c r="AF168" s="19" t="n">
        <v>0.487131511976768</v>
      </c>
      <c r="AG168" s="19"/>
      <c r="AH168" s="19" t="n">
        <v>0.507465606137014</v>
      </c>
      <c r="AI168" s="19"/>
      <c r="AJ168" s="19" t="n">
        <v>0.515206204695637</v>
      </c>
      <c r="AK168" s="19" t="n">
        <v>0.502760460224332</v>
      </c>
      <c r="AL168" s="19" t="n">
        <v>0.514789326678716</v>
      </c>
      <c r="AM168" s="19" t="n">
        <v>0.472824791367105</v>
      </c>
      <c r="AN168" s="19" t="n">
        <v>0.548995192788231</v>
      </c>
      <c r="AO168" s="19" t="n">
        <v>0.431811125048006</v>
      </c>
      <c r="AP168" s="19" t="n">
        <v>0.535767666782983</v>
      </c>
    </row>
    <row r="169">
      <c r="B169" t="s">
        <v>137</v>
      </c>
      <c r="C169" s="19" t="n">
        <v>0.250624507160274</v>
      </c>
      <c r="D169" s="19" t="n">
        <v>0.215606541367656</v>
      </c>
      <c r="E169" s="19" t="n">
        <v>0.284879748273795</v>
      </c>
      <c r="F169" s="19"/>
      <c r="G169" s="19" t="n">
        <v>0.183391656449956</v>
      </c>
      <c r="H169" s="19" t="n">
        <v>0.181638254502288</v>
      </c>
      <c r="I169" s="19" t="n">
        <v>0.238746337094128</v>
      </c>
      <c r="J169" s="19" t="n">
        <v>0.248573574799932</v>
      </c>
      <c r="K169" s="19" t="n">
        <v>0.23951416267701</v>
      </c>
      <c r="L169" s="19" t="n">
        <v>0.344777046349332</v>
      </c>
      <c r="M169" s="19"/>
      <c r="N169" s="19" t="n">
        <v>0.234923613541891</v>
      </c>
      <c r="O169" s="19" t="n">
        <v>0.248109723155231</v>
      </c>
      <c r="P169" s="19" t="n">
        <v>0.22094459951946</v>
      </c>
      <c r="Q169" s="19" t="n">
        <v>0.246193433152529</v>
      </c>
      <c r="R169" s="19" t="n">
        <v>0.309654100238388</v>
      </c>
      <c r="S169" s="19"/>
      <c r="T169" s="19" t="n">
        <v>0.309212925859761</v>
      </c>
      <c r="U169" s="19" t="n">
        <v>0.322855351111126</v>
      </c>
      <c r="V169" s="19" t="n">
        <v>0.269265797486314</v>
      </c>
      <c r="W169" s="19" t="n">
        <v>0.213162122322528</v>
      </c>
      <c r="X169" s="19"/>
      <c r="Y169" s="19" t="n">
        <v>0.213476269291837</v>
      </c>
      <c r="Z169" s="19" t="n">
        <v>0.222157562527595</v>
      </c>
      <c r="AA169" s="19" t="n">
        <v>0.319333571716538</v>
      </c>
      <c r="AB169" s="19" t="n">
        <v>0.231759959632933</v>
      </c>
      <c r="AC169" s="19" t="n">
        <v>0.205358633465</v>
      </c>
      <c r="AD169" s="19" t="n">
        <v>0.295435923712684</v>
      </c>
      <c r="AE169" s="19"/>
      <c r="AF169" s="19" t="n">
        <v>0.285128048585489</v>
      </c>
      <c r="AG169" s="19"/>
      <c r="AH169" s="19" t="n">
        <v>0.250624507160274</v>
      </c>
      <c r="AI169" s="19"/>
      <c r="AJ169" s="19" t="n">
        <v>0.225317132572279</v>
      </c>
      <c r="AK169" s="19" t="n">
        <v>0.276088002952416</v>
      </c>
      <c r="AL169" s="19" t="n">
        <v>0.295952851686741</v>
      </c>
      <c r="AM169" s="19" t="n">
        <v>0.2251979597748</v>
      </c>
      <c r="AN169" s="19" t="n">
        <v>0.263376300043705</v>
      </c>
      <c r="AO169" s="19" t="n">
        <v>0.280267294178436</v>
      </c>
      <c r="AP169" s="19" t="n">
        <v>0.202028983710903</v>
      </c>
    </row>
    <row r="170">
      <c r="B170" t="s">
        <v>138</v>
      </c>
      <c r="C170" s="19" t="n">
        <v>0.0274610851219503</v>
      </c>
      <c r="D170" s="19" t="n">
        <v>0.0392927690695861</v>
      </c>
      <c r="E170" s="19" t="n">
        <v>0.0158871065303472</v>
      </c>
      <c r="F170" s="19"/>
      <c r="G170" s="19" t="n">
        <v>0.0401645070652071</v>
      </c>
      <c r="H170" s="19" t="n">
        <v>0.0305113126605615</v>
      </c>
      <c r="I170" s="19" t="n">
        <v>0.017409375543074</v>
      </c>
      <c r="J170" s="19" t="n">
        <v>0.0231643281851483</v>
      </c>
      <c r="K170" s="19" t="n">
        <v>0.0468054047292573</v>
      </c>
      <c r="L170" s="19" t="n">
        <v>0.0177486046021147</v>
      </c>
      <c r="M170" s="19"/>
      <c r="N170" s="19" t="n">
        <v>0</v>
      </c>
      <c r="O170" s="19" t="n">
        <v>0.0305419795057212</v>
      </c>
      <c r="P170" s="19" t="n">
        <v>0.0426406256853344</v>
      </c>
      <c r="Q170" s="19" t="n">
        <v>0.0193275846049422</v>
      </c>
      <c r="R170" s="19" t="n">
        <v>0.0278923304805243</v>
      </c>
      <c r="S170" s="19"/>
      <c r="T170" s="19" t="n">
        <v>0</v>
      </c>
      <c r="U170" s="19" t="n">
        <v>0.0178541000374962</v>
      </c>
      <c r="V170" s="19" t="n">
        <v>0.0564321022894111</v>
      </c>
      <c r="W170" s="19" t="n">
        <v>0.0256286533899741</v>
      </c>
      <c r="X170" s="19"/>
      <c r="Y170" s="19" t="n">
        <v>0.0166669860879192</v>
      </c>
      <c r="Z170" s="19" t="n">
        <v>0.0232549295784661</v>
      </c>
      <c r="AA170" s="19" t="n">
        <v>0.0220556861902094</v>
      </c>
      <c r="AB170" s="19" t="n">
        <v>0.0528981839001295</v>
      </c>
      <c r="AC170" s="19" t="n">
        <v>0.0802862404922194</v>
      </c>
      <c r="AD170" s="19" t="n">
        <v>0.0665529158942343</v>
      </c>
      <c r="AE170" s="19"/>
      <c r="AF170" s="19" t="n">
        <v>0.0293597359040448</v>
      </c>
      <c r="AG170" s="19"/>
      <c r="AH170" s="19" t="n">
        <v>0.0274610851219503</v>
      </c>
      <c r="AI170" s="19"/>
      <c r="AJ170" s="19" t="n">
        <v>0.0258463127156587</v>
      </c>
      <c r="AK170" s="19" t="n">
        <v>0.0227113994680898</v>
      </c>
      <c r="AL170" s="19" t="n">
        <v>0.023666865818779</v>
      </c>
      <c r="AM170" s="19" t="n">
        <v>0.0216828111734785</v>
      </c>
      <c r="AN170" s="19" t="n">
        <v>0.0411773520545901</v>
      </c>
      <c r="AO170" s="19" t="n">
        <v>0.0411408616397052</v>
      </c>
      <c r="AP170" s="19" t="n">
        <v>0.0293011675441331</v>
      </c>
    </row>
    <row r="171">
      <c r="B171" t="s">
        <v>139</v>
      </c>
      <c r="C171" s="19" t="n">
        <v>0.00433557086308652</v>
      </c>
      <c r="D171" s="19" t="n">
        <v>0.00286871338233329</v>
      </c>
      <c r="E171" s="19" t="n">
        <v>0.00577047878949062</v>
      </c>
      <c r="F171" s="19"/>
      <c r="G171" s="19" t="n">
        <v>0</v>
      </c>
      <c r="H171" s="19" t="n">
        <v>0.00404837766835758</v>
      </c>
      <c r="I171" s="19" t="n">
        <v>0.0115367472290654</v>
      </c>
      <c r="J171" s="19" t="n">
        <v>0.00616641850043054</v>
      </c>
      <c r="K171" s="19" t="n">
        <v>0</v>
      </c>
      <c r="L171" s="19" t="n">
        <v>0.00278070804332462</v>
      </c>
      <c r="M171" s="19"/>
      <c r="N171" s="19" t="n">
        <v>0</v>
      </c>
      <c r="O171" s="19" t="n">
        <v>0.00596420584889017</v>
      </c>
      <c r="P171" s="19" t="n">
        <v>0.00407502014148398</v>
      </c>
      <c r="Q171" s="19" t="n">
        <v>0.00214993250754851</v>
      </c>
      <c r="R171" s="19" t="n">
        <v>0.00925584562917922</v>
      </c>
      <c r="S171" s="19"/>
      <c r="T171" s="19" t="n">
        <v>0</v>
      </c>
      <c r="U171" s="19" t="n">
        <v>0.0125640819336732</v>
      </c>
      <c r="V171" s="19" t="n">
        <v>0</v>
      </c>
      <c r="W171" s="19" t="n">
        <v>0.00288239791295466</v>
      </c>
      <c r="X171" s="19"/>
      <c r="Y171" s="19" t="n">
        <v>0.00161187265146785</v>
      </c>
      <c r="Z171" s="19" t="n">
        <v>0.00725617318136784</v>
      </c>
      <c r="AA171" s="19" t="n">
        <v>0.0066331819438129</v>
      </c>
      <c r="AB171" s="19" t="n">
        <v>0</v>
      </c>
      <c r="AC171" s="19" t="n">
        <v>0</v>
      </c>
      <c r="AD171" s="19" t="n">
        <v>0.0155521888587789</v>
      </c>
      <c r="AE171" s="19"/>
      <c r="AF171" s="19" t="n">
        <v>0.00719642625488538</v>
      </c>
      <c r="AG171" s="19"/>
      <c r="AH171" s="19" t="n">
        <v>0.00433557086308652</v>
      </c>
      <c r="AI171" s="19"/>
      <c r="AJ171" s="19" t="n">
        <v>0.00741572408872116</v>
      </c>
      <c r="AK171" s="19" t="n">
        <v>0</v>
      </c>
      <c r="AL171" s="19" t="n">
        <v>0.00423065713503464</v>
      </c>
      <c r="AM171" s="19" t="n">
        <v>0.0126785939996183</v>
      </c>
      <c r="AN171" s="19" t="n">
        <v>0</v>
      </c>
      <c r="AO171" s="19" t="n">
        <v>0.00799133675936149</v>
      </c>
      <c r="AP171" s="19" t="n">
        <v>0</v>
      </c>
    </row>
    <row r="172">
      <c r="B172" t="s">
        <v>60</v>
      </c>
      <c r="C172" s="19" t="n">
        <v>0.014626367891909</v>
      </c>
      <c r="D172" s="19" t="n">
        <v>0.00945565435552137</v>
      </c>
      <c r="E172" s="19" t="n">
        <v>0.0196844583580105</v>
      </c>
      <c r="F172" s="19"/>
      <c r="G172" s="19" t="n">
        <v>0.00861102066674806</v>
      </c>
      <c r="H172" s="19" t="n">
        <v>0.0115458870767207</v>
      </c>
      <c r="I172" s="19" t="n">
        <v>0.0231688898898882</v>
      </c>
      <c r="J172" s="19" t="n">
        <v>0.00417629752093869</v>
      </c>
      <c r="K172" s="19" t="n">
        <v>0.034003370331619</v>
      </c>
      <c r="L172" s="19" t="n">
        <v>0.00850472314747095</v>
      </c>
      <c r="M172" s="19"/>
      <c r="N172" s="19" t="n">
        <v>0</v>
      </c>
      <c r="O172" s="19" t="n">
        <v>0.012830365347087</v>
      </c>
      <c r="P172" s="19" t="n">
        <v>0.014885755761828</v>
      </c>
      <c r="Q172" s="19" t="n">
        <v>0.0125741635392903</v>
      </c>
      <c r="R172" s="19" t="n">
        <v>0.0276786795470683</v>
      </c>
      <c r="S172" s="19"/>
      <c r="T172" s="19" t="n">
        <v>0</v>
      </c>
      <c r="U172" s="19" t="n">
        <v>0.0100799540188409</v>
      </c>
      <c r="V172" s="19" t="n">
        <v>0.0200013203668484</v>
      </c>
      <c r="W172" s="19" t="n">
        <v>0.0117615016622499</v>
      </c>
      <c r="X172" s="19"/>
      <c r="Y172" s="19" t="n">
        <v>0.0105170568332813</v>
      </c>
      <c r="Z172" s="19" t="n">
        <v>0.023203340171009</v>
      </c>
      <c r="AA172" s="19" t="n">
        <v>0.0111814870983631</v>
      </c>
      <c r="AB172" s="19" t="n">
        <v>0.032271497938682</v>
      </c>
      <c r="AC172" s="19" t="n">
        <v>0</v>
      </c>
      <c r="AD172" s="19" t="n">
        <v>0.0393226284382787</v>
      </c>
      <c r="AE172" s="19"/>
      <c r="AF172" s="19" t="n">
        <v>0.00800066874948509</v>
      </c>
      <c r="AG172" s="19"/>
      <c r="AH172" s="19" t="n">
        <v>0.014626367891909</v>
      </c>
      <c r="AI172" s="19"/>
      <c r="AJ172" s="19" t="n">
        <v>0.0139862699882094</v>
      </c>
      <c r="AK172" s="19" t="n">
        <v>0.0159750777702759</v>
      </c>
      <c r="AL172" s="19" t="n">
        <v>0.0265763584307827</v>
      </c>
      <c r="AM172" s="19" t="n">
        <v>0</v>
      </c>
      <c r="AN172" s="19" t="n">
        <v>0.0212249103099393</v>
      </c>
      <c r="AO172" s="19" t="n">
        <v>0</v>
      </c>
      <c r="AP172" s="19" t="n">
        <v>0.0148633280092587</v>
      </c>
    </row>
    <row r="173">
      <c r="C173" s="19"/>
      <c r="D173" s="19"/>
      <c r="E173" s="19"/>
      <c r="F173" s="19"/>
      <c r="G173" s="19"/>
      <c r="H173" s="19"/>
      <c r="I173" s="19"/>
      <c r="J173" s="19"/>
      <c r="K173" s="19"/>
      <c r="L173" s="19"/>
      <c r="M173" s="19"/>
      <c r="N173" s="19"/>
      <c r="O173" s="19"/>
      <c r="P173" s="19"/>
      <c r="Q173" s="19"/>
      <c r="R173" s="19"/>
      <c r="S173" s="19"/>
      <c r="T173" s="19"/>
      <c r="U173" s="19"/>
      <c r="V173" s="19"/>
      <c r="W173" s="19"/>
      <c r="X173" s="19"/>
      <c r="Y173" s="19"/>
      <c r="Z173" s="19"/>
      <c r="AA173" s="19"/>
      <c r="AB173" s="19"/>
      <c r="AC173" s="19"/>
      <c r="AD173" s="19"/>
      <c r="AE173" s="19"/>
      <c r="AF173" s="19"/>
      <c r="AG173" s="19"/>
      <c r="AH173" s="19"/>
      <c r="AI173" s="19"/>
      <c r="AJ173" s="19"/>
      <c r="AK173" s="19"/>
      <c r="AL173" s="19"/>
      <c r="AM173" s="19"/>
      <c r="AN173" s="19"/>
      <c r="AO173" s="19"/>
      <c r="AP173" s="19"/>
    </row>
    <row r="174">
      <c r="B174" s="7" t="s">
        <v>145</v>
      </c>
      <c r="C174" s="19"/>
      <c r="D174" s="19"/>
      <c r="E174" s="19"/>
      <c r="F174" s="19"/>
      <c r="G174" s="19"/>
      <c r="H174" s="19"/>
      <c r="I174" s="19"/>
      <c r="J174" s="19"/>
      <c r="K174" s="19"/>
      <c r="L174" s="19"/>
      <c r="M174" s="19"/>
      <c r="N174" s="19"/>
      <c r="O174" s="19"/>
      <c r="P174" s="19"/>
      <c r="Q174" s="19"/>
      <c r="R174" s="19"/>
      <c r="S174" s="19"/>
      <c r="T174" s="19"/>
      <c r="U174" s="19"/>
      <c r="V174" s="19"/>
      <c r="W174" s="19"/>
      <c r="X174" s="19"/>
      <c r="Y174" s="19"/>
      <c r="Z174" s="19"/>
      <c r="AA174" s="19"/>
      <c r="AB174" s="19"/>
      <c r="AC174" s="19"/>
      <c r="AD174" s="19"/>
      <c r="AE174" s="19"/>
      <c r="AF174" s="19"/>
      <c r="AG174" s="19"/>
      <c r="AH174" s="19"/>
      <c r="AI174" s="19"/>
      <c r="AJ174" s="19"/>
      <c r="AK174" s="19"/>
      <c r="AL174" s="19"/>
      <c r="AM174" s="19"/>
      <c r="AN174" s="19"/>
      <c r="AO174" s="19"/>
      <c r="AP174" s="19"/>
    </row>
    <row r="175">
      <c r="B175" s="26" t="s">
        <v>122</v>
      </c>
      <c r="C175" s="19"/>
      <c r="D175" s="19"/>
      <c r="E175" s="19"/>
      <c r="F175" s="19"/>
      <c r="G175" s="19"/>
      <c r="H175" s="19"/>
      <c r="I175" s="19"/>
      <c r="J175" s="19"/>
      <c r="K175" s="19"/>
      <c r="L175" s="19"/>
      <c r="M175" s="19"/>
      <c r="N175" s="19"/>
      <c r="O175" s="19"/>
      <c r="P175" s="19"/>
      <c r="Q175" s="19"/>
      <c r="R175" s="19"/>
      <c r="S175" s="19"/>
      <c r="T175" s="19"/>
      <c r="U175" s="19"/>
      <c r="V175" s="19"/>
      <c r="W175" s="19"/>
      <c r="X175" s="19"/>
      <c r="Y175" s="19"/>
      <c r="Z175" s="19"/>
      <c r="AA175" s="19"/>
      <c r="AB175" s="19"/>
      <c r="AC175" s="19"/>
      <c r="AD175" s="19"/>
      <c r="AE175" s="19"/>
      <c r="AF175" s="19"/>
      <c r="AG175" s="19"/>
      <c r="AH175" s="19"/>
      <c r="AI175" s="19"/>
      <c r="AJ175" s="19"/>
      <c r="AK175" s="19"/>
      <c r="AL175" s="19"/>
      <c r="AM175" s="19"/>
      <c r="AN175" s="19"/>
      <c r="AO175" s="19"/>
      <c r="AP175" s="19"/>
    </row>
    <row r="176">
      <c r="B176" t="s">
        <v>135</v>
      </c>
      <c r="C176" s="19" t="n">
        <v>0.239471945274984</v>
      </c>
      <c r="D176" s="19" t="n">
        <v>0.255761823759471</v>
      </c>
      <c r="E176" s="19" t="n">
        <v>0.223536875873731</v>
      </c>
      <c r="F176" s="19"/>
      <c r="G176" s="19" t="n">
        <v>0.226657650881878</v>
      </c>
      <c r="H176" s="19" t="n">
        <v>0.297142818407843</v>
      </c>
      <c r="I176" s="19" t="n">
        <v>0.198127390274644</v>
      </c>
      <c r="J176" s="19" t="n">
        <v>0.262489765467211</v>
      </c>
      <c r="K176" s="19" t="n">
        <v>0.241338339545677</v>
      </c>
      <c r="L176" s="19" t="n">
        <v>0.215575904506141</v>
      </c>
      <c r="M176" s="19"/>
      <c r="N176" s="19" t="n">
        <v>0.402019024515337</v>
      </c>
      <c r="O176" s="19" t="n">
        <v>0.226587841105992</v>
      </c>
      <c r="P176" s="19" t="n">
        <v>0.282920005792339</v>
      </c>
      <c r="Q176" s="19" t="n">
        <v>0.205247348240533</v>
      </c>
      <c r="R176" s="19" t="n">
        <v>0.183618261331236</v>
      </c>
      <c r="S176" s="19"/>
      <c r="T176" s="19" t="n">
        <v>0.21427400226102</v>
      </c>
      <c r="U176" s="19" t="n">
        <v>0.277476294113383</v>
      </c>
      <c r="V176" s="19" t="n">
        <v>0.266176364448591</v>
      </c>
      <c r="W176" s="19" t="n">
        <v>0.218913248703692</v>
      </c>
      <c r="X176" s="19"/>
      <c r="Y176" s="19" t="n">
        <v>0.223635786889521</v>
      </c>
      <c r="Z176" s="19" t="n">
        <v>0.280073676364794</v>
      </c>
      <c r="AA176" s="19" t="n">
        <v>0.246003650598273</v>
      </c>
      <c r="AB176" s="19" t="n">
        <v>0.24624160499826</v>
      </c>
      <c r="AC176" s="19" t="n">
        <v>0.179941903379583</v>
      </c>
      <c r="AD176" s="19" t="n">
        <v>0.254306985118281</v>
      </c>
      <c r="AE176" s="19"/>
      <c r="AF176" s="19" t="n">
        <v>0.22226474775688</v>
      </c>
      <c r="AG176" s="19"/>
      <c r="AH176" s="19" t="n">
        <v>0.239471945274984</v>
      </c>
      <c r="AI176" s="19"/>
      <c r="AJ176" s="19" t="n">
        <v>0.243394851495905</v>
      </c>
      <c r="AK176" s="19" t="n">
        <v>0.26873546377728</v>
      </c>
      <c r="AL176" s="19" t="n">
        <v>0.151885511564575</v>
      </c>
      <c r="AM176" s="19" t="n">
        <v>0.220248309896437</v>
      </c>
      <c r="AN176" s="19" t="n">
        <v>0.243693066390749</v>
      </c>
      <c r="AO176" s="19" t="n">
        <v>0.294612239319548</v>
      </c>
      <c r="AP176" s="19" t="n">
        <v>0.269599560762393</v>
      </c>
    </row>
    <row r="177">
      <c r="B177" t="s">
        <v>136</v>
      </c>
      <c r="C177" s="19" t="n">
        <v>0.506911585754254</v>
      </c>
      <c r="D177" s="19" t="n">
        <v>0.521089847587134</v>
      </c>
      <c r="E177" s="19" t="n">
        <v>0.493042139980841</v>
      </c>
      <c r="F177" s="19"/>
      <c r="G177" s="19" t="n">
        <v>0.544233030043063</v>
      </c>
      <c r="H177" s="19" t="n">
        <v>0.474431277680806</v>
      </c>
      <c r="I177" s="19" t="n">
        <v>0.515005271456595</v>
      </c>
      <c r="J177" s="19" t="n">
        <v>0.543833136849611</v>
      </c>
      <c r="K177" s="19" t="n">
        <v>0.477624903303413</v>
      </c>
      <c r="L177" s="19" t="n">
        <v>0.500768922833728</v>
      </c>
      <c r="M177" s="19"/>
      <c r="N177" s="19" t="n">
        <v>0.400041329084605</v>
      </c>
      <c r="O177" s="19" t="n">
        <v>0.569192387623221</v>
      </c>
      <c r="P177" s="19" t="n">
        <v>0.500181489845366</v>
      </c>
      <c r="Q177" s="19" t="n">
        <v>0.519571379102433</v>
      </c>
      <c r="R177" s="19" t="n">
        <v>0.467036510798651</v>
      </c>
      <c r="S177" s="19"/>
      <c r="T177" s="19" t="n">
        <v>0.376327539290599</v>
      </c>
      <c r="U177" s="19" t="n">
        <v>0.436145217005958</v>
      </c>
      <c r="V177" s="19" t="n">
        <v>0.496152714410436</v>
      </c>
      <c r="W177" s="19" t="n">
        <v>0.558785194428147</v>
      </c>
      <c r="X177" s="19"/>
      <c r="Y177" s="19" t="n">
        <v>0.527314677152341</v>
      </c>
      <c r="Z177" s="19" t="n">
        <v>0.51973417035172</v>
      </c>
      <c r="AA177" s="19" t="n">
        <v>0.475248895072318</v>
      </c>
      <c r="AB177" s="19" t="n">
        <v>0.561404573859342</v>
      </c>
      <c r="AC177" s="19" t="n">
        <v>0.591620190189683</v>
      </c>
      <c r="AD177" s="19" t="n">
        <v>0.447074093969493</v>
      </c>
      <c r="AE177" s="19"/>
      <c r="AF177" s="19" t="n">
        <v>0.484980733271204</v>
      </c>
      <c r="AG177" s="19"/>
      <c r="AH177" s="19" t="n">
        <v>0.506911585754254</v>
      </c>
      <c r="AI177" s="19"/>
      <c r="AJ177" s="19" t="n">
        <v>0.511137611182077</v>
      </c>
      <c r="AK177" s="19" t="n">
        <v>0.453711650367553</v>
      </c>
      <c r="AL177" s="19" t="n">
        <v>0.568822175927774</v>
      </c>
      <c r="AM177" s="19" t="n">
        <v>0.582137810822583</v>
      </c>
      <c r="AN177" s="19" t="n">
        <v>0.583032183744145</v>
      </c>
      <c r="AO177" s="19" t="n">
        <v>0.390988014617018</v>
      </c>
      <c r="AP177" s="19" t="n">
        <v>0.480085042531237</v>
      </c>
    </row>
    <row r="178">
      <c r="B178" t="s">
        <v>137</v>
      </c>
      <c r="C178" s="19" t="n">
        <v>0.205463278370776</v>
      </c>
      <c r="D178" s="19" t="n">
        <v>0.169100425531513</v>
      </c>
      <c r="E178" s="19" t="n">
        <v>0.241034113608929</v>
      </c>
      <c r="F178" s="19"/>
      <c r="G178" s="19" t="n">
        <v>0.162969458943228</v>
      </c>
      <c r="H178" s="19" t="n">
        <v>0.193774190052022</v>
      </c>
      <c r="I178" s="19" t="n">
        <v>0.222559834464093</v>
      </c>
      <c r="J178" s="19" t="n">
        <v>0.161196957545397</v>
      </c>
      <c r="K178" s="19" t="n">
        <v>0.203096482955656</v>
      </c>
      <c r="L178" s="19" t="n">
        <v>0.252659269982605</v>
      </c>
      <c r="M178" s="19"/>
      <c r="N178" s="19" t="n">
        <v>0.149901349012495</v>
      </c>
      <c r="O178" s="19" t="n">
        <v>0.169575919145909</v>
      </c>
      <c r="P178" s="19" t="n">
        <v>0.165798498938711</v>
      </c>
      <c r="Q178" s="19" t="n">
        <v>0.23284072749676</v>
      </c>
      <c r="R178" s="19" t="n">
        <v>0.27581124010315</v>
      </c>
      <c r="S178" s="19"/>
      <c r="T178" s="19" t="n">
        <v>0.386388876195067</v>
      </c>
      <c r="U178" s="19" t="n">
        <v>0.217186788797569</v>
      </c>
      <c r="V178" s="19" t="n">
        <v>0.181377579307133</v>
      </c>
      <c r="W178" s="19" t="n">
        <v>0.183564001536068</v>
      </c>
      <c r="X178" s="19"/>
      <c r="Y178" s="19" t="n">
        <v>0.209160758391429</v>
      </c>
      <c r="Z178" s="19" t="n">
        <v>0.146530726883363</v>
      </c>
      <c r="AA178" s="19" t="n">
        <v>0.248249492248269</v>
      </c>
      <c r="AB178" s="19" t="n">
        <v>0.0953608020087472</v>
      </c>
      <c r="AC178" s="19" t="n">
        <v>0.153364192322699</v>
      </c>
      <c r="AD178" s="19" t="n">
        <v>0.219560130062236</v>
      </c>
      <c r="AE178" s="19"/>
      <c r="AF178" s="19" t="n">
        <v>0.24096861537593</v>
      </c>
      <c r="AG178" s="19"/>
      <c r="AH178" s="19" t="n">
        <v>0.205463278370776</v>
      </c>
      <c r="AI178" s="19"/>
      <c r="AJ178" s="19" t="n">
        <v>0.195868632577004</v>
      </c>
      <c r="AK178" s="19" t="n">
        <v>0.249469783659739</v>
      </c>
      <c r="AL178" s="19" t="n">
        <v>0.206140980656419</v>
      </c>
      <c r="AM178" s="19" t="n">
        <v>0.18413933931268</v>
      </c>
      <c r="AN178" s="19" t="n">
        <v>0.152049839555166</v>
      </c>
      <c r="AO178" s="19" t="n">
        <v>0.244047914393889</v>
      </c>
      <c r="AP178" s="19" t="n">
        <v>0.182413288301104</v>
      </c>
    </row>
    <row r="179">
      <c r="B179" t="s">
        <v>138</v>
      </c>
      <c r="C179" s="19" t="n">
        <v>0.0287817993685911</v>
      </c>
      <c r="D179" s="19" t="n">
        <v>0.0410037466960035</v>
      </c>
      <c r="E179" s="19" t="n">
        <v>0.0168260577056779</v>
      </c>
      <c r="F179" s="19"/>
      <c r="G179" s="19" t="n">
        <v>0.0560831655452636</v>
      </c>
      <c r="H179" s="19" t="n">
        <v>0.0125375065059227</v>
      </c>
      <c r="I179" s="19" t="n">
        <v>0.0302782061236825</v>
      </c>
      <c r="J179" s="19" t="n">
        <v>0.0225079190949018</v>
      </c>
      <c r="K179" s="19" t="n">
        <v>0.0439369038636353</v>
      </c>
      <c r="L179" s="19" t="n">
        <v>0.0224911795300553</v>
      </c>
      <c r="M179" s="19"/>
      <c r="N179" s="19" t="n">
        <v>0.0334483408009718</v>
      </c>
      <c r="O179" s="19" t="n">
        <v>0.0262218977789321</v>
      </c>
      <c r="P179" s="19" t="n">
        <v>0.0238654855113061</v>
      </c>
      <c r="Q179" s="19" t="n">
        <v>0.0276578885586359</v>
      </c>
      <c r="R179" s="19" t="n">
        <v>0.0409453520810769</v>
      </c>
      <c r="S179" s="19"/>
      <c r="T179" s="19" t="n">
        <v>0</v>
      </c>
      <c r="U179" s="19" t="n">
        <v>0.0279302822006897</v>
      </c>
      <c r="V179" s="19" t="n">
        <v>0.0490727927608005</v>
      </c>
      <c r="W179" s="19" t="n">
        <v>0.0273529198212097</v>
      </c>
      <c r="X179" s="19"/>
      <c r="Y179" s="19" t="n">
        <v>0.0270010555916479</v>
      </c>
      <c r="Z179" s="19" t="n">
        <v>0.0390617404250651</v>
      </c>
      <c r="AA179" s="19" t="n">
        <v>0.019316474982777</v>
      </c>
      <c r="AB179" s="19" t="n">
        <v>0.0448566063122875</v>
      </c>
      <c r="AC179" s="19" t="n">
        <v>0.075073714108035</v>
      </c>
      <c r="AD179" s="19" t="n">
        <v>0</v>
      </c>
      <c r="AE179" s="19"/>
      <c r="AF179" s="19" t="n">
        <v>0.0349156626557896</v>
      </c>
      <c r="AG179" s="19"/>
      <c r="AH179" s="19" t="n">
        <v>0.0287817993685911</v>
      </c>
      <c r="AI179" s="19"/>
      <c r="AJ179" s="19" t="n">
        <v>0.0287708176220133</v>
      </c>
      <c r="AK179" s="19" t="n">
        <v>0.0102396798328069</v>
      </c>
      <c r="AL179" s="19" t="n">
        <v>0.036289193815417</v>
      </c>
      <c r="AM179" s="19" t="n">
        <v>0.0134745399683012</v>
      </c>
      <c r="AN179" s="19" t="n">
        <v>0</v>
      </c>
      <c r="AO179" s="19" t="n">
        <v>0.0576898534651047</v>
      </c>
      <c r="AP179" s="19" t="n">
        <v>0.0530387803960069</v>
      </c>
    </row>
    <row r="180">
      <c r="B180" t="s">
        <v>139</v>
      </c>
      <c r="C180" s="19" t="n">
        <v>0.00253529060249057</v>
      </c>
      <c r="D180" s="19" t="n">
        <v>0.00152176877687905</v>
      </c>
      <c r="E180" s="19" t="n">
        <v>0.00352673695650632</v>
      </c>
      <c r="F180" s="19"/>
      <c r="G180" s="19" t="n">
        <v>0</v>
      </c>
      <c r="H180" s="19" t="n">
        <v>0.00434150215790111</v>
      </c>
      <c r="I180" s="19" t="n">
        <v>0.00448328698014704</v>
      </c>
      <c r="J180" s="19" t="n">
        <v>0.00616641850043054</v>
      </c>
      <c r="K180" s="19" t="n">
        <v>0</v>
      </c>
      <c r="L180" s="19" t="n">
        <v>0</v>
      </c>
      <c r="M180" s="19"/>
      <c r="N180" s="19" t="n">
        <v>0</v>
      </c>
      <c r="O180" s="19" t="n">
        <v>0</v>
      </c>
      <c r="P180" s="19" t="n">
        <v>0.00407502014148398</v>
      </c>
      <c r="Q180" s="19" t="n">
        <v>0.00230559927593178</v>
      </c>
      <c r="R180" s="19" t="n">
        <v>0.00490995613881824</v>
      </c>
      <c r="S180" s="19"/>
      <c r="T180" s="19" t="n">
        <v>0</v>
      </c>
      <c r="U180" s="19" t="n">
        <v>0.0100404794165527</v>
      </c>
      <c r="V180" s="19" t="n">
        <v>0</v>
      </c>
      <c r="W180" s="19" t="n">
        <v>0.00152902802123371</v>
      </c>
      <c r="X180" s="19"/>
      <c r="Y180" s="19" t="n">
        <v>0.00176779821627391</v>
      </c>
      <c r="Z180" s="19" t="n">
        <v>0.00709520054764852</v>
      </c>
      <c r="AA180" s="19" t="n">
        <v>0</v>
      </c>
      <c r="AB180" s="19" t="n">
        <v>0</v>
      </c>
      <c r="AC180" s="19" t="n">
        <v>0</v>
      </c>
      <c r="AD180" s="19" t="n">
        <v>0.0155521888587789</v>
      </c>
      <c r="AE180" s="19"/>
      <c r="AF180" s="19" t="n">
        <v>0.00354843931702266</v>
      </c>
      <c r="AG180" s="19"/>
      <c r="AH180" s="19" t="n">
        <v>0.00253529060249057</v>
      </c>
      <c r="AI180" s="19"/>
      <c r="AJ180" s="19" t="n">
        <v>0.0104480407474358</v>
      </c>
      <c r="AK180" s="19" t="n">
        <v>0</v>
      </c>
      <c r="AL180" s="19" t="n">
        <v>0</v>
      </c>
      <c r="AM180" s="19" t="n">
        <v>0</v>
      </c>
      <c r="AN180" s="19" t="n">
        <v>0</v>
      </c>
      <c r="AO180" s="19" t="n">
        <v>0</v>
      </c>
      <c r="AP180" s="19" t="n">
        <v>0</v>
      </c>
    </row>
    <row r="181">
      <c r="B181" t="s">
        <v>60</v>
      </c>
      <c r="C181" s="19" t="n">
        <v>0.0168361006289038</v>
      </c>
      <c r="D181" s="19" t="n">
        <v>0.0115223876489996</v>
      </c>
      <c r="E181" s="19" t="n">
        <v>0.0220340758743145</v>
      </c>
      <c r="F181" s="19"/>
      <c r="G181" s="19" t="n">
        <v>0.0100566945865675</v>
      </c>
      <c r="H181" s="19" t="n">
        <v>0.0177727051955058</v>
      </c>
      <c r="I181" s="19" t="n">
        <v>0.0295460107008381</v>
      </c>
      <c r="J181" s="19" t="n">
        <v>0.00380580254244872</v>
      </c>
      <c r="K181" s="19" t="n">
        <v>0.034003370331619</v>
      </c>
      <c r="L181" s="19" t="n">
        <v>0.00850472314747095</v>
      </c>
      <c r="M181" s="19"/>
      <c r="N181" s="19" t="n">
        <v>0.0145899565865913</v>
      </c>
      <c r="O181" s="19" t="n">
        <v>0.00842195434594613</v>
      </c>
      <c r="P181" s="19" t="n">
        <v>0.0231594997707933</v>
      </c>
      <c r="Q181" s="19" t="n">
        <v>0.0123770573257062</v>
      </c>
      <c r="R181" s="19" t="n">
        <v>0.0276786795470683</v>
      </c>
      <c r="S181" s="19"/>
      <c r="T181" s="19" t="n">
        <v>0.0230095822533138</v>
      </c>
      <c r="U181" s="19" t="n">
        <v>0.031220938465847</v>
      </c>
      <c r="V181" s="19" t="n">
        <v>0.00722054907303977</v>
      </c>
      <c r="W181" s="19" t="n">
        <v>0.0098556074896504</v>
      </c>
      <c r="X181" s="19"/>
      <c r="Y181" s="19" t="n">
        <v>0.0111199237587875</v>
      </c>
      <c r="Z181" s="19" t="n">
        <v>0.00750448542741033</v>
      </c>
      <c r="AA181" s="19" t="n">
        <v>0.0111814870983631</v>
      </c>
      <c r="AB181" s="19" t="n">
        <v>0.0521364128213633</v>
      </c>
      <c r="AC181" s="19" t="n">
        <v>0</v>
      </c>
      <c r="AD181" s="19" t="n">
        <v>0.0635066019912111</v>
      </c>
      <c r="AE181" s="19"/>
      <c r="AF181" s="19" t="n">
        <v>0.0133218016231745</v>
      </c>
      <c r="AG181" s="19"/>
      <c r="AH181" s="19" t="n">
        <v>0.0168361006289038</v>
      </c>
      <c r="AI181" s="19"/>
      <c r="AJ181" s="19" t="n">
        <v>0.0103800463755644</v>
      </c>
      <c r="AK181" s="19" t="n">
        <v>0.0178434223626213</v>
      </c>
      <c r="AL181" s="19" t="n">
        <v>0.0368621380358149</v>
      </c>
      <c r="AM181" s="19" t="n">
        <v>0</v>
      </c>
      <c r="AN181" s="19" t="n">
        <v>0.0212249103099393</v>
      </c>
      <c r="AO181" s="19" t="n">
        <v>0.0126619782044406</v>
      </c>
      <c r="AP181" s="19" t="n">
        <v>0.0148633280092587</v>
      </c>
    </row>
    <row r="182">
      <c r="C182" s="19"/>
      <c r="D182" s="19"/>
      <c r="E182" s="19"/>
      <c r="F182" s="19"/>
      <c r="G182" s="19"/>
      <c r="H182" s="19"/>
      <c r="I182" s="19"/>
      <c r="J182" s="19"/>
      <c r="K182" s="19"/>
      <c r="L182" s="19"/>
      <c r="M182" s="19"/>
      <c r="N182" s="19"/>
      <c r="O182" s="19"/>
      <c r="P182" s="19"/>
      <c r="Q182" s="19"/>
      <c r="R182" s="19"/>
      <c r="S182" s="19"/>
      <c r="T182" s="19"/>
      <c r="U182" s="19"/>
      <c r="V182" s="19"/>
      <c r="W182" s="19"/>
      <c r="X182" s="19"/>
      <c r="Y182" s="19"/>
      <c r="Z182" s="19"/>
      <c r="AA182" s="19"/>
      <c r="AB182" s="19"/>
      <c r="AC182" s="19"/>
      <c r="AD182" s="19"/>
      <c r="AE182" s="19"/>
      <c r="AF182" s="19"/>
      <c r="AG182" s="19"/>
      <c r="AH182" s="19"/>
      <c r="AI182" s="19"/>
      <c r="AJ182" s="19"/>
      <c r="AK182" s="19"/>
      <c r="AL182" s="19"/>
      <c r="AM182" s="19"/>
      <c r="AN182" s="19"/>
      <c r="AO182" s="19"/>
      <c r="AP182" s="19"/>
    </row>
    <row r="183">
      <c r="B183" s="7" t="s">
        <v>146</v>
      </c>
      <c r="C183" s="19"/>
      <c r="D183" s="19"/>
      <c r="E183" s="19"/>
      <c r="F183" s="19"/>
      <c r="G183" s="19"/>
      <c r="H183" s="19"/>
      <c r="I183" s="19"/>
      <c r="J183" s="19"/>
      <c r="K183" s="19"/>
      <c r="L183" s="19"/>
      <c r="M183" s="19"/>
      <c r="N183" s="19"/>
      <c r="O183" s="19"/>
      <c r="P183" s="19"/>
      <c r="Q183" s="19"/>
      <c r="R183" s="19"/>
      <c r="S183" s="19"/>
      <c r="T183" s="19"/>
      <c r="U183" s="19"/>
      <c r="V183" s="19"/>
      <c r="W183" s="19"/>
      <c r="X183" s="19"/>
      <c r="Y183" s="19"/>
      <c r="Z183" s="19"/>
      <c r="AA183" s="19"/>
      <c r="AB183" s="19"/>
      <c r="AC183" s="19"/>
      <c r="AD183" s="19"/>
      <c r="AE183" s="19"/>
      <c r="AF183" s="19"/>
      <c r="AG183" s="19"/>
      <c r="AH183" s="19"/>
      <c r="AI183" s="19"/>
      <c r="AJ183" s="19"/>
      <c r="AK183" s="19"/>
      <c r="AL183" s="19"/>
      <c r="AM183" s="19"/>
      <c r="AN183" s="19"/>
      <c r="AO183" s="19"/>
      <c r="AP183" s="19"/>
    </row>
    <row r="184">
      <c r="B184" s="26" t="s">
        <v>122</v>
      </c>
      <c r="C184" s="19"/>
      <c r="D184" s="19"/>
      <c r="E184" s="19"/>
      <c r="F184" s="19"/>
      <c r="G184" s="19"/>
      <c r="H184" s="19"/>
      <c r="I184" s="19"/>
      <c r="J184" s="19"/>
      <c r="K184" s="19"/>
      <c r="L184" s="19"/>
      <c r="M184" s="19"/>
      <c r="N184" s="19"/>
      <c r="O184" s="19"/>
      <c r="P184" s="19"/>
      <c r="Q184" s="19"/>
      <c r="R184" s="19"/>
      <c r="S184" s="19"/>
      <c r="T184" s="19"/>
      <c r="U184" s="19"/>
      <c r="V184" s="19"/>
      <c r="W184" s="19"/>
      <c r="X184" s="19"/>
      <c r="Y184" s="19"/>
      <c r="Z184" s="19"/>
      <c r="AA184" s="19"/>
      <c r="AB184" s="19"/>
      <c r="AC184" s="19"/>
      <c r="AD184" s="19"/>
      <c r="AE184" s="19"/>
      <c r="AF184" s="19"/>
      <c r="AG184" s="19"/>
      <c r="AH184" s="19"/>
      <c r="AI184" s="19"/>
      <c r="AJ184" s="19"/>
      <c r="AK184" s="19"/>
      <c r="AL184" s="19"/>
      <c r="AM184" s="19"/>
      <c r="AN184" s="19"/>
      <c r="AO184" s="19"/>
      <c r="AP184" s="19"/>
    </row>
    <row r="185">
      <c r="B185" t="s">
        <v>135</v>
      </c>
      <c r="C185" s="19" t="n">
        <v>0.312145297641635</v>
      </c>
      <c r="D185" s="19" t="n">
        <v>0.341142424156476</v>
      </c>
      <c r="E185" s="19" t="n">
        <v>0.283779756186494</v>
      </c>
      <c r="F185" s="19"/>
      <c r="G185" s="19" t="n">
        <v>0.404500291719809</v>
      </c>
      <c r="H185" s="19" t="n">
        <v>0.397745759426972</v>
      </c>
      <c r="I185" s="19" t="n">
        <v>0.300605852785491</v>
      </c>
      <c r="J185" s="19" t="n">
        <v>0.355762023023638</v>
      </c>
      <c r="K185" s="19" t="n">
        <v>0.277858868494194</v>
      </c>
      <c r="L185" s="19" t="n">
        <v>0.21128231308614</v>
      </c>
      <c r="M185" s="19"/>
      <c r="N185" s="19" t="n">
        <v>0.458545456503345</v>
      </c>
      <c r="O185" s="19" t="n">
        <v>0.33557505568988</v>
      </c>
      <c r="P185" s="19" t="n">
        <v>0.291716219766066</v>
      </c>
      <c r="Q185" s="19" t="n">
        <v>0.306622039687507</v>
      </c>
      <c r="R185" s="19" t="n">
        <v>0.264962010927336</v>
      </c>
      <c r="S185" s="19"/>
      <c r="T185" s="19" t="n">
        <v>0.336699776892228</v>
      </c>
      <c r="U185" s="19" t="n">
        <v>0.327192367191215</v>
      </c>
      <c r="V185" s="19" t="n">
        <v>0.296698242146092</v>
      </c>
      <c r="W185" s="19" t="n">
        <v>0.317488423199554</v>
      </c>
      <c r="X185" s="19"/>
      <c r="Y185" s="19" t="n">
        <v>0.332665578060496</v>
      </c>
      <c r="Z185" s="19" t="n">
        <v>0.438260743143203</v>
      </c>
      <c r="AA185" s="19" t="n">
        <v>0.229008287193225</v>
      </c>
      <c r="AB185" s="19" t="n">
        <v>0.404609384899883</v>
      </c>
      <c r="AC185" s="19" t="n">
        <v>0.267385079678022</v>
      </c>
      <c r="AD185" s="19" t="n">
        <v>0.302866557415494</v>
      </c>
      <c r="AE185" s="19"/>
      <c r="AF185" s="19" t="n">
        <v>0.282262191980826</v>
      </c>
      <c r="AG185" s="19"/>
      <c r="AH185" s="19" t="n">
        <v>0.312145297641635</v>
      </c>
      <c r="AI185" s="19"/>
      <c r="AJ185" s="19" t="n">
        <v>0.317356673056636</v>
      </c>
      <c r="AK185" s="19" t="n">
        <v>0.294621783579549</v>
      </c>
      <c r="AL185" s="19" t="n">
        <v>0.294927109639218</v>
      </c>
      <c r="AM185" s="19" t="n">
        <v>0.355888724906173</v>
      </c>
      <c r="AN185" s="19" t="n">
        <v>0.297206288232671</v>
      </c>
      <c r="AO185" s="19" t="n">
        <v>0.287854236177013</v>
      </c>
      <c r="AP185" s="19" t="n">
        <v>0.339125301039656</v>
      </c>
    </row>
    <row r="186">
      <c r="B186" t="s">
        <v>136</v>
      </c>
      <c r="C186" s="19" t="n">
        <v>0.532593836468746</v>
      </c>
      <c r="D186" s="19" t="n">
        <v>0.497104856002801</v>
      </c>
      <c r="E186" s="19" t="n">
        <v>0.567309833106971</v>
      </c>
      <c r="F186" s="19"/>
      <c r="G186" s="19" t="n">
        <v>0.435406073319883</v>
      </c>
      <c r="H186" s="19" t="n">
        <v>0.481854667388702</v>
      </c>
      <c r="I186" s="19" t="n">
        <v>0.525388053854577</v>
      </c>
      <c r="J186" s="19" t="n">
        <v>0.522854352018545</v>
      </c>
      <c r="K186" s="19" t="n">
        <v>0.584156777635379</v>
      </c>
      <c r="L186" s="19" t="n">
        <v>0.589018342299862</v>
      </c>
      <c r="M186" s="19"/>
      <c r="N186" s="19" t="n">
        <v>0.297066832584732</v>
      </c>
      <c r="O186" s="19" t="n">
        <v>0.543009988225823</v>
      </c>
      <c r="P186" s="19" t="n">
        <v>0.555581292281571</v>
      </c>
      <c r="Q186" s="19" t="n">
        <v>0.56142075246912</v>
      </c>
      <c r="R186" s="19" t="n">
        <v>0.521708990692568</v>
      </c>
      <c r="S186" s="19"/>
      <c r="T186" s="19" t="n">
        <v>0.477031358765166</v>
      </c>
      <c r="U186" s="19" t="n">
        <v>0.547481958798592</v>
      </c>
      <c r="V186" s="19" t="n">
        <v>0.506683173451211</v>
      </c>
      <c r="W186" s="19" t="n">
        <v>0.5384969900707</v>
      </c>
      <c r="X186" s="19"/>
      <c r="Y186" s="19" t="n">
        <v>0.532507694721183</v>
      </c>
      <c r="Z186" s="19" t="n">
        <v>0.44149300095269</v>
      </c>
      <c r="AA186" s="19" t="n">
        <v>0.578996457888312</v>
      </c>
      <c r="AB186" s="19" t="n">
        <v>0.450295235744157</v>
      </c>
      <c r="AC186" s="19" t="n">
        <v>0.558058477432265</v>
      </c>
      <c r="AD186" s="19" t="n">
        <v>0.546288391181752</v>
      </c>
      <c r="AE186" s="19"/>
      <c r="AF186" s="19" t="n">
        <v>0.539480588141994</v>
      </c>
      <c r="AG186" s="19"/>
      <c r="AH186" s="19" t="n">
        <v>0.532593836468746</v>
      </c>
      <c r="AI186" s="19"/>
      <c r="AJ186" s="19" t="n">
        <v>0.525123169824195</v>
      </c>
      <c r="AK186" s="19" t="n">
        <v>0.586189241991337</v>
      </c>
      <c r="AL186" s="19" t="n">
        <v>0.550520273867097</v>
      </c>
      <c r="AM186" s="19" t="n">
        <v>0.543966597408985</v>
      </c>
      <c r="AN186" s="19" t="n">
        <v>0.514773047480509</v>
      </c>
      <c r="AO186" s="19" t="n">
        <v>0.553952419112167</v>
      </c>
      <c r="AP186" s="19" t="n">
        <v>0.445406469060219</v>
      </c>
    </row>
    <row r="187">
      <c r="B187" t="s">
        <v>137</v>
      </c>
      <c r="C187" s="19" t="n">
        <v>0.138450094753937</v>
      </c>
      <c r="D187" s="19" t="n">
        <v>0.144036401580132</v>
      </c>
      <c r="E187" s="19" t="n">
        <v>0.132985463016083</v>
      </c>
      <c r="F187" s="19"/>
      <c r="G187" s="19" t="n">
        <v>0.100152606644419</v>
      </c>
      <c r="H187" s="19" t="n">
        <v>0.108927305641091</v>
      </c>
      <c r="I187" s="19" t="n">
        <v>0.152455087584013</v>
      </c>
      <c r="J187" s="19" t="n">
        <v>0.108488897702393</v>
      </c>
      <c r="K187" s="19" t="n">
        <v>0.132483843327381</v>
      </c>
      <c r="L187" s="19" t="n">
        <v>0.190790927248918</v>
      </c>
      <c r="M187" s="19"/>
      <c r="N187" s="19" t="n">
        <v>0.177518392812484</v>
      </c>
      <c r="O187" s="19" t="n">
        <v>0.106261577826285</v>
      </c>
      <c r="P187" s="19" t="n">
        <v>0.14890594347317</v>
      </c>
      <c r="Q187" s="19" t="n">
        <v>0.120485875479239</v>
      </c>
      <c r="R187" s="19" t="n">
        <v>0.18408238590719</v>
      </c>
      <c r="S187" s="19"/>
      <c r="T187" s="19" t="n">
        <v>0.13706618283619</v>
      </c>
      <c r="U187" s="19" t="n">
        <v>0.112837454608354</v>
      </c>
      <c r="V187" s="19" t="n">
        <v>0.173367518789975</v>
      </c>
      <c r="W187" s="19" t="n">
        <v>0.13486292732339</v>
      </c>
      <c r="X187" s="19"/>
      <c r="Y187" s="19" t="n">
        <v>0.118324385770712</v>
      </c>
      <c r="Z187" s="19" t="n">
        <v>0.107333474205869</v>
      </c>
      <c r="AA187" s="19" t="n">
        <v>0.184344290195214</v>
      </c>
      <c r="AB187" s="19" t="n">
        <v>0.128417640468549</v>
      </c>
      <c r="AC187" s="19" t="n">
        <v>0.112548245934109</v>
      </c>
      <c r="AD187" s="19" t="n">
        <v>0.13635565633202</v>
      </c>
      <c r="AE187" s="19"/>
      <c r="AF187" s="19" t="n">
        <v>0.15733286224456</v>
      </c>
      <c r="AG187" s="19"/>
      <c r="AH187" s="19" t="n">
        <v>0.138450094753937</v>
      </c>
      <c r="AI187" s="19"/>
      <c r="AJ187" s="19" t="n">
        <v>0.129894472871163</v>
      </c>
      <c r="AK187" s="19" t="n">
        <v>0.105527696125138</v>
      </c>
      <c r="AL187" s="19" t="n">
        <v>0.128990407794766</v>
      </c>
      <c r="AM187" s="19" t="n">
        <v>0.0645941162569093</v>
      </c>
      <c r="AN187" s="19" t="n">
        <v>0.18802066428682</v>
      </c>
      <c r="AO187" s="19" t="n">
        <v>0.15819334471082</v>
      </c>
      <c r="AP187" s="19" t="n">
        <v>0.215468229900125</v>
      </c>
    </row>
    <row r="188">
      <c r="B188" t="s">
        <v>138</v>
      </c>
      <c r="C188" s="19" t="n">
        <v>0.00900187774636546</v>
      </c>
      <c r="D188" s="19" t="n">
        <v>0.0124207710198258</v>
      </c>
      <c r="E188" s="19" t="n">
        <v>0.00565745122777905</v>
      </c>
      <c r="F188" s="19"/>
      <c r="G188" s="19" t="n">
        <v>0.0330476791435518</v>
      </c>
      <c r="H188" s="19" t="n">
        <v>0.00404837766835758</v>
      </c>
      <c r="I188" s="19" t="n">
        <v>0.0115188025369415</v>
      </c>
      <c r="J188" s="19" t="n">
        <v>0.0128947272554228</v>
      </c>
      <c r="K188" s="19" t="n">
        <v>0.0055005105430459</v>
      </c>
      <c r="L188" s="19" t="n">
        <v>0</v>
      </c>
      <c r="M188" s="19"/>
      <c r="N188" s="19" t="n">
        <v>0.0489068186060126</v>
      </c>
      <c r="O188" s="19" t="n">
        <v>0.00552130460990801</v>
      </c>
      <c r="P188" s="19" t="n">
        <v>0</v>
      </c>
      <c r="Q188" s="19" t="n">
        <v>0.00925146435374397</v>
      </c>
      <c r="R188" s="19" t="n">
        <v>0.0099670638952021</v>
      </c>
      <c r="S188" s="19"/>
      <c r="T188" s="19" t="n">
        <v>0.0492026815064159</v>
      </c>
      <c r="U188" s="19" t="n">
        <v>0.00390267706099409</v>
      </c>
      <c r="V188" s="19" t="n">
        <v>0.010522528322949</v>
      </c>
      <c r="W188" s="19" t="n">
        <v>0.00457340921903112</v>
      </c>
      <c r="X188" s="19"/>
      <c r="Y188" s="19" t="n">
        <v>0.00737879432656977</v>
      </c>
      <c r="Z188" s="19" t="n">
        <v>0.012912781698238</v>
      </c>
      <c r="AA188" s="19" t="n">
        <v>0</v>
      </c>
      <c r="AB188" s="19" t="n">
        <v>0.0166777388874108</v>
      </c>
      <c r="AC188" s="19" t="n">
        <v>0.0459574846094387</v>
      </c>
      <c r="AD188" s="19" t="n">
        <v>0</v>
      </c>
      <c r="AE188" s="19"/>
      <c r="AF188" s="19" t="n">
        <v>0.00929607155108037</v>
      </c>
      <c r="AG188" s="19"/>
      <c r="AH188" s="19" t="n">
        <v>0.00900187774636546</v>
      </c>
      <c r="AI188" s="19"/>
      <c r="AJ188" s="19" t="n">
        <v>0.0143155374350837</v>
      </c>
      <c r="AK188" s="19" t="n">
        <v>0.00999779760088981</v>
      </c>
      <c r="AL188" s="19" t="n">
        <v>0.0145164367400668</v>
      </c>
      <c r="AM188" s="19" t="n">
        <v>0.0132838491382418</v>
      </c>
      <c r="AN188" s="19" t="n">
        <v>0</v>
      </c>
      <c r="AO188" s="19" t="n">
        <v>0</v>
      </c>
      <c r="AP188" s="19" t="n">
        <v>0</v>
      </c>
    </row>
    <row r="189">
      <c r="B189" t="s">
        <v>139</v>
      </c>
      <c r="C189" s="19" t="n">
        <v>0.00224816963884176</v>
      </c>
      <c r="D189" s="19" t="n">
        <v>0</v>
      </c>
      <c r="E189" s="19" t="n">
        <v>0.00444737199967273</v>
      </c>
      <c r="F189" s="19"/>
      <c r="G189" s="19" t="n">
        <v>0.00802963179589477</v>
      </c>
      <c r="H189" s="19" t="n">
        <v>0</v>
      </c>
      <c r="I189" s="19" t="n">
        <v>0</v>
      </c>
      <c r="J189" s="19" t="n">
        <v>0</v>
      </c>
      <c r="K189" s="19" t="n">
        <v>0</v>
      </c>
      <c r="L189" s="19" t="n">
        <v>0.00597916373215466</v>
      </c>
      <c r="M189" s="19"/>
      <c r="N189" s="19" t="n">
        <v>0</v>
      </c>
      <c r="O189" s="19" t="n">
        <v>0.00411076903819588</v>
      </c>
      <c r="P189" s="19" t="n">
        <v>0</v>
      </c>
      <c r="Q189" s="19" t="n">
        <v>0</v>
      </c>
      <c r="R189" s="19" t="n">
        <v>0.00934466489105093</v>
      </c>
      <c r="S189" s="19"/>
      <c r="T189" s="19" t="n">
        <v>0</v>
      </c>
      <c r="U189" s="19" t="n">
        <v>0.00459560085272101</v>
      </c>
      <c r="V189" s="19" t="n">
        <v>0</v>
      </c>
      <c r="W189" s="19" t="n">
        <v>0.00291005745540014</v>
      </c>
      <c r="X189" s="19"/>
      <c r="Y189" s="19" t="n">
        <v>0</v>
      </c>
      <c r="Z189" s="19" t="n">
        <v>0</v>
      </c>
      <c r="AA189" s="19" t="n">
        <v>0.00513518495087168</v>
      </c>
      <c r="AB189" s="19" t="n">
        <v>0</v>
      </c>
      <c r="AC189" s="19" t="n">
        <v>0.0160507123461657</v>
      </c>
      <c r="AD189" s="19" t="n">
        <v>0</v>
      </c>
      <c r="AE189" s="19"/>
      <c r="AF189" s="19" t="n">
        <v>0.00282414801568384</v>
      </c>
      <c r="AG189" s="19"/>
      <c r="AH189" s="19" t="n">
        <v>0.00224816963884176</v>
      </c>
      <c r="AI189" s="19"/>
      <c r="AJ189" s="19" t="n">
        <v>0.0059020602013826</v>
      </c>
      <c r="AK189" s="19" t="n">
        <v>0</v>
      </c>
      <c r="AL189" s="19" t="n">
        <v>0.00503136623726952</v>
      </c>
      <c r="AM189" s="19" t="n">
        <v>0</v>
      </c>
      <c r="AN189" s="19" t="n">
        <v>0</v>
      </c>
      <c r="AO189" s="19" t="n">
        <v>0</v>
      </c>
      <c r="AP189" s="19" t="n">
        <v>0</v>
      </c>
    </row>
    <row r="190">
      <c r="B190" t="s">
        <v>60</v>
      </c>
      <c r="C190" s="19" t="n">
        <v>0.00556072375047509</v>
      </c>
      <c r="D190" s="19" t="n">
        <v>0.00529554724076496</v>
      </c>
      <c r="E190" s="19" t="n">
        <v>0.00582012446299956</v>
      </c>
      <c r="F190" s="19"/>
      <c r="G190" s="19" t="n">
        <v>0.0188637173764423</v>
      </c>
      <c r="H190" s="19" t="n">
        <v>0.00742388987487786</v>
      </c>
      <c r="I190" s="19" t="n">
        <v>0.0100322032389769</v>
      </c>
      <c r="J190" s="19" t="n">
        <v>0</v>
      </c>
      <c r="K190" s="19" t="n">
        <v>0</v>
      </c>
      <c r="L190" s="19" t="n">
        <v>0.00292925363292606</v>
      </c>
      <c r="M190" s="19"/>
      <c r="N190" s="19" t="n">
        <v>0.0179624994934265</v>
      </c>
      <c r="O190" s="19" t="n">
        <v>0.00552130460990801</v>
      </c>
      <c r="P190" s="19" t="n">
        <v>0.00379654447919283</v>
      </c>
      <c r="Q190" s="19" t="n">
        <v>0.0022198680103896</v>
      </c>
      <c r="R190" s="19" t="n">
        <v>0.00993488368665279</v>
      </c>
      <c r="S190" s="19"/>
      <c r="T190" s="19" t="n">
        <v>0</v>
      </c>
      <c r="U190" s="19" t="n">
        <v>0.00398994148812448</v>
      </c>
      <c r="V190" s="19" t="n">
        <v>0.0127285372897725</v>
      </c>
      <c r="W190" s="19" t="n">
        <v>0.00166819273192572</v>
      </c>
      <c r="X190" s="19"/>
      <c r="Y190" s="19" t="n">
        <v>0.00912354712103954</v>
      </c>
      <c r="Z190" s="19" t="n">
        <v>0</v>
      </c>
      <c r="AA190" s="19" t="n">
        <v>0.00251577977237754</v>
      </c>
      <c r="AB190" s="19" t="n">
        <v>0</v>
      </c>
      <c r="AC190" s="19" t="n">
        <v>0</v>
      </c>
      <c r="AD190" s="19" t="n">
        <v>0.0144893950707344</v>
      </c>
      <c r="AE190" s="19"/>
      <c r="AF190" s="19" t="n">
        <v>0.00880413806585537</v>
      </c>
      <c r="AG190" s="19"/>
      <c r="AH190" s="19" t="n">
        <v>0.00556072375047509</v>
      </c>
      <c r="AI190" s="19"/>
      <c r="AJ190" s="19" t="n">
        <v>0.00740808661154063</v>
      </c>
      <c r="AK190" s="19" t="n">
        <v>0.0036634807030856</v>
      </c>
      <c r="AL190" s="19" t="n">
        <v>0.00601440572158226</v>
      </c>
      <c r="AM190" s="19" t="n">
        <v>0.0222667122896915</v>
      </c>
      <c r="AN190" s="19" t="n">
        <v>0</v>
      </c>
      <c r="AO190" s="19" t="n">
        <v>0</v>
      </c>
      <c r="AP190" s="19" t="n">
        <v>0</v>
      </c>
    </row>
    <row r="191">
      <c r="C191" s="19"/>
      <c r="D191" s="19"/>
      <c r="E191" s="19"/>
      <c r="F191" s="19"/>
      <c r="G191" s="19"/>
      <c r="H191" s="19"/>
      <c r="I191" s="19"/>
      <c r="J191" s="19"/>
      <c r="K191" s="19"/>
      <c r="L191" s="19"/>
      <c r="M191" s="19"/>
      <c r="N191" s="19"/>
      <c r="O191" s="19"/>
      <c r="P191" s="19"/>
      <c r="Q191" s="19"/>
      <c r="R191" s="19"/>
      <c r="S191" s="19"/>
      <c r="T191" s="19"/>
      <c r="U191" s="19"/>
      <c r="V191" s="19"/>
      <c r="W191" s="19"/>
      <c r="X191" s="19"/>
      <c r="Y191" s="19"/>
      <c r="Z191" s="19"/>
      <c r="AA191" s="19"/>
      <c r="AB191" s="19"/>
      <c r="AC191" s="19"/>
      <c r="AD191" s="19"/>
      <c r="AE191" s="19"/>
      <c r="AF191" s="19"/>
      <c r="AG191" s="19"/>
      <c r="AH191" s="19"/>
      <c r="AI191" s="19"/>
      <c r="AJ191" s="19"/>
      <c r="AK191" s="19"/>
      <c r="AL191" s="19"/>
      <c r="AM191" s="19"/>
      <c r="AN191" s="19"/>
      <c r="AO191" s="19"/>
      <c r="AP191" s="19"/>
    </row>
    <row r="192">
      <c r="B192" s="7" t="s">
        <v>147</v>
      </c>
      <c r="C192" s="19"/>
      <c r="D192" s="19"/>
      <c r="E192" s="19"/>
      <c r="F192" s="19"/>
      <c r="G192" s="19"/>
      <c r="H192" s="19"/>
      <c r="I192" s="19"/>
      <c r="J192" s="19"/>
      <c r="K192" s="19"/>
      <c r="L192" s="19"/>
      <c r="M192" s="19"/>
      <c r="N192" s="19"/>
      <c r="O192" s="19"/>
      <c r="P192" s="19"/>
      <c r="Q192" s="19"/>
      <c r="R192" s="19"/>
      <c r="S192" s="19"/>
      <c r="T192" s="19"/>
      <c r="U192" s="19"/>
      <c r="V192" s="19"/>
      <c r="W192" s="19"/>
      <c r="X192" s="19"/>
      <c r="Y192" s="19"/>
      <c r="Z192" s="19"/>
      <c r="AA192" s="19"/>
      <c r="AB192" s="19"/>
      <c r="AC192" s="19"/>
      <c r="AD192" s="19"/>
      <c r="AE192" s="19"/>
      <c r="AF192" s="19"/>
      <c r="AG192" s="19"/>
      <c r="AH192" s="19"/>
      <c r="AI192" s="19"/>
      <c r="AJ192" s="19"/>
      <c r="AK192" s="19"/>
      <c r="AL192" s="19"/>
      <c r="AM192" s="19"/>
      <c r="AN192" s="19"/>
      <c r="AO192" s="19"/>
      <c r="AP192" s="19"/>
    </row>
    <row r="193">
      <c r="B193" s="26" t="s">
        <v>122</v>
      </c>
      <c r="C193" s="19"/>
      <c r="D193" s="19"/>
      <c r="E193" s="19"/>
      <c r="F193" s="19"/>
      <c r="G193" s="19"/>
      <c r="H193" s="19"/>
      <c r="I193" s="19"/>
      <c r="J193" s="19"/>
      <c r="K193" s="19"/>
      <c r="L193" s="19"/>
      <c r="M193" s="19"/>
      <c r="N193" s="19"/>
      <c r="O193" s="19"/>
      <c r="P193" s="19"/>
      <c r="Q193" s="19"/>
      <c r="R193" s="19"/>
      <c r="S193" s="19"/>
      <c r="T193" s="19"/>
      <c r="U193" s="19"/>
      <c r="V193" s="19"/>
      <c r="W193" s="19"/>
      <c r="X193" s="19"/>
      <c r="Y193" s="19"/>
      <c r="Z193" s="19"/>
      <c r="AA193" s="19"/>
      <c r="AB193" s="19"/>
      <c r="AC193" s="19"/>
      <c r="AD193" s="19"/>
      <c r="AE193" s="19"/>
      <c r="AF193" s="19"/>
      <c r="AG193" s="19"/>
      <c r="AH193" s="19"/>
      <c r="AI193" s="19"/>
      <c r="AJ193" s="19"/>
      <c r="AK193" s="19"/>
      <c r="AL193" s="19"/>
      <c r="AM193" s="19"/>
      <c r="AN193" s="19"/>
      <c r="AO193" s="19"/>
      <c r="AP193" s="19"/>
    </row>
    <row r="194">
      <c r="B194" t="s">
        <v>135</v>
      </c>
      <c r="C194" s="19" t="n">
        <v>0.434846681789046</v>
      </c>
      <c r="D194" s="19" t="n">
        <v>0.421031085970027</v>
      </c>
      <c r="E194" s="19" t="n">
        <v>0.448361360760126</v>
      </c>
      <c r="F194" s="19"/>
      <c r="G194" s="19" t="n">
        <v>0.515025001778151</v>
      </c>
      <c r="H194" s="19" t="n">
        <v>0.454710204206511</v>
      </c>
      <c r="I194" s="19" t="n">
        <v>0.402893022231202</v>
      </c>
      <c r="J194" s="19" t="n">
        <v>0.441979087336935</v>
      </c>
      <c r="K194" s="19" t="n">
        <v>0.441276384864544</v>
      </c>
      <c r="L194" s="19" t="n">
        <v>0.400037666362992</v>
      </c>
      <c r="M194" s="19"/>
      <c r="N194" s="19" t="n">
        <v>0.609606516608424</v>
      </c>
      <c r="O194" s="19" t="n">
        <v>0.452443751378654</v>
      </c>
      <c r="P194" s="19" t="n">
        <v>0.403351455683394</v>
      </c>
      <c r="Q194" s="19" t="n">
        <v>0.470240730866401</v>
      </c>
      <c r="R194" s="19" t="n">
        <v>0.317304058070215</v>
      </c>
      <c r="S194" s="19"/>
      <c r="T194" s="19" t="n">
        <v>0.406635000213526</v>
      </c>
      <c r="U194" s="19" t="n">
        <v>0.461975450664192</v>
      </c>
      <c r="V194" s="19" t="n">
        <v>0.418952819434881</v>
      </c>
      <c r="W194" s="19" t="n">
        <v>0.434320830529628</v>
      </c>
      <c r="X194" s="19"/>
      <c r="Y194" s="19" t="n">
        <v>0.391882318068893</v>
      </c>
      <c r="Z194" s="19" t="n">
        <v>0.59078959532972</v>
      </c>
      <c r="AA194" s="19" t="n">
        <v>0.415182227732312</v>
      </c>
      <c r="AB194" s="19" t="n">
        <v>0.491303846609891</v>
      </c>
      <c r="AC194" s="19" t="n">
        <v>0.494753085295723</v>
      </c>
      <c r="AD194" s="19" t="n">
        <v>0.494694178054496</v>
      </c>
      <c r="AE194" s="19"/>
      <c r="AF194" s="19" t="n">
        <v>0.402188227916297</v>
      </c>
      <c r="AG194" s="19"/>
      <c r="AH194" s="19" t="n">
        <v>0.434846681789046</v>
      </c>
      <c r="AI194" s="19"/>
      <c r="AJ194" s="19" t="n">
        <v>0.440315841365945</v>
      </c>
      <c r="AK194" s="19" t="n">
        <v>0.4724691700975</v>
      </c>
      <c r="AL194" s="19" t="n">
        <v>0.42196120036857</v>
      </c>
      <c r="AM194" s="19" t="n">
        <v>0.403197392217936</v>
      </c>
      <c r="AN194" s="19" t="n">
        <v>0.33809037034187</v>
      </c>
      <c r="AO194" s="19" t="n">
        <v>0.435990501483284</v>
      </c>
      <c r="AP194" s="19" t="n">
        <v>0.460252079633914</v>
      </c>
    </row>
    <row r="195">
      <c r="B195" t="s">
        <v>136</v>
      </c>
      <c r="C195" s="19" t="n">
        <v>0.479711743541552</v>
      </c>
      <c r="D195" s="19" t="n">
        <v>0.473268388755022</v>
      </c>
      <c r="E195" s="19" t="n">
        <v>0.486014755918104</v>
      </c>
      <c r="F195" s="19"/>
      <c r="G195" s="19" t="n">
        <v>0.360401956355595</v>
      </c>
      <c r="H195" s="19" t="n">
        <v>0.451547312797247</v>
      </c>
      <c r="I195" s="19" t="n">
        <v>0.487948956941397</v>
      </c>
      <c r="J195" s="19" t="n">
        <v>0.489522079266391</v>
      </c>
      <c r="K195" s="19" t="n">
        <v>0.487088219306395</v>
      </c>
      <c r="L195" s="19" t="n">
        <v>0.532860006967259</v>
      </c>
      <c r="M195" s="19"/>
      <c r="N195" s="19" t="n">
        <v>0.321588788100863</v>
      </c>
      <c r="O195" s="19" t="n">
        <v>0.49155120663606</v>
      </c>
      <c r="P195" s="19" t="n">
        <v>0.534082123473972</v>
      </c>
      <c r="Q195" s="19" t="n">
        <v>0.42718400175354</v>
      </c>
      <c r="R195" s="19" t="n">
        <v>0.54767149692023</v>
      </c>
      <c r="S195" s="19"/>
      <c r="T195" s="19" t="n">
        <v>0.458825119582901</v>
      </c>
      <c r="U195" s="19" t="n">
        <v>0.486795870887571</v>
      </c>
      <c r="V195" s="19" t="n">
        <v>0.474469064280279</v>
      </c>
      <c r="W195" s="19" t="n">
        <v>0.473870388815832</v>
      </c>
      <c r="X195" s="19"/>
      <c r="Y195" s="19" t="n">
        <v>0.495718172491422</v>
      </c>
      <c r="Z195" s="19" t="n">
        <v>0.370006832473076</v>
      </c>
      <c r="AA195" s="19" t="n">
        <v>0.51483913959353</v>
      </c>
      <c r="AB195" s="19" t="n">
        <v>0.404289184106418</v>
      </c>
      <c r="AC195" s="19" t="n">
        <v>0.402092902948896</v>
      </c>
      <c r="AD195" s="19" t="n">
        <v>0.490816426874769</v>
      </c>
      <c r="AE195" s="19"/>
      <c r="AF195" s="19" t="n">
        <v>0.497326358786451</v>
      </c>
      <c r="AG195" s="19"/>
      <c r="AH195" s="19" t="n">
        <v>0.479711743541552</v>
      </c>
      <c r="AI195" s="19"/>
      <c r="AJ195" s="19" t="n">
        <v>0.449534173448112</v>
      </c>
      <c r="AK195" s="19" t="n">
        <v>0.501088617765185</v>
      </c>
      <c r="AL195" s="19" t="n">
        <v>0.482506452932925</v>
      </c>
      <c r="AM195" s="19" t="n">
        <v>0.548153583106215</v>
      </c>
      <c r="AN195" s="19" t="n">
        <v>0.556453235325952</v>
      </c>
      <c r="AO195" s="19" t="n">
        <v>0.474739250903677</v>
      </c>
      <c r="AP195" s="19" t="n">
        <v>0.41818536245375</v>
      </c>
    </row>
    <row r="196">
      <c r="B196" t="s">
        <v>137</v>
      </c>
      <c r="C196" s="19" t="n">
        <v>0.0674766558399012</v>
      </c>
      <c r="D196" s="19" t="n">
        <v>0.0750825895127643</v>
      </c>
      <c r="E196" s="19" t="n">
        <v>0.0600363866534967</v>
      </c>
      <c r="F196" s="19"/>
      <c r="G196" s="19" t="n">
        <v>0.0616462328013068</v>
      </c>
      <c r="H196" s="19" t="n">
        <v>0.0670334589621388</v>
      </c>
      <c r="I196" s="19" t="n">
        <v>0.0946074165883243</v>
      </c>
      <c r="J196" s="19" t="n">
        <v>0.0684988333966735</v>
      </c>
      <c r="K196" s="19" t="n">
        <v>0.0624342259065724</v>
      </c>
      <c r="L196" s="19" t="n">
        <v>0.0537218874508077</v>
      </c>
      <c r="M196" s="19"/>
      <c r="N196" s="19" t="n">
        <v>0.054214738704122</v>
      </c>
      <c r="O196" s="19" t="n">
        <v>0.0453352137837752</v>
      </c>
      <c r="P196" s="19" t="n">
        <v>0.0472246579758842</v>
      </c>
      <c r="Q196" s="19" t="n">
        <v>0.0829510200131489</v>
      </c>
      <c r="R196" s="19" t="n">
        <v>0.104877457516778</v>
      </c>
      <c r="S196" s="19"/>
      <c r="T196" s="19" t="n">
        <v>0.0885207156969451</v>
      </c>
      <c r="U196" s="19" t="n">
        <v>0.0408147978765697</v>
      </c>
      <c r="V196" s="19" t="n">
        <v>0.0795865187061648</v>
      </c>
      <c r="W196" s="19" t="n">
        <v>0.0767674463400154</v>
      </c>
      <c r="X196" s="19"/>
      <c r="Y196" s="19" t="n">
        <v>0.0923720247710559</v>
      </c>
      <c r="Z196" s="19" t="n">
        <v>0.039203572197204</v>
      </c>
      <c r="AA196" s="19" t="n">
        <v>0.0584868868061458</v>
      </c>
      <c r="AB196" s="19" t="n">
        <v>0.0877292303962797</v>
      </c>
      <c r="AC196" s="19" t="n">
        <v>0.0472670337380656</v>
      </c>
      <c r="AD196" s="19" t="n">
        <v>0</v>
      </c>
      <c r="AE196" s="19"/>
      <c r="AF196" s="19" t="n">
        <v>0.0801795834164338</v>
      </c>
      <c r="AG196" s="19"/>
      <c r="AH196" s="19" t="n">
        <v>0.0674766558399012</v>
      </c>
      <c r="AI196" s="19"/>
      <c r="AJ196" s="19" t="n">
        <v>0.0960691870853885</v>
      </c>
      <c r="AK196" s="19" t="n">
        <v>0.0264422121373151</v>
      </c>
      <c r="AL196" s="19" t="n">
        <v>0.0553858495722986</v>
      </c>
      <c r="AM196" s="19" t="n">
        <v>0.0398568523544593</v>
      </c>
      <c r="AN196" s="19" t="n">
        <v>0.0631489070096772</v>
      </c>
      <c r="AO196" s="19" t="n">
        <v>0.0625665458822754</v>
      </c>
      <c r="AP196" s="19" t="n">
        <v>0.109798242775718</v>
      </c>
    </row>
    <row r="197">
      <c r="B197" t="s">
        <v>138</v>
      </c>
      <c r="C197" s="19" t="n">
        <v>0.00997864285954875</v>
      </c>
      <c r="D197" s="19" t="n">
        <v>0.0201794694470602</v>
      </c>
      <c r="E197" s="19" t="n">
        <v>0</v>
      </c>
      <c r="F197" s="19"/>
      <c r="G197" s="19" t="n">
        <v>0.0447912508941604</v>
      </c>
      <c r="H197" s="19" t="n">
        <v>0.0195046391152834</v>
      </c>
      <c r="I197" s="19" t="n">
        <v>0.00873922167494312</v>
      </c>
      <c r="J197" s="19" t="n">
        <v>0</v>
      </c>
      <c r="K197" s="19" t="n">
        <v>0</v>
      </c>
      <c r="L197" s="19" t="n">
        <v>0.00273147969554995</v>
      </c>
      <c r="M197" s="19"/>
      <c r="N197" s="19" t="n">
        <v>0</v>
      </c>
      <c r="O197" s="19" t="n">
        <v>0.0106698282015115</v>
      </c>
      <c r="P197" s="19" t="n">
        <v>0.006792747239973</v>
      </c>
      <c r="Q197" s="19" t="n">
        <v>0.00945570992684213</v>
      </c>
      <c r="R197" s="19" t="n">
        <v>0.0202121038061234</v>
      </c>
      <c r="S197" s="19"/>
      <c r="T197" s="19" t="n">
        <v>0.0230095822533138</v>
      </c>
      <c r="U197" s="19" t="n">
        <v>0</v>
      </c>
      <c r="V197" s="19" t="n">
        <v>0.0269915975786753</v>
      </c>
      <c r="W197" s="19" t="n">
        <v>0.00805533287783008</v>
      </c>
      <c r="X197" s="19"/>
      <c r="Y197" s="19" t="n">
        <v>0.0152303444590692</v>
      </c>
      <c r="Z197" s="19" t="n">
        <v>0</v>
      </c>
      <c r="AA197" s="19" t="n">
        <v>0.00234592228186817</v>
      </c>
      <c r="AB197" s="19" t="n">
        <v>0</v>
      </c>
      <c r="AC197" s="19" t="n">
        <v>0.0558869780173149</v>
      </c>
      <c r="AD197" s="19" t="n">
        <v>0</v>
      </c>
      <c r="AE197" s="19"/>
      <c r="AF197" s="19" t="n">
        <v>0.0126267935929599</v>
      </c>
      <c r="AG197" s="19"/>
      <c r="AH197" s="19" t="n">
        <v>0.00997864285954875</v>
      </c>
      <c r="AI197" s="19"/>
      <c r="AJ197" s="19" t="n">
        <v>0.011189318278105</v>
      </c>
      <c r="AK197" s="19" t="n">
        <v>0</v>
      </c>
      <c r="AL197" s="19" t="n">
        <v>0.0203018032908948</v>
      </c>
      <c r="AM197" s="19" t="n">
        <v>0</v>
      </c>
      <c r="AN197" s="19" t="n">
        <v>0</v>
      </c>
      <c r="AO197" s="19" t="n">
        <v>0.026703701730764</v>
      </c>
      <c r="AP197" s="19" t="n">
        <v>0.011764315136618</v>
      </c>
    </row>
    <row r="198">
      <c r="B198" t="s">
        <v>139</v>
      </c>
      <c r="C198" s="19" t="n">
        <v>0.0010219888820993</v>
      </c>
      <c r="D198" s="19" t="n">
        <v>0.00206673329347822</v>
      </c>
      <c r="E198" s="19" t="n">
        <v>0</v>
      </c>
      <c r="F198" s="19"/>
      <c r="G198" s="19" t="n">
        <v>0.0100566945865675</v>
      </c>
      <c r="H198" s="19" t="n">
        <v>0</v>
      </c>
      <c r="I198" s="19" t="n">
        <v>0</v>
      </c>
      <c r="J198" s="19" t="n">
        <v>0</v>
      </c>
      <c r="K198" s="19" t="n">
        <v>0</v>
      </c>
      <c r="L198" s="19" t="n">
        <v>0</v>
      </c>
      <c r="M198" s="19"/>
      <c r="N198" s="19" t="n">
        <v>0.0145899565865913</v>
      </c>
      <c r="O198" s="19" t="n">
        <v>0</v>
      </c>
      <c r="P198" s="19" t="n">
        <v>0</v>
      </c>
      <c r="Q198" s="19" t="n">
        <v>0</v>
      </c>
      <c r="R198" s="19" t="n">
        <v>0</v>
      </c>
      <c r="S198" s="19"/>
      <c r="T198" s="19" t="n">
        <v>0.0230095822533138</v>
      </c>
      <c r="U198" s="19" t="n">
        <v>0</v>
      </c>
      <c r="V198" s="19" t="n">
        <v>0</v>
      </c>
      <c r="W198" s="19" t="n">
        <v>0</v>
      </c>
      <c r="X198" s="19"/>
      <c r="Y198" s="19" t="n">
        <v>0</v>
      </c>
      <c r="Z198" s="19" t="n">
        <v>0</v>
      </c>
      <c r="AA198" s="19" t="n">
        <v>0</v>
      </c>
      <c r="AB198" s="19" t="n">
        <v>0.0166777388874108</v>
      </c>
      <c r="AC198" s="19" t="n">
        <v>0</v>
      </c>
      <c r="AD198" s="19" t="n">
        <v>0</v>
      </c>
      <c r="AE198" s="19"/>
      <c r="AF198" s="19" t="n">
        <v>0</v>
      </c>
      <c r="AG198" s="19"/>
      <c r="AH198" s="19" t="n">
        <v>0.0010219888820993</v>
      </c>
      <c r="AI198" s="19"/>
      <c r="AJ198" s="19" t="n">
        <v>0</v>
      </c>
      <c r="AK198" s="19" t="n">
        <v>0</v>
      </c>
      <c r="AL198" s="19" t="n">
        <v>0.00630152351783503</v>
      </c>
      <c r="AM198" s="19" t="n">
        <v>0</v>
      </c>
      <c r="AN198" s="19" t="n">
        <v>0</v>
      </c>
      <c r="AO198" s="19" t="n">
        <v>0</v>
      </c>
      <c r="AP198" s="19" t="n">
        <v>0</v>
      </c>
    </row>
    <row r="199">
      <c r="B199" t="s">
        <v>60</v>
      </c>
      <c r="C199" s="19" t="n">
        <v>0.00696428708785251</v>
      </c>
      <c r="D199" s="19" t="n">
        <v>0.00837173302164817</v>
      </c>
      <c r="E199" s="19" t="n">
        <v>0.00558749666827366</v>
      </c>
      <c r="F199" s="19"/>
      <c r="G199" s="19" t="n">
        <v>0.00807886358421976</v>
      </c>
      <c r="H199" s="19" t="n">
        <v>0.00720438491881957</v>
      </c>
      <c r="I199" s="19" t="n">
        <v>0.00581138256413313</v>
      </c>
      <c r="J199" s="19" t="n">
        <v>0</v>
      </c>
      <c r="K199" s="19" t="n">
        <v>0.0092011699224883</v>
      </c>
      <c r="L199" s="19" t="n">
        <v>0.0106489595233914</v>
      </c>
      <c r="M199" s="19"/>
      <c r="N199" s="19" t="n">
        <v>0</v>
      </c>
      <c r="O199" s="19" t="n">
        <v>0</v>
      </c>
      <c r="P199" s="19" t="n">
        <v>0.00854901562677707</v>
      </c>
      <c r="Q199" s="19" t="n">
        <v>0.0101685374400678</v>
      </c>
      <c r="R199" s="19" t="n">
        <v>0.00993488368665279</v>
      </c>
      <c r="S199" s="19"/>
      <c r="T199" s="19" t="n">
        <v>0</v>
      </c>
      <c r="U199" s="19" t="n">
        <v>0.0104138805716678</v>
      </c>
      <c r="V199" s="19" t="n">
        <v>0</v>
      </c>
      <c r="W199" s="19" t="n">
        <v>0.00698600143669386</v>
      </c>
      <c r="X199" s="19"/>
      <c r="Y199" s="19" t="n">
        <v>0.00479714020955945</v>
      </c>
      <c r="Z199" s="19" t="n">
        <v>0</v>
      </c>
      <c r="AA199" s="19" t="n">
        <v>0.00914582358614469</v>
      </c>
      <c r="AB199" s="19" t="n">
        <v>0</v>
      </c>
      <c r="AC199" s="19" t="n">
        <v>0</v>
      </c>
      <c r="AD199" s="19" t="n">
        <v>0.0144893950707344</v>
      </c>
      <c r="AE199" s="19"/>
      <c r="AF199" s="19" t="n">
        <v>0.00767903628785844</v>
      </c>
      <c r="AG199" s="19"/>
      <c r="AH199" s="19" t="n">
        <v>0.00696428708785251</v>
      </c>
      <c r="AI199" s="19"/>
      <c r="AJ199" s="19" t="n">
        <v>0.0028914798224497</v>
      </c>
      <c r="AK199" s="19" t="n">
        <v>0</v>
      </c>
      <c r="AL199" s="19" t="n">
        <v>0.0135431703174766</v>
      </c>
      <c r="AM199" s="19" t="n">
        <v>0.00879217232139037</v>
      </c>
      <c r="AN199" s="19" t="n">
        <v>0.0423074873225006</v>
      </c>
      <c r="AO199" s="19" t="n">
        <v>0</v>
      </c>
      <c r="AP199" s="19" t="n">
        <v>0</v>
      </c>
    </row>
    <row r="200">
      <c r="C200" s="19"/>
      <c r="D200" s="19"/>
      <c r="E200" s="19"/>
      <c r="F200" s="19"/>
      <c r="G200" s="19"/>
      <c r="H200" s="19"/>
      <c r="I200" s="19"/>
      <c r="J200" s="19"/>
      <c r="K200" s="19"/>
      <c r="L200" s="19"/>
      <c r="M200" s="19"/>
      <c r="N200" s="19"/>
      <c r="O200" s="19"/>
      <c r="P200" s="19"/>
      <c r="Q200" s="19"/>
      <c r="R200" s="19"/>
      <c r="S200" s="19"/>
      <c r="T200" s="19"/>
      <c r="U200" s="19"/>
      <c r="V200" s="19"/>
      <c r="W200" s="19"/>
      <c r="X200" s="19"/>
      <c r="Y200" s="19"/>
      <c r="Z200" s="19"/>
      <c r="AA200" s="19"/>
      <c r="AB200" s="19"/>
      <c r="AC200" s="19"/>
      <c r="AD200" s="19"/>
      <c r="AE200" s="19"/>
      <c r="AF200" s="19"/>
      <c r="AG200" s="19"/>
      <c r="AH200" s="19"/>
      <c r="AI200" s="19"/>
      <c r="AJ200" s="19"/>
      <c r="AK200" s="19"/>
      <c r="AL200" s="19"/>
      <c r="AM200" s="19"/>
      <c r="AN200" s="19"/>
      <c r="AO200" s="19"/>
      <c r="AP200" s="19"/>
    </row>
    <row r="201">
      <c r="B201" s="7" t="s">
        <v>148</v>
      </c>
      <c r="C201" s="19"/>
      <c r="D201" s="19"/>
      <c r="E201" s="19"/>
      <c r="F201" s="19"/>
      <c r="G201" s="19"/>
      <c r="H201" s="19"/>
      <c r="I201" s="19"/>
      <c r="J201" s="19"/>
      <c r="K201" s="19"/>
      <c r="L201" s="19"/>
      <c r="M201" s="19"/>
      <c r="N201" s="19"/>
      <c r="O201" s="19"/>
      <c r="P201" s="19"/>
      <c r="Q201" s="19"/>
      <c r="R201" s="19"/>
      <c r="S201" s="19"/>
      <c r="T201" s="19"/>
      <c r="U201" s="19"/>
      <c r="V201" s="19"/>
      <c r="W201" s="19"/>
      <c r="X201" s="19"/>
      <c r="Y201" s="19"/>
      <c r="Z201" s="19"/>
      <c r="AA201" s="19"/>
      <c r="AB201" s="19"/>
      <c r="AC201" s="19"/>
      <c r="AD201" s="19"/>
      <c r="AE201" s="19"/>
      <c r="AF201" s="19"/>
      <c r="AG201" s="19"/>
      <c r="AH201" s="19"/>
      <c r="AI201" s="19"/>
      <c r="AJ201" s="19"/>
      <c r="AK201" s="19"/>
      <c r="AL201" s="19"/>
      <c r="AM201" s="19"/>
      <c r="AN201" s="19"/>
      <c r="AO201" s="19"/>
      <c r="AP201" s="19"/>
    </row>
    <row r="202">
      <c r="B202" s="26" t="s">
        <v>122</v>
      </c>
      <c r="C202" s="19"/>
      <c r="D202" s="19"/>
      <c r="E202" s="19"/>
      <c r="F202" s="19"/>
      <c r="G202" s="19"/>
      <c r="H202" s="19"/>
      <c r="I202" s="19"/>
      <c r="J202" s="19"/>
      <c r="K202" s="19"/>
      <c r="L202" s="19"/>
      <c r="M202" s="19"/>
      <c r="N202" s="19"/>
      <c r="O202" s="19"/>
      <c r="P202" s="19"/>
      <c r="Q202" s="19"/>
      <c r="R202" s="19"/>
      <c r="S202" s="19"/>
      <c r="T202" s="19"/>
      <c r="U202" s="19"/>
      <c r="V202" s="19"/>
      <c r="W202" s="19"/>
      <c r="X202" s="19"/>
      <c r="Y202" s="19"/>
      <c r="Z202" s="19"/>
      <c r="AA202" s="19"/>
      <c r="AB202" s="19"/>
      <c r="AC202" s="19"/>
      <c r="AD202" s="19"/>
      <c r="AE202" s="19"/>
      <c r="AF202" s="19"/>
      <c r="AG202" s="19"/>
      <c r="AH202" s="19"/>
      <c r="AI202" s="19"/>
      <c r="AJ202" s="19"/>
      <c r="AK202" s="19"/>
      <c r="AL202" s="19"/>
      <c r="AM202" s="19"/>
      <c r="AN202" s="19"/>
      <c r="AO202" s="19"/>
      <c r="AP202" s="19"/>
    </row>
    <row r="203">
      <c r="B203" t="s">
        <v>135</v>
      </c>
      <c r="C203" s="19" t="n">
        <v>0.491331659717218</v>
      </c>
      <c r="D203" s="19" t="n">
        <v>0.471424890438711</v>
      </c>
      <c r="E203" s="19" t="n">
        <v>0.510804840582859</v>
      </c>
      <c r="F203" s="19"/>
      <c r="G203" s="19" t="n">
        <v>0.58436911098602</v>
      </c>
      <c r="H203" s="19" t="n">
        <v>0.512758304484081</v>
      </c>
      <c r="I203" s="19" t="n">
        <v>0.457848215506129</v>
      </c>
      <c r="J203" s="19" t="n">
        <v>0.528090393096117</v>
      </c>
      <c r="K203" s="19" t="n">
        <v>0.467375310449239</v>
      </c>
      <c r="L203" s="19" t="n">
        <v>0.449281302920667</v>
      </c>
      <c r="M203" s="19"/>
      <c r="N203" s="19" t="n">
        <v>0.632037710275465</v>
      </c>
      <c r="O203" s="19" t="n">
        <v>0.520001503524665</v>
      </c>
      <c r="P203" s="19" t="n">
        <v>0.431426494719407</v>
      </c>
      <c r="Q203" s="19" t="n">
        <v>0.506322133796658</v>
      </c>
      <c r="R203" s="19" t="n">
        <v>0.456638317448914</v>
      </c>
      <c r="S203" s="19"/>
      <c r="T203" s="19" t="n">
        <v>0.508262967524416</v>
      </c>
      <c r="U203" s="19" t="n">
        <v>0.474367014680678</v>
      </c>
      <c r="V203" s="19" t="n">
        <v>0.478896940622391</v>
      </c>
      <c r="W203" s="19" t="n">
        <v>0.501012526448641</v>
      </c>
      <c r="X203" s="19"/>
      <c r="Y203" s="19" t="n">
        <v>0.464069539597876</v>
      </c>
      <c r="Z203" s="19" t="n">
        <v>0.64859339013926</v>
      </c>
      <c r="AA203" s="19" t="n">
        <v>0.450363582251192</v>
      </c>
      <c r="AB203" s="19" t="n">
        <v>0.576482454190236</v>
      </c>
      <c r="AC203" s="19" t="n">
        <v>0.508824869743193</v>
      </c>
      <c r="AD203" s="19" t="n">
        <v>0.513218297804969</v>
      </c>
      <c r="AE203" s="19"/>
      <c r="AF203" s="19" t="n">
        <v>0.485890242114458</v>
      </c>
      <c r="AG203" s="19"/>
      <c r="AH203" s="19" t="n">
        <v>0.491331659717218</v>
      </c>
      <c r="AI203" s="19"/>
      <c r="AJ203" s="19" t="n">
        <v>0.470392757896115</v>
      </c>
      <c r="AK203" s="19" t="n">
        <v>0.52123204107685</v>
      </c>
      <c r="AL203" s="19" t="n">
        <v>0.47206050801891</v>
      </c>
      <c r="AM203" s="19" t="n">
        <v>0.454704382757088</v>
      </c>
      <c r="AN203" s="19" t="n">
        <v>0.479029742894493</v>
      </c>
      <c r="AO203" s="19" t="n">
        <v>0.504510119722669</v>
      </c>
      <c r="AP203" s="19" t="n">
        <v>0.529684554557442</v>
      </c>
    </row>
    <row r="204">
      <c r="B204" t="s">
        <v>136</v>
      </c>
      <c r="C204" s="19" t="n">
        <v>0.430266722526269</v>
      </c>
      <c r="D204" s="19" t="n">
        <v>0.433609981782573</v>
      </c>
      <c r="E204" s="19" t="n">
        <v>0.42699628264384</v>
      </c>
      <c r="F204" s="19"/>
      <c r="G204" s="19" t="n">
        <v>0.321763028725281</v>
      </c>
      <c r="H204" s="19" t="n">
        <v>0.418937680065274</v>
      </c>
      <c r="I204" s="19" t="n">
        <v>0.447083251343056</v>
      </c>
      <c r="J204" s="19" t="n">
        <v>0.391365494811567</v>
      </c>
      <c r="K204" s="19" t="n">
        <v>0.483400225974407</v>
      </c>
      <c r="L204" s="19" t="n">
        <v>0.466449163095244</v>
      </c>
      <c r="M204" s="19"/>
      <c r="N204" s="19" t="n">
        <v>0.319970951845546</v>
      </c>
      <c r="O204" s="19" t="n">
        <v>0.390902996452011</v>
      </c>
      <c r="P204" s="19" t="n">
        <v>0.507163904084045</v>
      </c>
      <c r="Q204" s="19" t="n">
        <v>0.418326269969236</v>
      </c>
      <c r="R204" s="19" t="n">
        <v>0.428988951950786</v>
      </c>
      <c r="S204" s="19"/>
      <c r="T204" s="19" t="n">
        <v>0.34610003522833</v>
      </c>
      <c r="U204" s="19" t="n">
        <v>0.453062038322149</v>
      </c>
      <c r="V204" s="19" t="n">
        <v>0.432273084796686</v>
      </c>
      <c r="W204" s="19" t="n">
        <v>0.425352651553127</v>
      </c>
      <c r="X204" s="19"/>
      <c r="Y204" s="19" t="n">
        <v>0.44141729391761</v>
      </c>
      <c r="Z204" s="19" t="n">
        <v>0.321559436652782</v>
      </c>
      <c r="AA204" s="19" t="n">
        <v>0.464811377292183</v>
      </c>
      <c r="AB204" s="19" t="n">
        <v>0.363239444190404</v>
      </c>
      <c r="AC204" s="19" t="n">
        <v>0.412582521793045</v>
      </c>
      <c r="AD204" s="19" t="n">
        <v>0.450487342856258</v>
      </c>
      <c r="AE204" s="19"/>
      <c r="AF204" s="19" t="n">
        <v>0.443568640846906</v>
      </c>
      <c r="AG204" s="19"/>
      <c r="AH204" s="19" t="n">
        <v>0.430266722526269</v>
      </c>
      <c r="AI204" s="19"/>
      <c r="AJ204" s="19" t="n">
        <v>0.432043181958891</v>
      </c>
      <c r="AK204" s="19" t="n">
        <v>0.428773783769922</v>
      </c>
      <c r="AL204" s="19" t="n">
        <v>0.452401392204153</v>
      </c>
      <c r="AM204" s="19" t="n">
        <v>0.49642722978135</v>
      </c>
      <c r="AN204" s="19" t="n">
        <v>0.425739959364653</v>
      </c>
      <c r="AO204" s="19" t="n">
        <v>0.443433876441384</v>
      </c>
      <c r="AP204" s="19" t="n">
        <v>0.358406594813852</v>
      </c>
    </row>
    <row r="205">
      <c r="B205" t="s">
        <v>137</v>
      </c>
      <c r="C205" s="19" t="n">
        <v>0.0638830848029473</v>
      </c>
      <c r="D205" s="19" t="n">
        <v>0.0706665045595951</v>
      </c>
      <c r="E205" s="19" t="n">
        <v>0.0572474143955251</v>
      </c>
      <c r="F205" s="19"/>
      <c r="G205" s="19" t="n">
        <v>0.0556502056589745</v>
      </c>
      <c r="H205" s="19" t="n">
        <v>0.0481884781244281</v>
      </c>
      <c r="I205" s="19" t="n">
        <v>0.0850012158918858</v>
      </c>
      <c r="J205" s="19" t="n">
        <v>0.0688969632243977</v>
      </c>
      <c r="K205" s="19" t="n">
        <v>0.043723953033308</v>
      </c>
      <c r="L205" s="19" t="n">
        <v>0.0728988389793622</v>
      </c>
      <c r="M205" s="19"/>
      <c r="N205" s="19" t="n">
        <v>0.0479913378789883</v>
      </c>
      <c r="O205" s="19" t="n">
        <v>0.0731843584832061</v>
      </c>
      <c r="P205" s="19" t="n">
        <v>0.0478608067413567</v>
      </c>
      <c r="Q205" s="19" t="n">
        <v>0.0681540658532668</v>
      </c>
      <c r="R205" s="19" t="n">
        <v>0.0779506070034794</v>
      </c>
      <c r="S205" s="19"/>
      <c r="T205" s="19" t="n">
        <v>0.122627414993941</v>
      </c>
      <c r="U205" s="19" t="n">
        <v>0.0645828830644389</v>
      </c>
      <c r="V205" s="19" t="n">
        <v>0.0617675938925338</v>
      </c>
      <c r="W205" s="19" t="n">
        <v>0.0652811732194557</v>
      </c>
      <c r="X205" s="19"/>
      <c r="Y205" s="19" t="n">
        <v>0.0757021280419482</v>
      </c>
      <c r="Z205" s="19" t="n">
        <v>0.0231652098463437</v>
      </c>
      <c r="AA205" s="19" t="n">
        <v>0.0720668009896537</v>
      </c>
      <c r="AB205" s="19" t="n">
        <v>0.0602781016193594</v>
      </c>
      <c r="AC205" s="19" t="n">
        <v>0.0785926084637613</v>
      </c>
      <c r="AD205" s="19" t="n">
        <v>0.0218049642680391</v>
      </c>
      <c r="AE205" s="19"/>
      <c r="AF205" s="19" t="n">
        <v>0.0602446442988181</v>
      </c>
      <c r="AG205" s="19"/>
      <c r="AH205" s="19" t="n">
        <v>0.0638830848029473</v>
      </c>
      <c r="AI205" s="19"/>
      <c r="AJ205" s="19" t="n">
        <v>0.0726861831416005</v>
      </c>
      <c r="AK205" s="19" t="n">
        <v>0.0499941751532282</v>
      </c>
      <c r="AL205" s="19" t="n">
        <v>0.0466761845430937</v>
      </c>
      <c r="AM205" s="19" t="n">
        <v>0.0488683874615623</v>
      </c>
      <c r="AN205" s="19" t="n">
        <v>0.095230297740855</v>
      </c>
      <c r="AO205" s="19" t="n">
        <v>0.023011170740228</v>
      </c>
      <c r="AP205" s="19" t="n">
        <v>0.102605978252495</v>
      </c>
    </row>
    <row r="206">
      <c r="B206" t="s">
        <v>138</v>
      </c>
      <c r="C206" s="19" t="n">
        <v>0.0109661813566177</v>
      </c>
      <c r="D206" s="19" t="n">
        <v>0.019087389864806</v>
      </c>
      <c r="E206" s="19" t="n">
        <v>0.00302186051203513</v>
      </c>
      <c r="F206" s="19"/>
      <c r="G206" s="19" t="n">
        <v>0.0382176546297247</v>
      </c>
      <c r="H206" s="19" t="n">
        <v>0.0129111524073974</v>
      </c>
      <c r="I206" s="19" t="n">
        <v>0.00425593469479607</v>
      </c>
      <c r="J206" s="19" t="n">
        <v>0.0116471488679183</v>
      </c>
      <c r="K206" s="19" t="n">
        <v>0.0055005105430459</v>
      </c>
      <c r="L206" s="19" t="n">
        <v>0.00570996167625068</v>
      </c>
      <c r="M206" s="19"/>
      <c r="N206" s="19" t="n">
        <v>0</v>
      </c>
      <c r="O206" s="19" t="n">
        <v>0.0159111415401179</v>
      </c>
      <c r="P206" s="19" t="n">
        <v>0.00499977882841402</v>
      </c>
      <c r="Q206" s="19" t="n">
        <v>0.00514745211894685</v>
      </c>
      <c r="R206" s="19" t="n">
        <v>0.0318440764305611</v>
      </c>
      <c r="S206" s="19"/>
      <c r="T206" s="19" t="n">
        <v>0.0230095822533138</v>
      </c>
      <c r="U206" s="19" t="n">
        <v>0.0079880639327339</v>
      </c>
      <c r="V206" s="19" t="n">
        <v>0.0235249596456811</v>
      </c>
      <c r="W206" s="19" t="n">
        <v>0.00587263390619128</v>
      </c>
      <c r="X206" s="19"/>
      <c r="Y206" s="19" t="n">
        <v>0.0159425928644619</v>
      </c>
      <c r="Z206" s="19" t="n">
        <v>0.00668196336161415</v>
      </c>
      <c r="AA206" s="19" t="n">
        <v>0.00789653741272555</v>
      </c>
      <c r="AB206" s="19" t="n">
        <v>0</v>
      </c>
      <c r="AC206" s="19" t="n">
        <v>0</v>
      </c>
      <c r="AD206" s="19" t="n">
        <v>0</v>
      </c>
      <c r="AE206" s="19"/>
      <c r="AF206" s="19" t="n">
        <v>0.00569926458401393</v>
      </c>
      <c r="AG206" s="19"/>
      <c r="AH206" s="19" t="n">
        <v>0.0109661813566177</v>
      </c>
      <c r="AI206" s="19"/>
      <c r="AJ206" s="19" t="n">
        <v>0.0219863971809442</v>
      </c>
      <c r="AK206" s="19" t="n">
        <v>0</v>
      </c>
      <c r="AL206" s="19" t="n">
        <v>0.0112845818923633</v>
      </c>
      <c r="AM206" s="19" t="n">
        <v>0</v>
      </c>
      <c r="AN206" s="19" t="n">
        <v>0</v>
      </c>
      <c r="AO206" s="19" t="n">
        <v>0.0290448330957194</v>
      </c>
      <c r="AP206" s="19" t="n">
        <v>0.00930287237621151</v>
      </c>
    </row>
    <row r="207">
      <c r="B207" t="s">
        <v>139</v>
      </c>
      <c r="C207" s="19" t="n">
        <v>0.000654265551408082</v>
      </c>
      <c r="D207" s="19" t="n">
        <v>0.00132309893146135</v>
      </c>
      <c r="E207" s="19" t="n">
        <v>0</v>
      </c>
      <c r="F207" s="19"/>
      <c r="G207" s="19" t="n">
        <v>0</v>
      </c>
      <c r="H207" s="19" t="n">
        <v>0</v>
      </c>
      <c r="I207" s="19" t="n">
        <v>0</v>
      </c>
      <c r="J207" s="19" t="n">
        <v>0</v>
      </c>
      <c r="K207" s="19" t="n">
        <v>0</v>
      </c>
      <c r="L207" s="19" t="n">
        <v>0.00273147969554995</v>
      </c>
      <c r="M207" s="19"/>
      <c r="N207" s="19" t="n">
        <v>0</v>
      </c>
      <c r="O207" s="19" t="n">
        <v>0</v>
      </c>
      <c r="P207" s="19" t="n">
        <v>0</v>
      </c>
      <c r="Q207" s="19" t="n">
        <v>0.00205007826189243</v>
      </c>
      <c r="R207" s="19" t="n">
        <v>0</v>
      </c>
      <c r="S207" s="19"/>
      <c r="T207" s="19" t="n">
        <v>0</v>
      </c>
      <c r="U207" s="19" t="n">
        <v>0</v>
      </c>
      <c r="V207" s="19" t="n">
        <v>0.00353742104270837</v>
      </c>
      <c r="W207" s="19" t="n">
        <v>0</v>
      </c>
      <c r="X207" s="19"/>
      <c r="Y207" s="19" t="n">
        <v>0</v>
      </c>
      <c r="Z207" s="19" t="n">
        <v>0</v>
      </c>
      <c r="AA207" s="19" t="n">
        <v>0.00234592228186817</v>
      </c>
      <c r="AB207" s="19" t="n">
        <v>0</v>
      </c>
      <c r="AC207" s="19" t="n">
        <v>0</v>
      </c>
      <c r="AD207" s="19" t="n">
        <v>0</v>
      </c>
      <c r="AE207" s="19"/>
      <c r="AF207" s="19" t="n">
        <v>0.00129016419479923</v>
      </c>
      <c r="AG207" s="19"/>
      <c r="AH207" s="19" t="n">
        <v>0.000654265551408082</v>
      </c>
      <c r="AI207" s="19"/>
      <c r="AJ207" s="19" t="n">
        <v>0</v>
      </c>
      <c r="AK207" s="19" t="n">
        <v>0</v>
      </c>
      <c r="AL207" s="19" t="n">
        <v>0.00403416302400316</v>
      </c>
      <c r="AM207" s="19" t="n">
        <v>0</v>
      </c>
      <c r="AN207" s="19" t="n">
        <v>0</v>
      </c>
      <c r="AO207" s="19" t="n">
        <v>0</v>
      </c>
      <c r="AP207" s="19" t="n">
        <v>0</v>
      </c>
    </row>
    <row r="208">
      <c r="B208" t="s">
        <v>60</v>
      </c>
      <c r="C208" s="19" t="n">
        <v>0.0028980860455405</v>
      </c>
      <c r="D208" s="19" t="n">
        <v>0.00388813442285352</v>
      </c>
      <c r="E208" s="19" t="n">
        <v>0.00192960186574106</v>
      </c>
      <c r="F208" s="19"/>
      <c r="G208" s="19" t="n">
        <v>0</v>
      </c>
      <c r="H208" s="19" t="n">
        <v>0.00720438491881957</v>
      </c>
      <c r="I208" s="19" t="n">
        <v>0.00581138256413313</v>
      </c>
      <c r="J208" s="19" t="n">
        <v>0</v>
      </c>
      <c r="K208" s="19" t="n">
        <v>0</v>
      </c>
      <c r="L208" s="19" t="n">
        <v>0.00292925363292606</v>
      </c>
      <c r="M208" s="19"/>
      <c r="N208" s="19" t="n">
        <v>0</v>
      </c>
      <c r="O208" s="19" t="n">
        <v>0</v>
      </c>
      <c r="P208" s="19" t="n">
        <v>0.00854901562677707</v>
      </c>
      <c r="Q208" s="19" t="n">
        <v>0</v>
      </c>
      <c r="R208" s="19" t="n">
        <v>0.00457804716625871</v>
      </c>
      <c r="S208" s="19"/>
      <c r="T208" s="19" t="n">
        <v>0</v>
      </c>
      <c r="U208" s="19" t="n">
        <v>0</v>
      </c>
      <c r="V208" s="19" t="n">
        <v>0</v>
      </c>
      <c r="W208" s="19" t="n">
        <v>0.00248101487258453</v>
      </c>
      <c r="X208" s="19"/>
      <c r="Y208" s="19" t="n">
        <v>0.00286844557810336</v>
      </c>
      <c r="Z208" s="19" t="n">
        <v>0</v>
      </c>
      <c r="AA208" s="19" t="n">
        <v>0.00251577977237754</v>
      </c>
      <c r="AB208" s="19" t="n">
        <v>0</v>
      </c>
      <c r="AC208" s="19" t="n">
        <v>0</v>
      </c>
      <c r="AD208" s="19" t="n">
        <v>0.0144893950707344</v>
      </c>
      <c r="AE208" s="19"/>
      <c r="AF208" s="19" t="n">
        <v>0.00330704396100512</v>
      </c>
      <c r="AG208" s="19"/>
      <c r="AH208" s="19" t="n">
        <v>0.0028980860455405</v>
      </c>
      <c r="AI208" s="19"/>
      <c r="AJ208" s="19" t="n">
        <v>0.0028914798224497</v>
      </c>
      <c r="AK208" s="19" t="n">
        <v>0</v>
      </c>
      <c r="AL208" s="19" t="n">
        <v>0.0135431703174766</v>
      </c>
      <c r="AM208" s="19" t="n">
        <v>0</v>
      </c>
      <c r="AN208" s="19" t="n">
        <v>0</v>
      </c>
      <c r="AO208" s="19" t="n">
        <v>0</v>
      </c>
      <c r="AP208" s="19" t="n">
        <v>0</v>
      </c>
    </row>
    <row r="209">
      <c r="C209" s="19"/>
      <c r="D209" s="19"/>
      <c r="E209" s="19"/>
      <c r="F209" s="19"/>
      <c r="G209" s="19"/>
      <c r="H209" s="19"/>
      <c r="I209" s="19"/>
      <c r="J209" s="19"/>
      <c r="K209" s="19"/>
      <c r="L209" s="19"/>
      <c r="M209" s="19"/>
      <c r="N209" s="19"/>
      <c r="O209" s="19"/>
      <c r="P209" s="19"/>
      <c r="Q209" s="19"/>
      <c r="R209" s="19"/>
      <c r="S209" s="19"/>
      <c r="T209" s="19"/>
      <c r="U209" s="19"/>
      <c r="V209" s="19"/>
      <c r="W209" s="19"/>
      <c r="X209" s="19"/>
      <c r="Y209" s="19"/>
      <c r="Z209" s="19"/>
      <c r="AA209" s="19"/>
      <c r="AB209" s="19"/>
      <c r="AC209" s="19"/>
      <c r="AD209" s="19"/>
      <c r="AE209" s="19"/>
      <c r="AF209" s="19"/>
      <c r="AG209" s="19"/>
      <c r="AH209" s="19"/>
      <c r="AI209" s="19"/>
      <c r="AJ209" s="19"/>
      <c r="AK209" s="19"/>
      <c r="AL209" s="19"/>
      <c r="AM209" s="19"/>
      <c r="AN209" s="19"/>
      <c r="AO209" s="19"/>
      <c r="AP209" s="19"/>
    </row>
    <row r="210">
      <c r="B210" s="7" t="s">
        <v>149</v>
      </c>
      <c r="C210" s="19"/>
      <c r="D210" s="19"/>
      <c r="E210" s="19"/>
      <c r="F210" s="19"/>
      <c r="G210" s="19"/>
      <c r="H210" s="19"/>
      <c r="I210" s="19"/>
      <c r="J210" s="19"/>
      <c r="K210" s="19"/>
      <c r="L210" s="19"/>
      <c r="M210" s="19"/>
      <c r="N210" s="19"/>
      <c r="O210" s="19"/>
      <c r="P210" s="19"/>
      <c r="Q210" s="19"/>
      <c r="R210" s="19"/>
      <c r="S210" s="19"/>
      <c r="T210" s="19"/>
      <c r="U210" s="19"/>
      <c r="V210" s="19"/>
      <c r="W210" s="19"/>
      <c r="X210" s="19"/>
      <c r="Y210" s="19"/>
      <c r="Z210" s="19"/>
      <c r="AA210" s="19"/>
      <c r="AB210" s="19"/>
      <c r="AC210" s="19"/>
      <c r="AD210" s="19"/>
      <c r="AE210" s="19"/>
      <c r="AF210" s="19"/>
      <c r="AG210" s="19"/>
      <c r="AH210" s="19"/>
      <c r="AI210" s="19"/>
      <c r="AJ210" s="19"/>
      <c r="AK210" s="19"/>
      <c r="AL210" s="19"/>
      <c r="AM210" s="19"/>
      <c r="AN210" s="19"/>
      <c r="AO210" s="19"/>
      <c r="AP210" s="19"/>
    </row>
    <row r="211">
      <c r="B211" s="26" t="s">
        <v>122</v>
      </c>
      <c r="C211" s="19"/>
      <c r="D211" s="19"/>
      <c r="E211" s="19"/>
      <c r="F211" s="19"/>
      <c r="G211" s="19"/>
      <c r="H211" s="19"/>
      <c r="I211" s="19"/>
      <c r="J211" s="19"/>
      <c r="K211" s="19"/>
      <c r="L211" s="19"/>
      <c r="M211" s="19"/>
      <c r="N211" s="19"/>
      <c r="O211" s="19"/>
      <c r="P211" s="19"/>
      <c r="Q211" s="19"/>
      <c r="R211" s="19"/>
      <c r="S211" s="19"/>
      <c r="T211" s="19"/>
      <c r="U211" s="19"/>
      <c r="V211" s="19"/>
      <c r="W211" s="19"/>
      <c r="X211" s="19"/>
      <c r="Y211" s="19"/>
      <c r="Z211" s="19"/>
      <c r="AA211" s="19"/>
      <c r="AB211" s="19"/>
      <c r="AC211" s="19"/>
      <c r="AD211" s="19"/>
      <c r="AE211" s="19"/>
      <c r="AF211" s="19"/>
      <c r="AG211" s="19"/>
      <c r="AH211" s="19"/>
      <c r="AI211" s="19"/>
      <c r="AJ211" s="19"/>
      <c r="AK211" s="19"/>
      <c r="AL211" s="19"/>
      <c r="AM211" s="19"/>
      <c r="AN211" s="19"/>
      <c r="AO211" s="19"/>
      <c r="AP211" s="19"/>
    </row>
    <row r="212">
      <c r="B212" t="s">
        <v>135</v>
      </c>
      <c r="C212" s="19" t="n">
        <v>0.358228072990845</v>
      </c>
      <c r="D212" s="19" t="n">
        <v>0.351214390219031</v>
      </c>
      <c r="E212" s="19" t="n">
        <v>0.365088991065443</v>
      </c>
      <c r="F212" s="19"/>
      <c r="G212" s="19" t="n">
        <v>0.411954144555699</v>
      </c>
      <c r="H212" s="19" t="n">
        <v>0.34497691195746</v>
      </c>
      <c r="I212" s="19" t="n">
        <v>0.339290993631621</v>
      </c>
      <c r="J212" s="19" t="n">
        <v>0.407864716407323</v>
      </c>
      <c r="K212" s="19" t="n">
        <v>0.327766461182515</v>
      </c>
      <c r="L212" s="19" t="n">
        <v>0.342192455625529</v>
      </c>
      <c r="M212" s="19"/>
      <c r="N212" s="19" t="n">
        <v>0.366324942917929</v>
      </c>
      <c r="O212" s="19" t="n">
        <v>0.370273800676802</v>
      </c>
      <c r="P212" s="19" t="n">
        <v>0.378294712344649</v>
      </c>
      <c r="Q212" s="19" t="n">
        <v>0.333940870337263</v>
      </c>
      <c r="R212" s="19" t="n">
        <v>0.351556096883556</v>
      </c>
      <c r="S212" s="19"/>
      <c r="T212" s="19" t="n">
        <v>0.388732495446974</v>
      </c>
      <c r="U212" s="19" t="n">
        <v>0.372517932077048</v>
      </c>
      <c r="V212" s="19" t="n">
        <v>0.343422979489092</v>
      </c>
      <c r="W212" s="19" t="n">
        <v>0.360751933466051</v>
      </c>
      <c r="X212" s="19"/>
      <c r="Y212" s="19" t="n">
        <v>0.360303534894819</v>
      </c>
      <c r="Z212" s="19" t="n">
        <v>0.455739767778514</v>
      </c>
      <c r="AA212" s="19" t="n">
        <v>0.346725718514083</v>
      </c>
      <c r="AB212" s="19" t="n">
        <v>0.349533184085142</v>
      </c>
      <c r="AC212" s="19" t="n">
        <v>0.385163971324341</v>
      </c>
      <c r="AD212" s="19" t="n">
        <v>0.279601939887192</v>
      </c>
      <c r="AE212" s="19"/>
      <c r="AF212" s="19" t="n">
        <v>0.322825267544477</v>
      </c>
      <c r="AG212" s="19"/>
      <c r="AH212" s="19" t="n">
        <v>0.358228072990845</v>
      </c>
      <c r="AI212" s="19"/>
      <c r="AJ212" s="19" t="n">
        <v>0.365791131483054</v>
      </c>
      <c r="AK212" s="19" t="n">
        <v>0.305115858916574</v>
      </c>
      <c r="AL212" s="19" t="n">
        <v>0.372335382944497</v>
      </c>
      <c r="AM212" s="19" t="n">
        <v>0.491185672521358</v>
      </c>
      <c r="AN212" s="19" t="n">
        <v>0.224186124377861</v>
      </c>
      <c r="AO212" s="19" t="n">
        <v>0.367634870451496</v>
      </c>
      <c r="AP212" s="19" t="n">
        <v>0.380002128470586</v>
      </c>
    </row>
    <row r="213">
      <c r="B213" t="s">
        <v>136</v>
      </c>
      <c r="C213" s="19" t="n">
        <v>0.486714522479306</v>
      </c>
      <c r="D213" s="19" t="n">
        <v>0.486513946835892</v>
      </c>
      <c r="E213" s="19" t="n">
        <v>0.486910729393988</v>
      </c>
      <c r="F213" s="19"/>
      <c r="G213" s="19" t="n">
        <v>0.41935204953447</v>
      </c>
      <c r="H213" s="19" t="n">
        <v>0.49623851114256</v>
      </c>
      <c r="I213" s="19" t="n">
        <v>0.508068856243301</v>
      </c>
      <c r="J213" s="19" t="n">
        <v>0.467387506887414</v>
      </c>
      <c r="K213" s="19" t="n">
        <v>0.519121481627244</v>
      </c>
      <c r="L213" s="19" t="n">
        <v>0.486762077201262</v>
      </c>
      <c r="M213" s="19"/>
      <c r="N213" s="19" t="n">
        <v>0.499660109404695</v>
      </c>
      <c r="O213" s="19" t="n">
        <v>0.513320642307911</v>
      </c>
      <c r="P213" s="19" t="n">
        <v>0.438152175831881</v>
      </c>
      <c r="Q213" s="19" t="n">
        <v>0.507096891368457</v>
      </c>
      <c r="R213" s="19" t="n">
        <v>0.492049135151662</v>
      </c>
      <c r="S213" s="19"/>
      <c r="T213" s="19" t="n">
        <v>0.398257561059178</v>
      </c>
      <c r="U213" s="19" t="n">
        <v>0.456876851188914</v>
      </c>
      <c r="V213" s="19" t="n">
        <v>0.456813823459977</v>
      </c>
      <c r="W213" s="19" t="n">
        <v>0.514846974145522</v>
      </c>
      <c r="X213" s="19"/>
      <c r="Y213" s="19" t="n">
        <v>0.491958929831135</v>
      </c>
      <c r="Z213" s="19" t="n">
        <v>0.463294178799128</v>
      </c>
      <c r="AA213" s="19" t="n">
        <v>0.476039888724025</v>
      </c>
      <c r="AB213" s="19" t="n">
        <v>0.404406565150915</v>
      </c>
      <c r="AC213" s="19" t="n">
        <v>0.503515824512228</v>
      </c>
      <c r="AD213" s="19" t="n">
        <v>0.562493026465578</v>
      </c>
      <c r="AE213" s="19"/>
      <c r="AF213" s="19" t="n">
        <v>0.505800425099644</v>
      </c>
      <c r="AG213" s="19"/>
      <c r="AH213" s="19" t="n">
        <v>0.486714522479306</v>
      </c>
      <c r="AI213" s="19"/>
      <c r="AJ213" s="19" t="n">
        <v>0.422348757522338</v>
      </c>
      <c r="AK213" s="19" t="n">
        <v>0.533076428434054</v>
      </c>
      <c r="AL213" s="19" t="n">
        <v>0.501328096175531</v>
      </c>
      <c r="AM213" s="19" t="n">
        <v>0.358462742230725</v>
      </c>
      <c r="AN213" s="19" t="n">
        <v>0.691917073468954</v>
      </c>
      <c r="AO213" s="19" t="n">
        <v>0.504148637361038</v>
      </c>
      <c r="AP213" s="19" t="n">
        <v>0.480417847995531</v>
      </c>
    </row>
    <row r="214">
      <c r="B214" t="s">
        <v>137</v>
      </c>
      <c r="C214" s="19" t="n">
        <v>0.129787540411645</v>
      </c>
      <c r="D214" s="19" t="n">
        <v>0.140323409045671</v>
      </c>
      <c r="E214" s="19" t="n">
        <v>0.119481153040765</v>
      </c>
      <c r="F214" s="19"/>
      <c r="G214" s="19" t="n">
        <v>0.140099022894084</v>
      </c>
      <c r="H214" s="19" t="n">
        <v>0.107319436615049</v>
      </c>
      <c r="I214" s="19" t="n">
        <v>0.124513192566232</v>
      </c>
      <c r="J214" s="19" t="n">
        <v>0.11185304944984</v>
      </c>
      <c r="K214" s="19" t="n">
        <v>0.141386153864421</v>
      </c>
      <c r="L214" s="19" t="n">
        <v>0.150371817578229</v>
      </c>
      <c r="M214" s="19"/>
      <c r="N214" s="19" t="n">
        <v>0.134014947677376</v>
      </c>
      <c r="O214" s="19" t="n">
        <v>0.0908656002355074</v>
      </c>
      <c r="P214" s="19" t="n">
        <v>0.165999219775596</v>
      </c>
      <c r="Q214" s="19" t="n">
        <v>0.127076583681206</v>
      </c>
      <c r="R214" s="19" t="n">
        <v>0.120416453165382</v>
      </c>
      <c r="S214" s="19"/>
      <c r="T214" s="19" t="n">
        <v>0.213009943493848</v>
      </c>
      <c r="U214" s="19" t="n">
        <v>0.136129760995039</v>
      </c>
      <c r="V214" s="19" t="n">
        <v>0.174029639244174</v>
      </c>
      <c r="W214" s="19" t="n">
        <v>0.0985718460394488</v>
      </c>
      <c r="X214" s="19"/>
      <c r="Y214" s="19" t="n">
        <v>0.119209861793339</v>
      </c>
      <c r="Z214" s="19" t="n">
        <v>0.0670238521352519</v>
      </c>
      <c r="AA214" s="19" t="n">
        <v>0.156486341583695</v>
      </c>
      <c r="AB214" s="19" t="n">
        <v>0.19137395019058</v>
      </c>
      <c r="AC214" s="19" t="n">
        <v>0.0804887365198828</v>
      </c>
      <c r="AD214" s="19" t="n">
        <v>0.143415638576496</v>
      </c>
      <c r="AE214" s="19"/>
      <c r="AF214" s="19" t="n">
        <v>0.149400104546582</v>
      </c>
      <c r="AG214" s="19"/>
      <c r="AH214" s="19" t="n">
        <v>0.129787540411645</v>
      </c>
      <c r="AI214" s="19"/>
      <c r="AJ214" s="19" t="n">
        <v>0.171218249660834</v>
      </c>
      <c r="AK214" s="19" t="n">
        <v>0.157914243297936</v>
      </c>
      <c r="AL214" s="19" t="n">
        <v>0.0997918730767666</v>
      </c>
      <c r="AM214" s="19" t="n">
        <v>0.116154907314975</v>
      </c>
      <c r="AN214" s="19" t="n">
        <v>0.083896802153185</v>
      </c>
      <c r="AO214" s="19" t="n">
        <v>0.103071727286398</v>
      </c>
      <c r="AP214" s="19" t="n">
        <v>0.105465209338711</v>
      </c>
    </row>
    <row r="215">
      <c r="B215" t="s">
        <v>138</v>
      </c>
      <c r="C215" s="19" t="n">
        <v>0.0145838542075177</v>
      </c>
      <c r="D215" s="19" t="n">
        <v>0.0135166090003244</v>
      </c>
      <c r="E215" s="19" t="n">
        <v>0.0156278537966476</v>
      </c>
      <c r="F215" s="19"/>
      <c r="G215" s="19" t="n">
        <v>0.0285947830157472</v>
      </c>
      <c r="H215" s="19" t="n">
        <v>0.0173536397491886</v>
      </c>
      <c r="I215" s="19" t="n">
        <v>0.0157472316692569</v>
      </c>
      <c r="J215" s="19" t="n">
        <v>0.00881336397755207</v>
      </c>
      <c r="K215" s="19" t="n">
        <v>0.0117259033258194</v>
      </c>
      <c r="L215" s="19" t="n">
        <v>0.0117652322298985</v>
      </c>
      <c r="M215" s="19"/>
      <c r="N215" s="19" t="n">
        <v>0</v>
      </c>
      <c r="O215" s="19" t="n">
        <v>0.0255399567797795</v>
      </c>
      <c r="P215" s="19" t="n">
        <v>0</v>
      </c>
      <c r="Q215" s="19" t="n">
        <v>0.024682428722435</v>
      </c>
      <c r="R215" s="19" t="n">
        <v>0.010680738637486</v>
      </c>
      <c r="S215" s="19"/>
      <c r="T215" s="19" t="n">
        <v>0</v>
      </c>
      <c r="U215" s="19" t="n">
        <v>0.00947707066425477</v>
      </c>
      <c r="V215" s="19" t="n">
        <v>0.0182719329976974</v>
      </c>
      <c r="W215" s="19" t="n">
        <v>0.0193470884491347</v>
      </c>
      <c r="X215" s="19"/>
      <c r="Y215" s="19" t="n">
        <v>0.0179019282362608</v>
      </c>
      <c r="Z215" s="19" t="n">
        <v>0.00726023792549196</v>
      </c>
      <c r="AA215" s="19" t="n">
        <v>0.0130970864549481</v>
      </c>
      <c r="AB215" s="19" t="n">
        <v>0.0161621933095399</v>
      </c>
      <c r="AC215" s="19" t="n">
        <v>0.0308314676435487</v>
      </c>
      <c r="AD215" s="19" t="n">
        <v>0</v>
      </c>
      <c r="AE215" s="19"/>
      <c r="AF215" s="19" t="n">
        <v>0.0116528613012545</v>
      </c>
      <c r="AG215" s="19"/>
      <c r="AH215" s="19" t="n">
        <v>0.0145838542075177</v>
      </c>
      <c r="AI215" s="19"/>
      <c r="AJ215" s="19" t="n">
        <v>0.0254210131735661</v>
      </c>
      <c r="AK215" s="19" t="n">
        <v>0.003893469351437</v>
      </c>
      <c r="AL215" s="19" t="n">
        <v>0.0130014774857286</v>
      </c>
      <c r="AM215" s="19" t="n">
        <v>0.0207221379646409</v>
      </c>
      <c r="AN215" s="19" t="n">
        <v>0</v>
      </c>
      <c r="AO215" s="19" t="n">
        <v>0.0124827866966282</v>
      </c>
      <c r="AP215" s="19" t="n">
        <v>0.017380277814331</v>
      </c>
    </row>
    <row r="216">
      <c r="B216" t="s">
        <v>139</v>
      </c>
      <c r="C216" s="19" t="n">
        <v>0.00293970024642106</v>
      </c>
      <c r="D216" s="19" t="n">
        <v>0.00454351047622776</v>
      </c>
      <c r="E216" s="19" t="n">
        <v>0.00137082253240084</v>
      </c>
      <c r="F216" s="19"/>
      <c r="G216" s="19" t="n">
        <v>0</v>
      </c>
      <c r="H216" s="19" t="n">
        <v>0.0132564076232605</v>
      </c>
      <c r="I216" s="19" t="n">
        <v>0</v>
      </c>
      <c r="J216" s="19" t="n">
        <v>0.00408136327787074</v>
      </c>
      <c r="K216" s="19" t="n">
        <v>0</v>
      </c>
      <c r="L216" s="19" t="n">
        <v>0</v>
      </c>
      <c r="M216" s="19"/>
      <c r="N216" s="19" t="n">
        <v>0</v>
      </c>
      <c r="O216" s="19" t="n">
        <v>0</v>
      </c>
      <c r="P216" s="19" t="n">
        <v>0</v>
      </c>
      <c r="Q216" s="19" t="n">
        <v>0.00271563859077513</v>
      </c>
      <c r="R216" s="19" t="n">
        <v>0.0135260841469326</v>
      </c>
      <c r="S216" s="19"/>
      <c r="T216" s="19" t="n">
        <v>0</v>
      </c>
      <c r="U216" s="19" t="n">
        <v>0.00390267706099409</v>
      </c>
      <c r="V216" s="19" t="n">
        <v>0.00746162480905981</v>
      </c>
      <c r="W216" s="19" t="n">
        <v>0.00176100514579345</v>
      </c>
      <c r="X216" s="19"/>
      <c r="Y216" s="19" t="n">
        <v>0.00527807498585287</v>
      </c>
      <c r="Z216" s="19" t="n">
        <v>0.00668196336161415</v>
      </c>
      <c r="AA216" s="19" t="n">
        <v>0</v>
      </c>
      <c r="AB216" s="19" t="n">
        <v>0</v>
      </c>
      <c r="AC216" s="19" t="n">
        <v>0</v>
      </c>
      <c r="AD216" s="19" t="n">
        <v>0</v>
      </c>
      <c r="AE216" s="19"/>
      <c r="AF216" s="19" t="n">
        <v>0.00170901752433535</v>
      </c>
      <c r="AG216" s="19"/>
      <c r="AH216" s="19" t="n">
        <v>0.00293970024642106</v>
      </c>
      <c r="AI216" s="19"/>
      <c r="AJ216" s="19" t="n">
        <v>0.00642730813637545</v>
      </c>
      <c r="AK216" s="19" t="n">
        <v>0</v>
      </c>
      <c r="AL216" s="19" t="n">
        <v>0</v>
      </c>
      <c r="AM216" s="19" t="n">
        <v>0</v>
      </c>
      <c r="AN216" s="19" t="n">
        <v>0</v>
      </c>
      <c r="AO216" s="19" t="n">
        <v>0</v>
      </c>
      <c r="AP216" s="19" t="n">
        <v>0.00930287237621151</v>
      </c>
    </row>
    <row r="217">
      <c r="B217" t="s">
        <v>60</v>
      </c>
      <c r="C217" s="19" t="n">
        <v>0.00774630966426559</v>
      </c>
      <c r="D217" s="19" t="n">
        <v>0.00388813442285352</v>
      </c>
      <c r="E217" s="19" t="n">
        <v>0.0115204501707553</v>
      </c>
      <c r="F217" s="19"/>
      <c r="G217" s="19" t="n">
        <v>0</v>
      </c>
      <c r="H217" s="19" t="n">
        <v>0.0208550929124826</v>
      </c>
      <c r="I217" s="19" t="n">
        <v>0.0123797258895888</v>
      </c>
      <c r="J217" s="19" t="n">
        <v>0</v>
      </c>
      <c r="K217" s="19" t="n">
        <v>0</v>
      </c>
      <c r="L217" s="19" t="n">
        <v>0.00890841736508072</v>
      </c>
      <c r="M217" s="19"/>
      <c r="N217" s="19" t="n">
        <v>0</v>
      </c>
      <c r="O217" s="19" t="n">
        <v>0</v>
      </c>
      <c r="P217" s="19" t="n">
        <v>0.0175538920478735</v>
      </c>
      <c r="Q217" s="19" t="n">
        <v>0.00448758729986383</v>
      </c>
      <c r="R217" s="19" t="n">
        <v>0.011771492014982</v>
      </c>
      <c r="S217" s="19"/>
      <c r="T217" s="19" t="n">
        <v>0</v>
      </c>
      <c r="U217" s="19" t="n">
        <v>0.0210957080137506</v>
      </c>
      <c r="V217" s="19" t="n">
        <v>0</v>
      </c>
      <c r="W217" s="19" t="n">
        <v>0.00472115275404929</v>
      </c>
      <c r="X217" s="19"/>
      <c r="Y217" s="19" t="n">
        <v>0.00534767025859277</v>
      </c>
      <c r="Z217" s="19" t="n">
        <v>0</v>
      </c>
      <c r="AA217" s="19" t="n">
        <v>0.00765096472324922</v>
      </c>
      <c r="AB217" s="19" t="n">
        <v>0.0385241072638238</v>
      </c>
      <c r="AC217" s="19" t="n">
        <v>0</v>
      </c>
      <c r="AD217" s="19" t="n">
        <v>0.0144893950707344</v>
      </c>
      <c r="AE217" s="19"/>
      <c r="AF217" s="19" t="n">
        <v>0.00861232398370638</v>
      </c>
      <c r="AG217" s="19"/>
      <c r="AH217" s="19" t="n">
        <v>0.00774630966426559</v>
      </c>
      <c r="AI217" s="19"/>
      <c r="AJ217" s="19" t="n">
        <v>0.0087935400238323</v>
      </c>
      <c r="AK217" s="19" t="n">
        <v>0</v>
      </c>
      <c r="AL217" s="19" t="n">
        <v>0.0135431703174766</v>
      </c>
      <c r="AM217" s="19" t="n">
        <v>0.0134745399683012</v>
      </c>
      <c r="AN217" s="19" t="n">
        <v>0</v>
      </c>
      <c r="AO217" s="19" t="n">
        <v>0.0126619782044406</v>
      </c>
      <c r="AP217" s="19" t="n">
        <v>0.00743166400462936</v>
      </c>
    </row>
    <row r="218">
      <c r="C218" s="19"/>
      <c r="D218" s="19"/>
      <c r="E218" s="19"/>
      <c r="F218" s="19"/>
      <c r="G218" s="19"/>
      <c r="H218" s="19"/>
      <c r="I218" s="19"/>
      <c r="J218" s="19"/>
      <c r="K218" s="19"/>
      <c r="L218" s="19"/>
      <c r="M218" s="19"/>
      <c r="N218" s="19"/>
      <c r="O218" s="19"/>
      <c r="P218" s="19"/>
      <c r="Q218" s="19"/>
      <c r="R218" s="19"/>
      <c r="S218" s="19"/>
      <c r="T218" s="19"/>
      <c r="U218" s="19"/>
      <c r="V218" s="19"/>
      <c r="W218" s="19"/>
      <c r="X218" s="19"/>
      <c r="Y218" s="19"/>
      <c r="Z218" s="19"/>
      <c r="AA218" s="19"/>
      <c r="AB218" s="19"/>
      <c r="AC218" s="19"/>
      <c r="AD218" s="19"/>
      <c r="AE218" s="19"/>
      <c r="AF218" s="19"/>
      <c r="AG218" s="19"/>
      <c r="AH218" s="19"/>
      <c r="AI218" s="19"/>
      <c r="AJ218" s="19"/>
      <c r="AK218" s="19"/>
      <c r="AL218" s="19"/>
      <c r="AM218" s="19"/>
      <c r="AN218" s="19"/>
      <c r="AO218" s="19"/>
      <c r="AP218" s="19"/>
    </row>
    <row r="219">
      <c r="B219" s="7" t="s">
        <v>150</v>
      </c>
      <c r="C219" s="19"/>
      <c r="D219" s="19"/>
      <c r="E219" s="19"/>
      <c r="F219" s="19"/>
      <c r="G219" s="19"/>
      <c r="H219" s="19"/>
      <c r="I219" s="19"/>
      <c r="J219" s="19"/>
      <c r="K219" s="19"/>
      <c r="L219" s="19"/>
      <c r="M219" s="19"/>
      <c r="N219" s="19"/>
      <c r="O219" s="19"/>
      <c r="P219" s="19"/>
      <c r="Q219" s="19"/>
      <c r="R219" s="19"/>
      <c r="S219" s="19"/>
      <c r="T219" s="19"/>
      <c r="U219" s="19"/>
      <c r="V219" s="19"/>
      <c r="W219" s="19"/>
      <c r="X219" s="19"/>
      <c r="Y219" s="19"/>
      <c r="Z219" s="19"/>
      <c r="AA219" s="19"/>
      <c r="AB219" s="19"/>
      <c r="AC219" s="19"/>
      <c r="AD219" s="19"/>
      <c r="AE219" s="19"/>
      <c r="AF219" s="19"/>
      <c r="AG219" s="19"/>
      <c r="AH219" s="19"/>
      <c r="AI219" s="19"/>
      <c r="AJ219" s="19"/>
      <c r="AK219" s="19"/>
      <c r="AL219" s="19"/>
      <c r="AM219" s="19"/>
      <c r="AN219" s="19"/>
      <c r="AO219" s="19"/>
      <c r="AP219" s="19"/>
    </row>
    <row r="220">
      <c r="B220" s="26" t="s">
        <v>122</v>
      </c>
      <c r="C220" s="19"/>
      <c r="D220" s="19"/>
      <c r="E220" s="19"/>
      <c r="F220" s="19"/>
      <c r="G220" s="19"/>
      <c r="H220" s="19"/>
      <c r="I220" s="19"/>
      <c r="J220" s="19"/>
      <c r="K220" s="19"/>
      <c r="L220" s="19"/>
      <c r="M220" s="19"/>
      <c r="N220" s="19"/>
      <c r="O220" s="19"/>
      <c r="P220" s="19"/>
      <c r="Q220" s="19"/>
      <c r="R220" s="19"/>
      <c r="S220" s="19"/>
      <c r="T220" s="19"/>
      <c r="U220" s="19"/>
      <c r="V220" s="19"/>
      <c r="W220" s="19"/>
      <c r="X220" s="19"/>
      <c r="Y220" s="19"/>
      <c r="Z220" s="19"/>
      <c r="AA220" s="19"/>
      <c r="AB220" s="19"/>
      <c r="AC220" s="19"/>
      <c r="AD220" s="19"/>
      <c r="AE220" s="19"/>
      <c r="AF220" s="19"/>
      <c r="AG220" s="19"/>
      <c r="AH220" s="19"/>
      <c r="AI220" s="19"/>
      <c r="AJ220" s="19"/>
      <c r="AK220" s="19"/>
      <c r="AL220" s="19"/>
      <c r="AM220" s="19"/>
      <c r="AN220" s="19"/>
      <c r="AO220" s="19"/>
      <c r="AP220" s="19"/>
    </row>
    <row r="221">
      <c r="B221" t="s">
        <v>135</v>
      </c>
      <c r="C221" s="19" t="n">
        <v>0.223028221705847</v>
      </c>
      <c r="D221" s="19" t="n">
        <v>0.215076776270112</v>
      </c>
      <c r="E221" s="19" t="n">
        <v>0.230806477079537</v>
      </c>
      <c r="F221" s="19"/>
      <c r="G221" s="19" t="n">
        <v>0.303973821382629</v>
      </c>
      <c r="H221" s="19" t="n">
        <v>0.318579702421817</v>
      </c>
      <c r="I221" s="19" t="n">
        <v>0.256861089738083</v>
      </c>
      <c r="J221" s="19" t="n">
        <v>0.22912853227766</v>
      </c>
      <c r="K221" s="19" t="n">
        <v>0.171924736066979</v>
      </c>
      <c r="L221" s="19" t="n">
        <v>0.125416496177509</v>
      </c>
      <c r="M221" s="19"/>
      <c r="N221" s="19" t="n">
        <v>0.341287151808618</v>
      </c>
      <c r="O221" s="19" t="n">
        <v>0.22022866708847</v>
      </c>
      <c r="P221" s="19" t="n">
        <v>0.206167384403749</v>
      </c>
      <c r="Q221" s="19" t="n">
        <v>0.222882552029745</v>
      </c>
      <c r="R221" s="19" t="n">
        <v>0.204263776511003</v>
      </c>
      <c r="S221" s="19"/>
      <c r="T221" s="19" t="n">
        <v>0.205960917526682</v>
      </c>
      <c r="U221" s="19" t="n">
        <v>0.229061536673356</v>
      </c>
      <c r="V221" s="19" t="n">
        <v>0.232210823267421</v>
      </c>
      <c r="W221" s="19" t="n">
        <v>0.217215504175835</v>
      </c>
      <c r="X221" s="19"/>
      <c r="Y221" s="19" t="n">
        <v>0.254915054639211</v>
      </c>
      <c r="Z221" s="19" t="n">
        <v>0.341060491134749</v>
      </c>
      <c r="AA221" s="19" t="n">
        <v>0.139647089313266</v>
      </c>
      <c r="AB221" s="19" t="n">
        <v>0.24315324192685</v>
      </c>
      <c r="AC221" s="19" t="n">
        <v>0.25613733086777</v>
      </c>
      <c r="AD221" s="19" t="n">
        <v>0.182395977470387</v>
      </c>
      <c r="AE221" s="19"/>
      <c r="AF221" s="19" t="n">
        <v>0.18729752736983</v>
      </c>
      <c r="AG221" s="19"/>
      <c r="AH221" s="19" t="n">
        <v>0.223028221705847</v>
      </c>
      <c r="AI221" s="19"/>
      <c r="AJ221" s="19" t="n">
        <v>0.280611775552521</v>
      </c>
      <c r="AK221" s="19" t="n">
        <v>0.230810297639775</v>
      </c>
      <c r="AL221" s="19" t="n">
        <v>0.21867546522559</v>
      </c>
      <c r="AM221" s="19" t="n">
        <v>0.259728922139989</v>
      </c>
      <c r="AN221" s="19" t="n">
        <v>0.0939457820188834</v>
      </c>
      <c r="AO221" s="19" t="n">
        <v>0.189385723653007</v>
      </c>
      <c r="AP221" s="19" t="n">
        <v>0.185995423607004</v>
      </c>
    </row>
    <row r="222">
      <c r="B222" t="s">
        <v>136</v>
      </c>
      <c r="C222" s="19" t="n">
        <v>0.436634681589859</v>
      </c>
      <c r="D222" s="19" t="n">
        <v>0.478549415991094</v>
      </c>
      <c r="E222" s="19" t="n">
        <v>0.395632890063003</v>
      </c>
      <c r="F222" s="19"/>
      <c r="G222" s="19" t="n">
        <v>0.486431010563788</v>
      </c>
      <c r="H222" s="19" t="n">
        <v>0.480022535725409</v>
      </c>
      <c r="I222" s="19" t="n">
        <v>0.505032084952943</v>
      </c>
      <c r="J222" s="19" t="n">
        <v>0.494530900005992</v>
      </c>
      <c r="K222" s="19" t="n">
        <v>0.397390196156427</v>
      </c>
      <c r="L222" s="19" t="n">
        <v>0.320700146735259</v>
      </c>
      <c r="M222" s="19"/>
      <c r="N222" s="19" t="n">
        <v>0.360868334090657</v>
      </c>
      <c r="O222" s="19" t="n">
        <v>0.472913694818633</v>
      </c>
      <c r="P222" s="19" t="n">
        <v>0.424738234403314</v>
      </c>
      <c r="Q222" s="19" t="n">
        <v>0.432455028033251</v>
      </c>
      <c r="R222" s="19" t="n">
        <v>0.458972955402203</v>
      </c>
      <c r="S222" s="19"/>
      <c r="T222" s="19" t="n">
        <v>0.513005142769759</v>
      </c>
      <c r="U222" s="19" t="n">
        <v>0.401093647949183</v>
      </c>
      <c r="V222" s="19" t="n">
        <v>0.407427153233055</v>
      </c>
      <c r="W222" s="19" t="n">
        <v>0.472470905447423</v>
      </c>
      <c r="X222" s="19"/>
      <c r="Y222" s="19" t="n">
        <v>0.499919788188666</v>
      </c>
      <c r="Z222" s="19" t="n">
        <v>0.456848791027277</v>
      </c>
      <c r="AA222" s="19" t="n">
        <v>0.308840439032432</v>
      </c>
      <c r="AB222" s="19" t="n">
        <v>0.39170433353489</v>
      </c>
      <c r="AC222" s="19" t="n">
        <v>0.629162910200382</v>
      </c>
      <c r="AD222" s="19" t="n">
        <v>0.365917641673394</v>
      </c>
      <c r="AE222" s="19"/>
      <c r="AF222" s="19" t="n">
        <v>0.418479497639022</v>
      </c>
      <c r="AG222" s="19"/>
      <c r="AH222" s="19" t="n">
        <v>0.436634681589859</v>
      </c>
      <c r="AI222" s="19"/>
      <c r="AJ222" s="19" t="n">
        <v>0.383345311919167</v>
      </c>
      <c r="AK222" s="19" t="n">
        <v>0.401480562431206</v>
      </c>
      <c r="AL222" s="19" t="n">
        <v>0.446947921133691</v>
      </c>
      <c r="AM222" s="19" t="n">
        <v>0.415497619774681</v>
      </c>
      <c r="AN222" s="19" t="n">
        <v>0.523359894774467</v>
      </c>
      <c r="AO222" s="19" t="n">
        <v>0.458271833212783</v>
      </c>
      <c r="AP222" s="19" t="n">
        <v>0.514658137194083</v>
      </c>
    </row>
    <row r="223">
      <c r="B223" t="s">
        <v>137</v>
      </c>
      <c r="C223" s="19" t="n">
        <v>0.266952310927821</v>
      </c>
      <c r="D223" s="19" t="n">
        <v>0.231790647852632</v>
      </c>
      <c r="E223" s="19" t="n">
        <v>0.301348119460106</v>
      </c>
      <c r="F223" s="19"/>
      <c r="G223" s="19" t="n">
        <v>0.137543170849056</v>
      </c>
      <c r="H223" s="19" t="n">
        <v>0.162577875527316</v>
      </c>
      <c r="I223" s="19" t="n">
        <v>0.174385142726933</v>
      </c>
      <c r="J223" s="19" t="n">
        <v>0.2270374736006</v>
      </c>
      <c r="K223" s="19" t="n">
        <v>0.328340928829149</v>
      </c>
      <c r="L223" s="19" t="n">
        <v>0.449979405180386</v>
      </c>
      <c r="M223" s="19"/>
      <c r="N223" s="19" t="n">
        <v>0.138430740061577</v>
      </c>
      <c r="O223" s="19" t="n">
        <v>0.250902863401274</v>
      </c>
      <c r="P223" s="19" t="n">
        <v>0.293112208859539</v>
      </c>
      <c r="Q223" s="19" t="n">
        <v>0.283039701558149</v>
      </c>
      <c r="R223" s="19" t="n">
        <v>0.258967226505692</v>
      </c>
      <c r="S223" s="19"/>
      <c r="T223" s="19" t="n">
        <v>0.151263215284054</v>
      </c>
      <c r="U223" s="19" t="n">
        <v>0.278619242961782</v>
      </c>
      <c r="V223" s="19" t="n">
        <v>0.283305853659727</v>
      </c>
      <c r="W223" s="19" t="n">
        <v>0.258558203815031</v>
      </c>
      <c r="X223" s="19"/>
      <c r="Y223" s="19" t="n">
        <v>0.202398150840037</v>
      </c>
      <c r="Z223" s="19" t="n">
        <v>0.138451383055143</v>
      </c>
      <c r="AA223" s="19" t="n">
        <v>0.44472135125029</v>
      </c>
      <c r="AB223" s="19" t="n">
        <v>0.261704085943745</v>
      </c>
      <c r="AC223" s="19" t="n">
        <v>0.047737138130383</v>
      </c>
      <c r="AD223" s="19" t="n">
        <v>0.334477492914266</v>
      </c>
      <c r="AE223" s="19"/>
      <c r="AF223" s="19" t="n">
        <v>0.309707001856181</v>
      </c>
      <c r="AG223" s="19"/>
      <c r="AH223" s="19" t="n">
        <v>0.266952310927821</v>
      </c>
      <c r="AI223" s="19"/>
      <c r="AJ223" s="19" t="n">
        <v>0.251857363540628</v>
      </c>
      <c r="AK223" s="19" t="n">
        <v>0.315979829746767</v>
      </c>
      <c r="AL223" s="19" t="n">
        <v>0.245481443294555</v>
      </c>
      <c r="AM223" s="19" t="n">
        <v>0.269096572849241</v>
      </c>
      <c r="AN223" s="19" t="n">
        <v>0.304794061728376</v>
      </c>
      <c r="AO223" s="19" t="n">
        <v>0.29406964611304</v>
      </c>
      <c r="AP223" s="19" t="n">
        <v>0.215054060852817</v>
      </c>
    </row>
    <row r="224">
      <c r="B224" t="s">
        <v>138</v>
      </c>
      <c r="C224" s="19" t="n">
        <v>0.0322776511379676</v>
      </c>
      <c r="D224" s="19" t="n">
        <v>0.0454594029137019</v>
      </c>
      <c r="E224" s="19" t="n">
        <v>0.0193830104826398</v>
      </c>
      <c r="F224" s="19"/>
      <c r="G224" s="19" t="n">
        <v>0.0575719060303393</v>
      </c>
      <c r="H224" s="19" t="n">
        <v>0.010760408494156</v>
      </c>
      <c r="I224" s="19" t="n">
        <v>0.0157472316692569</v>
      </c>
      <c r="J224" s="19" t="n">
        <v>0.0250521906181289</v>
      </c>
      <c r="K224" s="19" t="n">
        <v>0.0398219295700708</v>
      </c>
      <c r="L224" s="19" t="n">
        <v>0.0486974319287864</v>
      </c>
      <c r="M224" s="19"/>
      <c r="N224" s="19" t="n">
        <v>0.113193554336286</v>
      </c>
      <c r="O224" s="19" t="n">
        <v>0.0362986745129614</v>
      </c>
      <c r="P224" s="19" t="n">
        <v>0.0140026164039145</v>
      </c>
      <c r="Q224" s="19" t="n">
        <v>0.0309242627390814</v>
      </c>
      <c r="R224" s="19" t="n">
        <v>0.0239888553763355</v>
      </c>
      <c r="S224" s="19"/>
      <c r="T224" s="19" t="n">
        <v>0.0460191645066276</v>
      </c>
      <c r="U224" s="19" t="n">
        <v>0.0378837706890687</v>
      </c>
      <c r="V224" s="19" t="n">
        <v>0.0424575608032869</v>
      </c>
      <c r="W224" s="19" t="n">
        <v>0.0157381668190154</v>
      </c>
      <c r="X224" s="19"/>
      <c r="Y224" s="19" t="n">
        <v>0.0212528114182238</v>
      </c>
      <c r="Z224" s="19" t="n">
        <v>0.0317835616180861</v>
      </c>
      <c r="AA224" s="19" t="n">
        <v>0.0535396379066824</v>
      </c>
      <c r="AB224" s="19" t="n">
        <v>0.0362250772391687</v>
      </c>
      <c r="AC224" s="19" t="n">
        <v>0.0380178591871207</v>
      </c>
      <c r="AD224" s="19" t="n">
        <v>0.0126294608702325</v>
      </c>
      <c r="AE224" s="19"/>
      <c r="AF224" s="19" t="n">
        <v>0.0358739923229886</v>
      </c>
      <c r="AG224" s="19"/>
      <c r="AH224" s="19" t="n">
        <v>0.0322776511379676</v>
      </c>
      <c r="AI224" s="19"/>
      <c r="AJ224" s="19" t="n">
        <v>0.0381125079694948</v>
      </c>
      <c r="AK224" s="19" t="n">
        <v>0.0209989277777477</v>
      </c>
      <c r="AL224" s="19" t="n">
        <v>0.0464890492233353</v>
      </c>
      <c r="AM224" s="19" t="n">
        <v>0.0351823541743801</v>
      </c>
      <c r="AN224" s="19" t="n">
        <v>0.017843343415009</v>
      </c>
      <c r="AO224" s="19" t="n">
        <v>0.0186078650045575</v>
      </c>
      <c r="AP224" s="19" t="n">
        <v>0.0352146984332621</v>
      </c>
    </row>
    <row r="225">
      <c r="B225" t="s">
        <v>139</v>
      </c>
      <c r="C225" s="19" t="n">
        <v>0.00897494406375296</v>
      </c>
      <c r="D225" s="19" t="n">
        <v>0.00963784279048871</v>
      </c>
      <c r="E225" s="19" t="n">
        <v>0.00832648390325539</v>
      </c>
      <c r="F225" s="19"/>
      <c r="G225" s="19" t="n">
        <v>0</v>
      </c>
      <c r="H225" s="19" t="n">
        <v>0</v>
      </c>
      <c r="I225" s="19" t="n">
        <v>0.0215459230478438</v>
      </c>
      <c r="J225" s="19" t="n">
        <v>0.0180844849971889</v>
      </c>
      <c r="K225" s="19" t="n">
        <v>0.0107673910490442</v>
      </c>
      <c r="L225" s="19" t="n">
        <v>0.00273147969554995</v>
      </c>
      <c r="M225" s="19"/>
      <c r="N225" s="19" t="n">
        <v>0.0166085666729564</v>
      </c>
      <c r="O225" s="19" t="n">
        <v>0.0135048857893341</v>
      </c>
      <c r="P225" s="19" t="n">
        <v>0.01037271055393</v>
      </c>
      <c r="Q225" s="19" t="n">
        <v>0.00772640822061635</v>
      </c>
      <c r="R225" s="19" t="n">
        <v>0</v>
      </c>
      <c r="S225" s="19"/>
      <c r="T225" s="19" t="n">
        <v>0.0261930992531022</v>
      </c>
      <c r="U225" s="19" t="n">
        <v>0.0150976773622392</v>
      </c>
      <c r="V225" s="19" t="n">
        <v>0.00353742104270837</v>
      </c>
      <c r="W225" s="19" t="n">
        <v>0.00909596506135234</v>
      </c>
      <c r="X225" s="19"/>
      <c r="Y225" s="19" t="n">
        <v>0.00567785986032295</v>
      </c>
      <c r="Z225" s="19" t="n">
        <v>0</v>
      </c>
      <c r="AA225" s="19" t="n">
        <v>0.00234592228186817</v>
      </c>
      <c r="AB225" s="19" t="n">
        <v>0.0220395965056297</v>
      </c>
      <c r="AC225" s="19" t="n">
        <v>0</v>
      </c>
      <c r="AD225" s="19" t="n">
        <v>0.0503538695892754</v>
      </c>
      <c r="AE225" s="19"/>
      <c r="AF225" s="19" t="n">
        <v>0.0136364925602756</v>
      </c>
      <c r="AG225" s="19"/>
      <c r="AH225" s="19" t="n">
        <v>0.00897494406375296</v>
      </c>
      <c r="AI225" s="19"/>
      <c r="AJ225" s="19" t="n">
        <v>0.0110474359144297</v>
      </c>
      <c r="AK225" s="19" t="n">
        <v>0.0164798219669175</v>
      </c>
      <c r="AL225" s="19" t="n">
        <v>0.00403416302400316</v>
      </c>
      <c r="AM225" s="19" t="n">
        <v>0</v>
      </c>
      <c r="AN225" s="19" t="n">
        <v>0.0176070974433861</v>
      </c>
      <c r="AO225" s="19" t="n">
        <v>0</v>
      </c>
      <c r="AP225" s="19" t="n">
        <v>0.00743166400462936</v>
      </c>
    </row>
    <row r="226">
      <c r="B226" t="s">
        <v>60</v>
      </c>
      <c r="C226" s="19" t="n">
        <v>0.0321321905747521</v>
      </c>
      <c r="D226" s="19" t="n">
        <v>0.0194859141819718</v>
      </c>
      <c r="E226" s="19" t="n">
        <v>0.0445030190114584</v>
      </c>
      <c r="F226" s="19"/>
      <c r="G226" s="19" t="n">
        <v>0.0144800911741872</v>
      </c>
      <c r="H226" s="19" t="n">
        <v>0.0280594778313021</v>
      </c>
      <c r="I226" s="19" t="n">
        <v>0.0264285278649409</v>
      </c>
      <c r="J226" s="19" t="n">
        <v>0.00616641850043054</v>
      </c>
      <c r="K226" s="19" t="n">
        <v>0.0517548183283302</v>
      </c>
      <c r="L226" s="19" t="n">
        <v>0.0524750402825097</v>
      </c>
      <c r="M226" s="19"/>
      <c r="N226" s="19" t="n">
        <v>0.0296116530299071</v>
      </c>
      <c r="O226" s="19" t="n">
        <v>0.00615121438932732</v>
      </c>
      <c r="P226" s="19" t="n">
        <v>0.051606845375553</v>
      </c>
      <c r="Q226" s="19" t="n">
        <v>0.0229720474191574</v>
      </c>
      <c r="R226" s="19" t="n">
        <v>0.0538071862047666</v>
      </c>
      <c r="S226" s="19"/>
      <c r="T226" s="19" t="n">
        <v>0.0575584606597756</v>
      </c>
      <c r="U226" s="19" t="n">
        <v>0.0382441243643705</v>
      </c>
      <c r="V226" s="19" t="n">
        <v>0.0310611879938017</v>
      </c>
      <c r="W226" s="19" t="n">
        <v>0.0269212546813425</v>
      </c>
      <c r="X226" s="19"/>
      <c r="Y226" s="19" t="n">
        <v>0.0158363350535395</v>
      </c>
      <c r="Z226" s="19" t="n">
        <v>0.0318557731647453</v>
      </c>
      <c r="AA226" s="19" t="n">
        <v>0.0509055602154622</v>
      </c>
      <c r="AB226" s="19" t="n">
        <v>0.0451736648497164</v>
      </c>
      <c r="AC226" s="19" t="n">
        <v>0.0289447616143441</v>
      </c>
      <c r="AD226" s="19" t="n">
        <v>0.0542255574824458</v>
      </c>
      <c r="AE226" s="19"/>
      <c r="AF226" s="19" t="n">
        <v>0.0350054882517027</v>
      </c>
      <c r="AG226" s="19"/>
      <c r="AH226" s="19" t="n">
        <v>0.0321321905747521</v>
      </c>
      <c r="AI226" s="19"/>
      <c r="AJ226" s="19" t="n">
        <v>0.0350256051037591</v>
      </c>
      <c r="AK226" s="19" t="n">
        <v>0.0142505604375874</v>
      </c>
      <c r="AL226" s="19" t="n">
        <v>0.0383719580988262</v>
      </c>
      <c r="AM226" s="19" t="n">
        <v>0.0204945310617085</v>
      </c>
      <c r="AN226" s="19" t="n">
        <v>0.0424498206198787</v>
      </c>
      <c r="AO226" s="19" t="n">
        <v>0.0396649320166125</v>
      </c>
      <c r="AP226" s="19" t="n">
        <v>0.0416460159082045</v>
      </c>
    </row>
    <row r="227">
      <c r="C227" s="19"/>
      <c r="D227" s="19"/>
      <c r="E227" s="19"/>
      <c r="F227" s="19"/>
      <c r="G227" s="19"/>
      <c r="H227" s="19"/>
      <c r="I227" s="19"/>
      <c r="J227" s="19"/>
      <c r="K227" s="19"/>
      <c r="L227" s="19"/>
      <c r="M227" s="19"/>
      <c r="N227" s="19"/>
      <c r="O227" s="19"/>
      <c r="P227" s="19"/>
      <c r="Q227" s="19"/>
      <c r="R227" s="19"/>
      <c r="S227" s="19"/>
      <c r="T227" s="19"/>
      <c r="U227" s="19"/>
      <c r="V227" s="19"/>
      <c r="W227" s="19"/>
      <c r="X227" s="19"/>
      <c r="Y227" s="19"/>
      <c r="Z227" s="19"/>
      <c r="AA227" s="19"/>
      <c r="AB227" s="19"/>
      <c r="AC227" s="19"/>
      <c r="AD227" s="19"/>
      <c r="AE227" s="19"/>
      <c r="AF227" s="19"/>
      <c r="AG227" s="19"/>
      <c r="AH227" s="19"/>
      <c r="AI227" s="19"/>
      <c r="AJ227" s="19"/>
      <c r="AK227" s="19"/>
      <c r="AL227" s="19"/>
      <c r="AM227" s="19"/>
      <c r="AN227" s="19"/>
      <c r="AO227" s="19"/>
      <c r="AP227" s="19"/>
    </row>
    <row r="228">
      <c r="B228" s="7" t="s">
        <v>151</v>
      </c>
      <c r="C228" s="19"/>
      <c r="D228" s="19"/>
      <c r="E228" s="19"/>
      <c r="F228" s="19"/>
      <c r="G228" s="19"/>
      <c r="H228" s="19"/>
      <c r="I228" s="19"/>
      <c r="J228" s="19"/>
      <c r="K228" s="19"/>
      <c r="L228" s="19"/>
      <c r="M228" s="19"/>
      <c r="N228" s="19"/>
      <c r="O228" s="19"/>
      <c r="P228" s="19"/>
      <c r="Q228" s="19"/>
      <c r="R228" s="19"/>
      <c r="S228" s="19"/>
      <c r="T228" s="19"/>
      <c r="U228" s="19"/>
      <c r="V228" s="19"/>
      <c r="W228" s="19"/>
      <c r="X228" s="19"/>
      <c r="Y228" s="19"/>
      <c r="Z228" s="19"/>
      <c r="AA228" s="19"/>
      <c r="AB228" s="19"/>
      <c r="AC228" s="19"/>
      <c r="AD228" s="19"/>
      <c r="AE228" s="19"/>
      <c r="AF228" s="19"/>
      <c r="AG228" s="19"/>
      <c r="AH228" s="19"/>
      <c r="AI228" s="19"/>
      <c r="AJ228" s="19"/>
      <c r="AK228" s="19"/>
      <c r="AL228" s="19"/>
      <c r="AM228" s="19"/>
      <c r="AN228" s="19"/>
      <c r="AO228" s="19"/>
      <c r="AP228" s="19"/>
    </row>
    <row r="229">
      <c r="B229" s="26" t="s">
        <v>122</v>
      </c>
      <c r="C229" s="19"/>
      <c r="D229" s="19"/>
      <c r="E229" s="19"/>
      <c r="F229" s="19"/>
      <c r="G229" s="19"/>
      <c r="H229" s="19"/>
      <c r="I229" s="19"/>
      <c r="J229" s="19"/>
      <c r="K229" s="19"/>
      <c r="L229" s="19"/>
      <c r="M229" s="19"/>
      <c r="N229" s="19"/>
      <c r="O229" s="19"/>
      <c r="P229" s="19"/>
      <c r="Q229" s="19"/>
      <c r="R229" s="19"/>
      <c r="S229" s="19"/>
      <c r="T229" s="19"/>
      <c r="U229" s="19"/>
      <c r="V229" s="19"/>
      <c r="W229" s="19"/>
      <c r="X229" s="19"/>
      <c r="Y229" s="19"/>
      <c r="Z229" s="19"/>
      <c r="AA229" s="19"/>
      <c r="AB229" s="19"/>
      <c r="AC229" s="19"/>
      <c r="AD229" s="19"/>
      <c r="AE229" s="19"/>
      <c r="AF229" s="19"/>
      <c r="AG229" s="19"/>
      <c r="AH229" s="19"/>
      <c r="AI229" s="19"/>
      <c r="AJ229" s="19"/>
      <c r="AK229" s="19"/>
      <c r="AL229" s="19"/>
      <c r="AM229" s="19"/>
      <c r="AN229" s="19"/>
      <c r="AO229" s="19"/>
      <c r="AP229" s="19"/>
    </row>
    <row r="230">
      <c r="B230" t="s">
        <v>135</v>
      </c>
      <c r="C230" s="19" t="n">
        <v>0.0290846509462636</v>
      </c>
      <c r="D230" s="19" t="n">
        <v>0.0380692724202083</v>
      </c>
      <c r="E230" s="19" t="n">
        <v>0.0202957230934474</v>
      </c>
      <c r="F230" s="19"/>
      <c r="G230" s="19" t="n">
        <v>0.0528642964364555</v>
      </c>
      <c r="H230" s="19" t="n">
        <v>0.039359380364049</v>
      </c>
      <c r="I230" s="19" t="n">
        <v>0.0515453403570365</v>
      </c>
      <c r="J230" s="19" t="n">
        <v>0.0194140900026237</v>
      </c>
      <c r="K230" s="19" t="n">
        <v>0.0246340306336904</v>
      </c>
      <c r="L230" s="19" t="n">
        <v>0.005660733328476</v>
      </c>
      <c r="M230" s="19"/>
      <c r="N230" s="19" t="n">
        <v>0.0345695113754892</v>
      </c>
      <c r="O230" s="19" t="n">
        <v>0.00983839546131719</v>
      </c>
      <c r="P230" s="19" t="n">
        <v>0.0336340262951905</v>
      </c>
      <c r="Q230" s="19" t="n">
        <v>0.0236719717869162</v>
      </c>
      <c r="R230" s="19" t="n">
        <v>0.0555528310560608</v>
      </c>
      <c r="S230" s="19"/>
      <c r="T230" s="19" t="n">
        <v>0.0625487913175645</v>
      </c>
      <c r="U230" s="19" t="n">
        <v>0.0330380514532797</v>
      </c>
      <c r="V230" s="19" t="n">
        <v>0.0319551162733049</v>
      </c>
      <c r="W230" s="19" t="n">
        <v>0.02952368548143</v>
      </c>
      <c r="X230" s="19"/>
      <c r="Y230" s="19" t="n">
        <v>0.0451887653445633</v>
      </c>
      <c r="Z230" s="19" t="n">
        <v>0.0352740708908803</v>
      </c>
      <c r="AA230" s="19" t="n">
        <v>0.0119308541854653</v>
      </c>
      <c r="AB230" s="19" t="n">
        <v>0.0127003205590249</v>
      </c>
      <c r="AC230" s="19" t="n">
        <v>0</v>
      </c>
      <c r="AD230" s="19" t="n">
        <v>0.030973149817645</v>
      </c>
      <c r="AE230" s="19"/>
      <c r="AF230" s="19" t="n">
        <v>0.0280481371817806</v>
      </c>
      <c r="AG230" s="19"/>
      <c r="AH230" s="19" t="n">
        <v>0.0290846509462636</v>
      </c>
      <c r="AI230" s="19"/>
      <c r="AJ230" s="19" t="n">
        <v>0.0562540859868596</v>
      </c>
      <c r="AK230" s="19" t="n">
        <v>0.00973705826125322</v>
      </c>
      <c r="AL230" s="19" t="n">
        <v>0.031734113997289</v>
      </c>
      <c r="AM230" s="19" t="n">
        <v>0.034149360320627</v>
      </c>
      <c r="AN230" s="19" t="n">
        <v>0.0145878409984153</v>
      </c>
      <c r="AO230" s="19" t="n">
        <v>0.00789247532607973</v>
      </c>
      <c r="AP230" s="19" t="n">
        <v>0.0231816387434501</v>
      </c>
    </row>
    <row r="231">
      <c r="B231" t="s">
        <v>136</v>
      </c>
      <c r="C231" s="19" t="n">
        <v>0.0827117461085148</v>
      </c>
      <c r="D231" s="19" t="n">
        <v>0.0855451409146424</v>
      </c>
      <c r="E231" s="19" t="n">
        <v>0.0799400653424618</v>
      </c>
      <c r="F231" s="19"/>
      <c r="G231" s="19" t="n">
        <v>0.156523987068978</v>
      </c>
      <c r="H231" s="19" t="n">
        <v>0.113919991725434</v>
      </c>
      <c r="I231" s="19" t="n">
        <v>0.0874684969769437</v>
      </c>
      <c r="J231" s="19" t="n">
        <v>0.0949503448060866</v>
      </c>
      <c r="K231" s="19" t="n">
        <v>0.0322234072868837</v>
      </c>
      <c r="L231" s="19" t="n">
        <v>0.0492881112504032</v>
      </c>
      <c r="M231" s="19"/>
      <c r="N231" s="19" t="n">
        <v>0.0500371646825068</v>
      </c>
      <c r="O231" s="19" t="n">
        <v>0.106734204473366</v>
      </c>
      <c r="P231" s="19" t="n">
        <v>0.0558324316357356</v>
      </c>
      <c r="Q231" s="19" t="n">
        <v>0.0664060651560746</v>
      </c>
      <c r="R231" s="19" t="n">
        <v>0.146692143123615</v>
      </c>
      <c r="S231" s="19"/>
      <c r="T231" s="19" t="n">
        <v>0.119498576666113</v>
      </c>
      <c r="U231" s="19" t="n">
        <v>0.0646504367487187</v>
      </c>
      <c r="V231" s="19" t="n">
        <v>0.0713452252483436</v>
      </c>
      <c r="W231" s="19" t="n">
        <v>0.0931837273983604</v>
      </c>
      <c r="X231" s="19"/>
      <c r="Y231" s="19" t="n">
        <v>0.119552149942001</v>
      </c>
      <c r="Z231" s="19" t="n">
        <v>0.0246969341120103</v>
      </c>
      <c r="AA231" s="19" t="n">
        <v>0.0456827696416148</v>
      </c>
      <c r="AB231" s="19" t="n">
        <v>0.100886920598474</v>
      </c>
      <c r="AC231" s="19" t="n">
        <v>0.14795508935917</v>
      </c>
      <c r="AD231" s="19" t="n">
        <v>0.0418229804763849</v>
      </c>
      <c r="AE231" s="19"/>
      <c r="AF231" s="19" t="n">
        <v>0.0835139084462795</v>
      </c>
      <c r="AG231" s="19"/>
      <c r="AH231" s="19" t="n">
        <v>0.0827117461085148</v>
      </c>
      <c r="AI231" s="19"/>
      <c r="AJ231" s="19" t="n">
        <v>0.0946223538915107</v>
      </c>
      <c r="AK231" s="19" t="n">
        <v>0.0342292423192254</v>
      </c>
      <c r="AL231" s="19" t="n">
        <v>0.0952045077178746</v>
      </c>
      <c r="AM231" s="19" t="n">
        <v>0.123994793907972</v>
      </c>
      <c r="AN231" s="19" t="n">
        <v>0.0338316825627267</v>
      </c>
      <c r="AO231" s="19" t="n">
        <v>0.132914303424735</v>
      </c>
      <c r="AP231" s="19" t="n">
        <v>0.0838546460589945</v>
      </c>
    </row>
    <row r="232">
      <c r="B232" t="s">
        <v>137</v>
      </c>
      <c r="C232" s="19" t="n">
        <v>0.218757823795519</v>
      </c>
      <c r="D232" s="19" t="n">
        <v>0.195171026141807</v>
      </c>
      <c r="E232" s="19" t="n">
        <v>0.241830878510025</v>
      </c>
      <c r="F232" s="19"/>
      <c r="G232" s="19" t="n">
        <v>0.14198028199323</v>
      </c>
      <c r="H232" s="19" t="n">
        <v>0.237857765430839</v>
      </c>
      <c r="I232" s="19" t="n">
        <v>0.280561977989468</v>
      </c>
      <c r="J232" s="19" t="n">
        <v>0.216006298020061</v>
      </c>
      <c r="K232" s="19" t="n">
        <v>0.187453895658367</v>
      </c>
      <c r="L232" s="19" t="n">
        <v>0.216288700197376</v>
      </c>
      <c r="M232" s="19"/>
      <c r="N232" s="19" t="n">
        <v>0.279050704097117</v>
      </c>
      <c r="O232" s="19" t="n">
        <v>0.21635508554923</v>
      </c>
      <c r="P232" s="19" t="n">
        <v>0.182109192900406</v>
      </c>
      <c r="Q232" s="19" t="n">
        <v>0.241831477572767</v>
      </c>
      <c r="R232" s="19" t="n">
        <v>0.201465461179533</v>
      </c>
      <c r="S232" s="19"/>
      <c r="T232" s="19" t="n">
        <v>0.261888964932995</v>
      </c>
      <c r="U232" s="19" t="n">
        <v>0.252036796201095</v>
      </c>
      <c r="V232" s="19" t="n">
        <v>0.212759719283276</v>
      </c>
      <c r="W232" s="19" t="n">
        <v>0.2091894887788</v>
      </c>
      <c r="X232" s="19"/>
      <c r="Y232" s="19" t="n">
        <v>0.237898183011192</v>
      </c>
      <c r="Z232" s="19" t="n">
        <v>0.181520738586456</v>
      </c>
      <c r="AA232" s="19" t="n">
        <v>0.214360690123298</v>
      </c>
      <c r="AB232" s="19" t="n">
        <v>0.158238771241297</v>
      </c>
      <c r="AC232" s="19" t="n">
        <v>0.17963162021544</v>
      </c>
      <c r="AD232" s="19" t="n">
        <v>0.213006117269848</v>
      </c>
      <c r="AE232" s="19"/>
      <c r="AF232" s="19" t="n">
        <v>0.223526183126098</v>
      </c>
      <c r="AG232" s="19"/>
      <c r="AH232" s="19" t="n">
        <v>0.218757823795519</v>
      </c>
      <c r="AI232" s="19"/>
      <c r="AJ232" s="19" t="n">
        <v>0.271602855464017</v>
      </c>
      <c r="AK232" s="19" t="n">
        <v>0.185457445575025</v>
      </c>
      <c r="AL232" s="19" t="n">
        <v>0.196870017781933</v>
      </c>
      <c r="AM232" s="19" t="n">
        <v>0.177306534189943</v>
      </c>
      <c r="AN232" s="19" t="n">
        <v>0.247557612479115</v>
      </c>
      <c r="AO232" s="19" t="n">
        <v>0.177310313067453</v>
      </c>
      <c r="AP232" s="19" t="n">
        <v>0.234142990836107</v>
      </c>
    </row>
    <row r="233">
      <c r="B233" t="s">
        <v>138</v>
      </c>
      <c r="C233" s="19" t="n">
        <v>0.376060672085446</v>
      </c>
      <c r="D233" s="19" t="n">
        <v>0.377375283058195</v>
      </c>
      <c r="E233" s="19" t="n">
        <v>0.374774694592957</v>
      </c>
      <c r="F233" s="19"/>
      <c r="G233" s="19" t="n">
        <v>0.370444989747708</v>
      </c>
      <c r="H233" s="19" t="n">
        <v>0.384386995938092</v>
      </c>
      <c r="I233" s="19" t="n">
        <v>0.262164966166789</v>
      </c>
      <c r="J233" s="19" t="n">
        <v>0.328573437547931</v>
      </c>
      <c r="K233" s="19" t="n">
        <v>0.464929747002682</v>
      </c>
      <c r="L233" s="19" t="n">
        <v>0.429728218803317</v>
      </c>
      <c r="M233" s="19"/>
      <c r="N233" s="19" t="n">
        <v>0.248202998788334</v>
      </c>
      <c r="O233" s="19" t="n">
        <v>0.372517433770552</v>
      </c>
      <c r="P233" s="19" t="n">
        <v>0.373907669250557</v>
      </c>
      <c r="Q233" s="19" t="n">
        <v>0.401070969635972</v>
      </c>
      <c r="R233" s="19" t="n">
        <v>0.39123837255816</v>
      </c>
      <c r="S233" s="19"/>
      <c r="T233" s="19" t="n">
        <v>0.309179194058011</v>
      </c>
      <c r="U233" s="19" t="n">
        <v>0.353465896603946</v>
      </c>
      <c r="V233" s="19" t="n">
        <v>0.37346461837354</v>
      </c>
      <c r="W233" s="19" t="n">
        <v>0.39373506750312</v>
      </c>
      <c r="X233" s="19"/>
      <c r="Y233" s="19" t="n">
        <v>0.338607308751332</v>
      </c>
      <c r="Z233" s="19" t="n">
        <v>0.401339582156249</v>
      </c>
      <c r="AA233" s="19" t="n">
        <v>0.423225850454756</v>
      </c>
      <c r="AB233" s="19" t="n">
        <v>0.380756173009393</v>
      </c>
      <c r="AC233" s="19" t="n">
        <v>0.470875273231181</v>
      </c>
      <c r="AD233" s="19" t="n">
        <v>0.335401951171603</v>
      </c>
      <c r="AE233" s="19"/>
      <c r="AF233" s="19" t="n">
        <v>0.353103762270921</v>
      </c>
      <c r="AG233" s="19"/>
      <c r="AH233" s="19" t="n">
        <v>0.376060672085446</v>
      </c>
      <c r="AI233" s="19"/>
      <c r="AJ233" s="19" t="n">
        <v>0.378382405282456</v>
      </c>
      <c r="AK233" s="19" t="n">
        <v>0.410202452798758</v>
      </c>
      <c r="AL233" s="19" t="n">
        <v>0.433238934575721</v>
      </c>
      <c r="AM233" s="19" t="n">
        <v>0.412205600277359</v>
      </c>
      <c r="AN233" s="19" t="n">
        <v>0.277893722125493</v>
      </c>
      <c r="AO233" s="19" t="n">
        <v>0.36527664261288</v>
      </c>
      <c r="AP233" s="19" t="n">
        <v>0.299312752979833</v>
      </c>
    </row>
    <row r="234">
      <c r="B234" t="s">
        <v>139</v>
      </c>
      <c r="C234" s="19" t="n">
        <v>0.265322847176742</v>
      </c>
      <c r="D234" s="19" t="n">
        <v>0.272916259153103</v>
      </c>
      <c r="E234" s="19" t="n">
        <v>0.257894826952352</v>
      </c>
      <c r="F234" s="19"/>
      <c r="G234" s="19" t="n">
        <v>0.230116824104699</v>
      </c>
      <c r="H234" s="19" t="n">
        <v>0.196367449920639</v>
      </c>
      <c r="I234" s="19" t="n">
        <v>0.261924818363069</v>
      </c>
      <c r="J234" s="19" t="n">
        <v>0.337250027080849</v>
      </c>
      <c r="K234" s="19" t="n">
        <v>0.251730117036463</v>
      </c>
      <c r="L234" s="19" t="n">
        <v>0.289057567854537</v>
      </c>
      <c r="M234" s="19"/>
      <c r="N234" s="19" t="n">
        <v>0.388139621056553</v>
      </c>
      <c r="O234" s="19" t="n">
        <v>0.280674639039112</v>
      </c>
      <c r="P234" s="19" t="n">
        <v>0.298761569038522</v>
      </c>
      <c r="Q234" s="19" t="n">
        <v>0.240743473748758</v>
      </c>
      <c r="R234" s="19" t="n">
        <v>0.188110202821285</v>
      </c>
      <c r="S234" s="19"/>
      <c r="T234" s="19" t="n">
        <v>0.152512825772803</v>
      </c>
      <c r="U234" s="19" t="n">
        <v>0.276361195802915</v>
      </c>
      <c r="V234" s="19" t="n">
        <v>0.278804751572298</v>
      </c>
      <c r="W234" s="19" t="n">
        <v>0.250161849055433</v>
      </c>
      <c r="X234" s="19"/>
      <c r="Y234" s="19" t="n">
        <v>0.228787476418746</v>
      </c>
      <c r="Z234" s="19" t="n">
        <v>0.328146649626273</v>
      </c>
      <c r="AA234" s="19" t="n">
        <v>0.288323109102992</v>
      </c>
      <c r="AB234" s="19" t="n">
        <v>0.287193546094655</v>
      </c>
      <c r="AC234" s="19" t="n">
        <v>0.167209261311428</v>
      </c>
      <c r="AD234" s="19" t="n">
        <v>0.345139433303713</v>
      </c>
      <c r="AE234" s="19"/>
      <c r="AF234" s="19" t="n">
        <v>0.286155059438526</v>
      </c>
      <c r="AG234" s="19"/>
      <c r="AH234" s="19" t="n">
        <v>0.265322847176742</v>
      </c>
      <c r="AI234" s="19"/>
      <c r="AJ234" s="19" t="n">
        <v>0.179800809418008</v>
      </c>
      <c r="AK234" s="19" t="n">
        <v>0.3245613972365</v>
      </c>
      <c r="AL234" s="19" t="n">
        <v>0.22044194114798</v>
      </c>
      <c r="AM234" s="19" t="n">
        <v>0.231723408135286</v>
      </c>
      <c r="AN234" s="19" t="n">
        <v>0.426129141834251</v>
      </c>
      <c r="AO234" s="19" t="n">
        <v>0.286057903814564</v>
      </c>
      <c r="AP234" s="19" t="n">
        <v>0.303410362422512</v>
      </c>
    </row>
    <row r="235">
      <c r="B235" t="s">
        <v>60</v>
      </c>
      <c r="C235" s="19" t="n">
        <v>0.0280622598875149</v>
      </c>
      <c r="D235" s="19" t="n">
        <v>0.0309230183120437</v>
      </c>
      <c r="E235" s="19" t="n">
        <v>0.0252638115087564</v>
      </c>
      <c r="F235" s="19"/>
      <c r="G235" s="19" t="n">
        <v>0.0480696206489288</v>
      </c>
      <c r="H235" s="19" t="n">
        <v>0.0281084166209469</v>
      </c>
      <c r="I235" s="19" t="n">
        <v>0.0563344001466937</v>
      </c>
      <c r="J235" s="19" t="n">
        <v>0.00380580254244872</v>
      </c>
      <c r="K235" s="19" t="n">
        <v>0.0390288023819141</v>
      </c>
      <c r="L235" s="19" t="n">
        <v>0.0099766685658911</v>
      </c>
      <c r="M235" s="19"/>
      <c r="N235" s="19" t="n">
        <v>0</v>
      </c>
      <c r="O235" s="19" t="n">
        <v>0.0138802417064232</v>
      </c>
      <c r="P235" s="19" t="n">
        <v>0.0557551108795889</v>
      </c>
      <c r="Q235" s="19" t="n">
        <v>0.0262760420995123</v>
      </c>
      <c r="R235" s="19" t="n">
        <v>0.0169409892613462</v>
      </c>
      <c r="S235" s="19"/>
      <c r="T235" s="19" t="n">
        <v>0.0943716472525133</v>
      </c>
      <c r="U235" s="19" t="n">
        <v>0.0204476231900453</v>
      </c>
      <c r="V235" s="19" t="n">
        <v>0.0316705692492383</v>
      </c>
      <c r="W235" s="19" t="n">
        <v>0.024206181782857</v>
      </c>
      <c r="X235" s="19"/>
      <c r="Y235" s="19" t="n">
        <v>0.0299661165321646</v>
      </c>
      <c r="Z235" s="19" t="n">
        <v>0.0290220246281317</v>
      </c>
      <c r="AA235" s="19" t="n">
        <v>0.0164767264918744</v>
      </c>
      <c r="AB235" s="19" t="n">
        <v>0.060224268497156</v>
      </c>
      <c r="AC235" s="19" t="n">
        <v>0.0343287558827807</v>
      </c>
      <c r="AD235" s="19" t="n">
        <v>0.0336563679608052</v>
      </c>
      <c r="AE235" s="19"/>
      <c r="AF235" s="19" t="n">
        <v>0.025652949536395</v>
      </c>
      <c r="AG235" s="19"/>
      <c r="AH235" s="19" t="n">
        <v>0.0280622598875149</v>
      </c>
      <c r="AI235" s="19"/>
      <c r="AJ235" s="19" t="n">
        <v>0.0193374899571479</v>
      </c>
      <c r="AK235" s="19" t="n">
        <v>0.0358124038092388</v>
      </c>
      <c r="AL235" s="19" t="n">
        <v>0.0225104847792021</v>
      </c>
      <c r="AM235" s="19" t="n">
        <v>0.0206203031688127</v>
      </c>
      <c r="AN235" s="19" t="n">
        <v>0</v>
      </c>
      <c r="AO235" s="19" t="n">
        <v>0.0305483617542886</v>
      </c>
      <c r="AP235" s="19" t="n">
        <v>0.0560976089591027</v>
      </c>
    </row>
    <row r="236">
      <c r="C236" s="19"/>
      <c r="D236" s="19"/>
      <c r="E236" s="19"/>
      <c r="F236" s="19"/>
      <c r="G236" s="19"/>
      <c r="H236" s="19"/>
      <c r="I236" s="19"/>
      <c r="J236" s="19"/>
      <c r="K236" s="19"/>
      <c r="L236" s="19"/>
      <c r="M236" s="19"/>
      <c r="N236" s="19"/>
      <c r="O236" s="19"/>
      <c r="P236" s="19"/>
      <c r="Q236" s="19"/>
      <c r="R236" s="19"/>
      <c r="S236" s="19"/>
      <c r="T236" s="19"/>
      <c r="U236" s="19"/>
      <c r="V236" s="19"/>
      <c r="W236" s="19"/>
      <c r="X236" s="19"/>
      <c r="Y236" s="19"/>
      <c r="Z236" s="19"/>
      <c r="AA236" s="19"/>
      <c r="AB236" s="19"/>
      <c r="AC236" s="19"/>
      <c r="AD236" s="19"/>
      <c r="AE236" s="19"/>
      <c r="AF236" s="19"/>
      <c r="AG236" s="19"/>
      <c r="AH236" s="19"/>
      <c r="AI236" s="19"/>
      <c r="AJ236" s="19"/>
      <c r="AK236" s="19"/>
      <c r="AL236" s="19"/>
      <c r="AM236" s="19"/>
      <c r="AN236" s="19"/>
      <c r="AO236" s="19"/>
      <c r="AP236" s="19"/>
    </row>
    <row r="237">
      <c r="B237" s="7" t="s">
        <v>152</v>
      </c>
      <c r="C237" s="19"/>
      <c r="D237" s="19"/>
      <c r="E237" s="19"/>
      <c r="F237" s="19"/>
      <c r="G237" s="19"/>
      <c r="H237" s="19"/>
      <c r="I237" s="19"/>
      <c r="J237" s="19"/>
      <c r="K237" s="19"/>
      <c r="L237" s="19"/>
      <c r="M237" s="19"/>
      <c r="N237" s="19"/>
      <c r="O237" s="19"/>
      <c r="P237" s="19"/>
      <c r="Q237" s="19"/>
      <c r="R237" s="19"/>
      <c r="S237" s="19"/>
      <c r="T237" s="19"/>
      <c r="U237" s="19"/>
      <c r="V237" s="19"/>
      <c r="W237" s="19"/>
      <c r="X237" s="19"/>
      <c r="Y237" s="19"/>
      <c r="Z237" s="19"/>
      <c r="AA237" s="19"/>
      <c r="AB237" s="19"/>
      <c r="AC237" s="19"/>
      <c r="AD237" s="19"/>
      <c r="AE237" s="19"/>
      <c r="AF237" s="19"/>
      <c r="AG237" s="19"/>
      <c r="AH237" s="19"/>
      <c r="AI237" s="19"/>
      <c r="AJ237" s="19"/>
      <c r="AK237" s="19"/>
      <c r="AL237" s="19"/>
      <c r="AM237" s="19"/>
      <c r="AN237" s="19"/>
      <c r="AO237" s="19"/>
      <c r="AP237" s="19"/>
    </row>
    <row r="238">
      <c r="B238" s="26" t="s">
        <v>122</v>
      </c>
      <c r="C238" s="19"/>
      <c r="D238" s="19"/>
      <c r="E238" s="19"/>
      <c r="F238" s="19"/>
      <c r="G238" s="19"/>
      <c r="H238" s="19"/>
      <c r="I238" s="19"/>
      <c r="J238" s="19"/>
      <c r="K238" s="19"/>
      <c r="L238" s="19"/>
      <c r="M238" s="19"/>
      <c r="N238" s="19"/>
      <c r="O238" s="19"/>
      <c r="P238" s="19"/>
      <c r="Q238" s="19"/>
      <c r="R238" s="19"/>
      <c r="S238" s="19"/>
      <c r="T238" s="19"/>
      <c r="U238" s="19"/>
      <c r="V238" s="19"/>
      <c r="W238" s="19"/>
      <c r="X238" s="19"/>
      <c r="Y238" s="19"/>
      <c r="Z238" s="19"/>
      <c r="AA238" s="19"/>
      <c r="AB238" s="19"/>
      <c r="AC238" s="19"/>
      <c r="AD238" s="19"/>
      <c r="AE238" s="19"/>
      <c r="AF238" s="19"/>
      <c r="AG238" s="19"/>
      <c r="AH238" s="19"/>
      <c r="AI238" s="19"/>
      <c r="AJ238" s="19"/>
      <c r="AK238" s="19"/>
      <c r="AL238" s="19"/>
      <c r="AM238" s="19"/>
      <c r="AN238" s="19"/>
      <c r="AO238" s="19"/>
      <c r="AP238" s="19"/>
    </row>
    <row r="239">
      <c r="B239" t="s">
        <v>135</v>
      </c>
      <c r="C239" s="19" t="n">
        <v>0.0364284086817229</v>
      </c>
      <c r="D239" s="19" t="n">
        <v>0.0504161051793963</v>
      </c>
      <c r="E239" s="19" t="n">
        <v>0.0227453775488416</v>
      </c>
      <c r="F239" s="19"/>
      <c r="G239" s="19" t="n">
        <v>0.0399819762807054</v>
      </c>
      <c r="H239" s="19" t="n">
        <v>0.0396664157576074</v>
      </c>
      <c r="I239" s="19" t="n">
        <v>0.0806636389093423</v>
      </c>
      <c r="J239" s="19" t="n">
        <v>0.043769686813902</v>
      </c>
      <c r="K239" s="19" t="n">
        <v>0.0196650949728119</v>
      </c>
      <c r="L239" s="19" t="n">
        <v>0.00704741493296505</v>
      </c>
      <c r="M239" s="19"/>
      <c r="N239" s="19" t="n">
        <v>0.0431744444392118</v>
      </c>
      <c r="O239" s="19" t="n">
        <v>0.0339754922737546</v>
      </c>
      <c r="P239" s="19" t="n">
        <v>0.0466045687989598</v>
      </c>
      <c r="Q239" s="19" t="n">
        <v>0.0195756296741874</v>
      </c>
      <c r="R239" s="19" t="n">
        <v>0.0550610365394262</v>
      </c>
      <c r="S239" s="19"/>
      <c r="T239" s="19" t="n">
        <v>0.109213867634053</v>
      </c>
      <c r="U239" s="19" t="n">
        <v>0.0242939165775412</v>
      </c>
      <c r="V239" s="19" t="n">
        <v>0.0325612886669767</v>
      </c>
      <c r="W239" s="19" t="n">
        <v>0.0375564504713264</v>
      </c>
      <c r="X239" s="19"/>
      <c r="Y239" s="19" t="n">
        <v>0.04353612920338</v>
      </c>
      <c r="Z239" s="19" t="n">
        <v>0.070658698651755</v>
      </c>
      <c r="AA239" s="19" t="n">
        <v>0.0173487888730035</v>
      </c>
      <c r="AB239" s="19" t="n">
        <v>0.0666476398562187</v>
      </c>
      <c r="AC239" s="19" t="n">
        <v>0.0323753104398718</v>
      </c>
      <c r="AD239" s="19" t="n">
        <v>0</v>
      </c>
      <c r="AE239" s="19"/>
      <c r="AF239" s="19" t="n">
        <v>0.0388664538039201</v>
      </c>
      <c r="AG239" s="19"/>
      <c r="AH239" s="19" t="n">
        <v>0.0364284086817229</v>
      </c>
      <c r="AI239" s="19"/>
      <c r="AJ239" s="19" t="n">
        <v>0.0569844375555284</v>
      </c>
      <c r="AK239" s="19" t="n">
        <v>0.0139322001806936</v>
      </c>
      <c r="AL239" s="19" t="n">
        <v>0.0505121066941377</v>
      </c>
      <c r="AM239" s="19" t="n">
        <v>0.0645059352666127</v>
      </c>
      <c r="AN239" s="19" t="n">
        <v>0</v>
      </c>
      <c r="AO239" s="19" t="n">
        <v>0.0234845574217282</v>
      </c>
      <c r="AP239" s="19" t="n">
        <v>0.0251674550240009</v>
      </c>
    </row>
    <row r="240">
      <c r="B240" t="s">
        <v>136</v>
      </c>
      <c r="C240" s="19" t="n">
        <v>0.104002679827533</v>
      </c>
      <c r="D240" s="19" t="n">
        <v>0.127460309071725</v>
      </c>
      <c r="E240" s="19" t="n">
        <v>0.0810559801114455</v>
      </c>
      <c r="F240" s="19"/>
      <c r="G240" s="19" t="n">
        <v>0.224644524296511</v>
      </c>
      <c r="H240" s="19" t="n">
        <v>0.153723417827518</v>
      </c>
      <c r="I240" s="19" t="n">
        <v>0.126853693211346</v>
      </c>
      <c r="J240" s="19" t="n">
        <v>0.0993090491208367</v>
      </c>
      <c r="K240" s="19" t="n">
        <v>0.0676784489284615</v>
      </c>
      <c r="L240" s="19" t="n">
        <v>0.0279623303869515</v>
      </c>
      <c r="M240" s="19"/>
      <c r="N240" s="19" t="n">
        <v>0.0643997003764678</v>
      </c>
      <c r="O240" s="19" t="n">
        <v>0.095640409822262</v>
      </c>
      <c r="P240" s="19" t="n">
        <v>0.0999319284404369</v>
      </c>
      <c r="Q240" s="19" t="n">
        <v>0.103551587789707</v>
      </c>
      <c r="R240" s="19" t="n">
        <v>0.142138472298679</v>
      </c>
      <c r="S240" s="19"/>
      <c r="T240" s="19" t="n">
        <v>0.226219404886919</v>
      </c>
      <c r="U240" s="19" t="n">
        <v>0.070170359196952</v>
      </c>
      <c r="V240" s="19" t="n">
        <v>0.137234212996196</v>
      </c>
      <c r="W240" s="19" t="n">
        <v>0.100307084674507</v>
      </c>
      <c r="X240" s="19"/>
      <c r="Y240" s="19" t="n">
        <v>0.142878035394323</v>
      </c>
      <c r="Z240" s="19" t="n">
        <v>0.10068711484917</v>
      </c>
      <c r="AA240" s="19" t="n">
        <v>0.0270858952197594</v>
      </c>
      <c r="AB240" s="19" t="n">
        <v>0.130004843091748</v>
      </c>
      <c r="AC240" s="19" t="n">
        <v>0.242163400458876</v>
      </c>
      <c r="AD240" s="19" t="n">
        <v>0.0729273581939428</v>
      </c>
      <c r="AE240" s="19"/>
      <c r="AF240" s="19" t="n">
        <v>0.090221913642043</v>
      </c>
      <c r="AG240" s="19"/>
      <c r="AH240" s="19" t="n">
        <v>0.104002679827533</v>
      </c>
      <c r="AI240" s="19"/>
      <c r="AJ240" s="19" t="n">
        <v>0.141324901244502</v>
      </c>
      <c r="AK240" s="19" t="n">
        <v>0.0569449987821401</v>
      </c>
      <c r="AL240" s="19" t="n">
        <v>0.074031871166882</v>
      </c>
      <c r="AM240" s="19" t="n">
        <v>0.157490365819031</v>
      </c>
      <c r="AN240" s="19" t="n">
        <v>0.063324181510426</v>
      </c>
      <c r="AO240" s="19" t="n">
        <v>0.130189991949409</v>
      </c>
      <c r="AP240" s="19" t="n">
        <v>0.109714623105791</v>
      </c>
    </row>
    <row r="241">
      <c r="B241" t="s">
        <v>137</v>
      </c>
      <c r="C241" s="19" t="n">
        <v>0.235601695205242</v>
      </c>
      <c r="D241" s="19" t="n">
        <v>0.210976520148816</v>
      </c>
      <c r="E241" s="19" t="n">
        <v>0.259690510472701</v>
      </c>
      <c r="F241" s="19"/>
      <c r="G241" s="19" t="n">
        <v>0.131197056416146</v>
      </c>
      <c r="H241" s="19" t="n">
        <v>0.290820252386718</v>
      </c>
      <c r="I241" s="19" t="n">
        <v>0.281824341396403</v>
      </c>
      <c r="J241" s="19" t="n">
        <v>0.205346022688288</v>
      </c>
      <c r="K241" s="19" t="n">
        <v>0.242612880503472</v>
      </c>
      <c r="L241" s="19" t="n">
        <v>0.225440343821368</v>
      </c>
      <c r="M241" s="19"/>
      <c r="N241" s="19" t="n">
        <v>0.226253328611142</v>
      </c>
      <c r="O241" s="19" t="n">
        <v>0.26586820276492</v>
      </c>
      <c r="P241" s="19" t="n">
        <v>0.227899722726473</v>
      </c>
      <c r="Q241" s="19" t="n">
        <v>0.233715562464596</v>
      </c>
      <c r="R241" s="19" t="n">
        <v>0.220777783581954</v>
      </c>
      <c r="S241" s="19"/>
      <c r="T241" s="19" t="n">
        <v>0.135355726558135</v>
      </c>
      <c r="U241" s="19" t="n">
        <v>0.312552151109974</v>
      </c>
      <c r="V241" s="19" t="n">
        <v>0.205948096343804</v>
      </c>
      <c r="W241" s="19" t="n">
        <v>0.223672433290065</v>
      </c>
      <c r="X241" s="19"/>
      <c r="Y241" s="19" t="n">
        <v>0.255041190922304</v>
      </c>
      <c r="Z241" s="19" t="n">
        <v>0.182788349410614</v>
      </c>
      <c r="AA241" s="19" t="n">
        <v>0.24849884485491</v>
      </c>
      <c r="AB241" s="19" t="n">
        <v>0.177582194414543</v>
      </c>
      <c r="AC241" s="19" t="n">
        <v>0.130055884880352</v>
      </c>
      <c r="AD241" s="19" t="n">
        <v>0.166783970864551</v>
      </c>
      <c r="AE241" s="19"/>
      <c r="AF241" s="19" t="n">
        <v>0.244823186498707</v>
      </c>
      <c r="AG241" s="19"/>
      <c r="AH241" s="19" t="n">
        <v>0.235601695205242</v>
      </c>
      <c r="AI241" s="19"/>
      <c r="AJ241" s="19" t="n">
        <v>0.256008669809055</v>
      </c>
      <c r="AK241" s="19" t="n">
        <v>0.235936810852359</v>
      </c>
      <c r="AL241" s="19" t="n">
        <v>0.260081461150058</v>
      </c>
      <c r="AM241" s="19" t="n">
        <v>0.180954077191275</v>
      </c>
      <c r="AN241" s="19" t="n">
        <v>0.293151201409156</v>
      </c>
      <c r="AO241" s="19" t="n">
        <v>0.247544033499794</v>
      </c>
      <c r="AP241" s="19" t="n">
        <v>0.172954149893347</v>
      </c>
    </row>
    <row r="242">
      <c r="B242" t="s">
        <v>138</v>
      </c>
      <c r="C242" s="19" t="n">
        <v>0.35935637510593</v>
      </c>
      <c r="D242" s="19" t="n">
        <v>0.351323323291407</v>
      </c>
      <c r="E242" s="19" t="n">
        <v>0.367214459393678</v>
      </c>
      <c r="F242" s="19"/>
      <c r="G242" s="19" t="n">
        <v>0.350123737077805</v>
      </c>
      <c r="H242" s="19" t="n">
        <v>0.332660162291888</v>
      </c>
      <c r="I242" s="19" t="n">
        <v>0.250640723296922</v>
      </c>
      <c r="J242" s="19" t="n">
        <v>0.32468431897167</v>
      </c>
      <c r="K242" s="19" t="n">
        <v>0.407655059377834</v>
      </c>
      <c r="L242" s="19" t="n">
        <v>0.45232571492623</v>
      </c>
      <c r="M242" s="19"/>
      <c r="N242" s="19" t="n">
        <v>0.224988377470977</v>
      </c>
      <c r="O242" s="19" t="n">
        <v>0.349421244926788</v>
      </c>
      <c r="P242" s="19" t="n">
        <v>0.37178153987457</v>
      </c>
      <c r="Q242" s="19" t="n">
        <v>0.396030682938063</v>
      </c>
      <c r="R242" s="19" t="n">
        <v>0.332149807290814</v>
      </c>
      <c r="S242" s="19"/>
      <c r="T242" s="19" t="n">
        <v>0.305236595273915</v>
      </c>
      <c r="U242" s="19" t="n">
        <v>0.317475538964593</v>
      </c>
      <c r="V242" s="19" t="n">
        <v>0.304651961235203</v>
      </c>
      <c r="W242" s="19" t="n">
        <v>0.387940835946797</v>
      </c>
      <c r="X242" s="19"/>
      <c r="Y242" s="19" t="n">
        <v>0.324995564839529</v>
      </c>
      <c r="Z242" s="19" t="n">
        <v>0.364433451827375</v>
      </c>
      <c r="AA242" s="19" t="n">
        <v>0.421571774735597</v>
      </c>
      <c r="AB242" s="19" t="n">
        <v>0.243469589006346</v>
      </c>
      <c r="AC242" s="19" t="n">
        <v>0.469188844181879</v>
      </c>
      <c r="AD242" s="19" t="n">
        <v>0.381912796753142</v>
      </c>
      <c r="AE242" s="19"/>
      <c r="AF242" s="19" t="n">
        <v>0.33917215097011</v>
      </c>
      <c r="AG242" s="19"/>
      <c r="AH242" s="19" t="n">
        <v>0.35935637510593</v>
      </c>
      <c r="AI242" s="19"/>
      <c r="AJ242" s="19" t="n">
        <v>0.325448883002039</v>
      </c>
      <c r="AK242" s="19" t="n">
        <v>0.349776661791246</v>
      </c>
      <c r="AL242" s="19" t="n">
        <v>0.440981975524348</v>
      </c>
      <c r="AM242" s="19" t="n">
        <v>0.374623531916945</v>
      </c>
      <c r="AN242" s="19" t="n">
        <v>0.251916326623377</v>
      </c>
      <c r="AO242" s="19" t="n">
        <v>0.296687701072989</v>
      </c>
      <c r="AP242" s="19" t="n">
        <v>0.419223194379653</v>
      </c>
    </row>
    <row r="243">
      <c r="B243" t="s">
        <v>139</v>
      </c>
      <c r="C243" s="19" t="n">
        <v>0.22582736112967</v>
      </c>
      <c r="D243" s="19" t="n">
        <v>0.22354338035295</v>
      </c>
      <c r="E243" s="19" t="n">
        <v>0.228061594627656</v>
      </c>
      <c r="F243" s="19"/>
      <c r="G243" s="19" t="n">
        <v>0.199656453879728</v>
      </c>
      <c r="H243" s="19" t="n">
        <v>0.147377283015312</v>
      </c>
      <c r="I243" s="19" t="n">
        <v>0.223248774789399</v>
      </c>
      <c r="J243" s="19" t="n">
        <v>0.304852348862881</v>
      </c>
      <c r="K243" s="19" t="n">
        <v>0.199505854895762</v>
      </c>
      <c r="L243" s="19" t="n">
        <v>0.254904856708934</v>
      </c>
      <c r="M243" s="19"/>
      <c r="N243" s="19" t="n">
        <v>0.441184149102202</v>
      </c>
      <c r="O243" s="19" t="n">
        <v>0.235501658756564</v>
      </c>
      <c r="P243" s="19" t="n">
        <v>0.20860982052426</v>
      </c>
      <c r="Q243" s="19" t="n">
        <v>0.200861147532407</v>
      </c>
      <c r="R243" s="19" t="n">
        <v>0.194261086221785</v>
      </c>
      <c r="S243" s="19"/>
      <c r="T243" s="19" t="n">
        <v>0.133711645805915</v>
      </c>
      <c r="U243" s="19" t="n">
        <v>0.222662555586857</v>
      </c>
      <c r="V243" s="19" t="n">
        <v>0.262849287906502</v>
      </c>
      <c r="W243" s="19" t="n">
        <v>0.228674303170503</v>
      </c>
      <c r="X243" s="19"/>
      <c r="Y243" s="19" t="n">
        <v>0.195510049035618</v>
      </c>
      <c r="Z243" s="19" t="n">
        <v>0.246179542296331</v>
      </c>
      <c r="AA243" s="19" t="n">
        <v>0.250473176812831</v>
      </c>
      <c r="AB243" s="19" t="n">
        <v>0.341564970363543</v>
      </c>
      <c r="AC243" s="19" t="n">
        <v>0.126216560039021</v>
      </c>
      <c r="AD243" s="19" t="n">
        <v>0.279265943790503</v>
      </c>
      <c r="AE243" s="19"/>
      <c r="AF243" s="19" t="n">
        <v>0.250014919787651</v>
      </c>
      <c r="AG243" s="19"/>
      <c r="AH243" s="19" t="n">
        <v>0.22582736112967</v>
      </c>
      <c r="AI243" s="19"/>
      <c r="AJ243" s="19" t="n">
        <v>0.191568894265156</v>
      </c>
      <c r="AK243" s="19" t="n">
        <v>0.294020559617873</v>
      </c>
      <c r="AL243" s="19" t="n">
        <v>0.143647606761189</v>
      </c>
      <c r="AM243" s="19" t="n">
        <v>0.179539074347632</v>
      </c>
      <c r="AN243" s="19" t="n">
        <v>0.334613142480106</v>
      </c>
      <c r="AO243" s="19" t="n">
        <v>0.259717478866446</v>
      </c>
      <c r="AP243" s="19" t="n">
        <v>0.236659497544902</v>
      </c>
    </row>
    <row r="244">
      <c r="B244" t="s">
        <v>60</v>
      </c>
      <c r="C244" s="19" t="n">
        <v>0.0387834800499024</v>
      </c>
      <c r="D244" s="19" t="n">
        <v>0.0362803619557054</v>
      </c>
      <c r="E244" s="19" t="n">
        <v>0.0412320778456777</v>
      </c>
      <c r="F244" s="19"/>
      <c r="G244" s="19" t="n">
        <v>0.0543962520491049</v>
      </c>
      <c r="H244" s="19" t="n">
        <v>0.0357524687209568</v>
      </c>
      <c r="I244" s="19" t="n">
        <v>0.0367688283965873</v>
      </c>
      <c r="J244" s="19" t="n">
        <v>0.0220385735424231</v>
      </c>
      <c r="K244" s="19" t="n">
        <v>0.0628826613216596</v>
      </c>
      <c r="L244" s="19" t="n">
        <v>0.0323193392235519</v>
      </c>
      <c r="M244" s="19"/>
      <c r="N244" s="19" t="n">
        <v>0</v>
      </c>
      <c r="O244" s="19" t="n">
        <v>0.0195929914557104</v>
      </c>
      <c r="P244" s="19" t="n">
        <v>0.0451724196353009</v>
      </c>
      <c r="Q244" s="19" t="n">
        <v>0.0462653896010398</v>
      </c>
      <c r="R244" s="19" t="n">
        <v>0.0556118140673426</v>
      </c>
      <c r="S244" s="19"/>
      <c r="T244" s="19" t="n">
        <v>0.090262759841063</v>
      </c>
      <c r="U244" s="19" t="n">
        <v>0.0528454785640822</v>
      </c>
      <c r="V244" s="19" t="n">
        <v>0.0567551528513188</v>
      </c>
      <c r="W244" s="19" t="n">
        <v>0.0218488924468014</v>
      </c>
      <c r="X244" s="19"/>
      <c r="Y244" s="19" t="n">
        <v>0.0380390306048456</v>
      </c>
      <c r="Z244" s="19" t="n">
        <v>0.0352528429647556</v>
      </c>
      <c r="AA244" s="19" t="n">
        <v>0.0350215195038991</v>
      </c>
      <c r="AB244" s="19" t="n">
        <v>0.0407307632676014</v>
      </c>
      <c r="AC244" s="19" t="n">
        <v>0</v>
      </c>
      <c r="AD244" s="19" t="n">
        <v>0.0991099303978614</v>
      </c>
      <c r="AE244" s="19"/>
      <c r="AF244" s="19" t="n">
        <v>0.0369013752975684</v>
      </c>
      <c r="AG244" s="19"/>
      <c r="AH244" s="19" t="n">
        <v>0.0387834800499024</v>
      </c>
      <c r="AI244" s="19"/>
      <c r="AJ244" s="19" t="n">
        <v>0.0286642141237199</v>
      </c>
      <c r="AK244" s="19" t="n">
        <v>0.0493887687756881</v>
      </c>
      <c r="AL244" s="19" t="n">
        <v>0.0307449787033846</v>
      </c>
      <c r="AM244" s="19" t="n">
        <v>0.0428870154585043</v>
      </c>
      <c r="AN244" s="19" t="n">
        <v>0.056995147976935</v>
      </c>
      <c r="AO244" s="19" t="n">
        <v>0.0423762371896342</v>
      </c>
      <c r="AP244" s="19" t="n">
        <v>0.0362810800523054</v>
      </c>
    </row>
    <row r="245">
      <c r="C245" s="19"/>
      <c r="D245" s="19"/>
      <c r="E245" s="19"/>
      <c r="F245" s="19"/>
      <c r="G245" s="19"/>
      <c r="H245" s="19"/>
      <c r="I245" s="19"/>
      <c r="J245" s="19"/>
      <c r="K245" s="19"/>
      <c r="L245" s="19"/>
      <c r="M245" s="19"/>
      <c r="N245" s="19"/>
      <c r="O245" s="19"/>
      <c r="P245" s="19"/>
      <c r="Q245" s="19"/>
      <c r="R245" s="19"/>
      <c r="S245" s="19"/>
      <c r="T245" s="19"/>
      <c r="U245" s="19"/>
      <c r="V245" s="19"/>
      <c r="W245" s="19"/>
      <c r="X245" s="19"/>
      <c r="Y245" s="19"/>
      <c r="Z245" s="19"/>
      <c r="AA245" s="19"/>
      <c r="AB245" s="19"/>
      <c r="AC245" s="19"/>
      <c r="AD245" s="19"/>
      <c r="AE245" s="19"/>
      <c r="AF245" s="19"/>
      <c r="AG245" s="19"/>
      <c r="AH245" s="19"/>
      <c r="AI245" s="19"/>
      <c r="AJ245" s="19"/>
      <c r="AK245" s="19"/>
      <c r="AL245" s="19"/>
      <c r="AM245" s="19"/>
      <c r="AN245" s="19"/>
      <c r="AO245" s="19"/>
      <c r="AP245" s="19"/>
    </row>
    <row r="246">
      <c r="B246" s="7" t="s">
        <v>155</v>
      </c>
      <c r="C246" s="19"/>
      <c r="D246" s="19"/>
      <c r="E246" s="19"/>
      <c r="F246" s="19"/>
      <c r="G246" s="19"/>
      <c r="H246" s="19"/>
      <c r="I246" s="19"/>
      <c r="J246" s="19"/>
      <c r="K246" s="19"/>
      <c r="L246" s="19"/>
      <c r="M246" s="19"/>
      <c r="N246" s="19"/>
      <c r="O246" s="19"/>
      <c r="P246" s="19"/>
      <c r="Q246" s="19"/>
      <c r="R246" s="19"/>
      <c r="S246" s="19"/>
      <c r="T246" s="19"/>
      <c r="U246" s="19"/>
      <c r="V246" s="19"/>
      <c r="W246" s="19"/>
      <c r="X246" s="19"/>
      <c r="Y246" s="19"/>
      <c r="Z246" s="19"/>
      <c r="AA246" s="19"/>
      <c r="AB246" s="19"/>
      <c r="AC246" s="19"/>
      <c r="AD246" s="19"/>
      <c r="AE246" s="19"/>
      <c r="AF246" s="19"/>
      <c r="AG246" s="19"/>
      <c r="AH246" s="19"/>
      <c r="AI246" s="19"/>
      <c r="AJ246" s="19"/>
      <c r="AK246" s="19"/>
      <c r="AL246" s="19"/>
      <c r="AM246" s="19"/>
      <c r="AN246" s="19"/>
      <c r="AO246" s="19"/>
      <c r="AP246" s="19"/>
    </row>
    <row r="247">
      <c r="B247" s="26" t="s">
        <v>154</v>
      </c>
      <c r="C247" s="19"/>
      <c r="D247" s="19"/>
      <c r="E247" s="19"/>
      <c r="F247" s="19"/>
      <c r="G247" s="19"/>
      <c r="H247" s="19"/>
      <c r="I247" s="19"/>
      <c r="J247" s="19"/>
      <c r="K247" s="19"/>
      <c r="L247" s="19"/>
      <c r="M247" s="19"/>
      <c r="N247" s="19"/>
      <c r="O247" s="19"/>
      <c r="P247" s="19"/>
      <c r="Q247" s="19"/>
      <c r="R247" s="19"/>
      <c r="S247" s="19"/>
      <c r="T247" s="19"/>
      <c r="U247" s="19"/>
      <c r="V247" s="19"/>
      <c r="W247" s="19"/>
      <c r="X247" s="19"/>
      <c r="Y247" s="19"/>
      <c r="Z247" s="19"/>
      <c r="AA247" s="19"/>
      <c r="AB247" s="19"/>
      <c r="AC247" s="19"/>
      <c r="AD247" s="19"/>
      <c r="AE247" s="19"/>
      <c r="AF247" s="19"/>
      <c r="AG247" s="19"/>
      <c r="AH247" s="19"/>
      <c r="AI247" s="19"/>
      <c r="AJ247" s="19"/>
      <c r="AK247" s="19"/>
      <c r="AL247" s="19"/>
      <c r="AM247" s="19"/>
      <c r="AN247" s="19"/>
      <c r="AO247" s="19"/>
      <c r="AP247" s="19"/>
    </row>
    <row r="248">
      <c r="B248" t="s">
        <v>135</v>
      </c>
      <c r="C248" s="19" t="n">
        <v>0.323601352069513</v>
      </c>
      <c r="D248" s="19" t="n">
        <v>0.340729718192368</v>
      </c>
      <c r="E248" s="19" t="n">
        <v>0.289679661487162</v>
      </c>
      <c r="F248" s="19"/>
      <c r="G248" s="19" t="n">
        <v>0.350486854896887</v>
      </c>
      <c r="H248" s="19" t="n">
        <v>0.410196375624796</v>
      </c>
      <c r="I248" s="19" t="n">
        <v>0.378337193499642</v>
      </c>
      <c r="J248" s="19" t="n">
        <v>0.29582814009087</v>
      </c>
      <c r="K248" s="19" t="n">
        <v>0.280879399079981</v>
      </c>
      <c r="L248" s="19" t="n">
        <v>0.151447810649276</v>
      </c>
      <c r="M248" s="19"/>
      <c r="N248" s="19" t="n">
        <v>0.580033707312878</v>
      </c>
      <c r="O248" s="19" t="n">
        <v>0.27607897726591</v>
      </c>
      <c r="P248" s="19" t="n">
        <v>0.306114994778128</v>
      </c>
      <c r="Q248" s="19" t="n">
        <v>0.3315499083661</v>
      </c>
      <c r="R248" s="19" t="n">
        <v>0.344645506863676</v>
      </c>
      <c r="S248" s="19"/>
      <c r="T248" s="19" t="n">
        <v>0.408974245122324</v>
      </c>
      <c r="U248" s="19" t="n">
        <v>0.206335499180778</v>
      </c>
      <c r="V248" s="19" t="n">
        <v>0.168256237556691</v>
      </c>
      <c r="W248" s="19" t="n">
        <v>0.3739730025907</v>
      </c>
      <c r="X248" s="19"/>
      <c r="Y248" s="19" t="n">
        <v>0.399327482155635</v>
      </c>
      <c r="Z248" s="19" t="n">
        <v>0.324594956020925</v>
      </c>
      <c r="AA248" s="19" t="n">
        <v>0.161692601457733</v>
      </c>
      <c r="AB248" s="19" t="n">
        <v>0.159941357853435</v>
      </c>
      <c r="AC248" s="19" t="n">
        <v>0.334520319595558</v>
      </c>
      <c r="AD248" s="19" t="n">
        <v>0.156525841103848</v>
      </c>
      <c r="AE248" s="19"/>
      <c r="AF248" s="19" t="n">
        <v>0.328870889319674</v>
      </c>
      <c r="AG248" s="19"/>
      <c r="AH248" s="19" t="n">
        <v>0.333729282832377</v>
      </c>
      <c r="AI248" s="19"/>
      <c r="AJ248" s="19" t="n">
        <v>0.406496491688219</v>
      </c>
      <c r="AK248" s="19" t="n">
        <v>0.240235585207926</v>
      </c>
      <c r="AL248" s="19" t="n">
        <v>0.240388339439067</v>
      </c>
      <c r="AM248" s="19" t="n">
        <v>0.453411740374499</v>
      </c>
      <c r="AN248" s="19" t="n">
        <v>0.318075077470257</v>
      </c>
      <c r="AO248" s="19" t="n">
        <v>0.307128429739475</v>
      </c>
      <c r="AP248" s="19" t="n">
        <v>0.243778807398419</v>
      </c>
    </row>
    <row r="249">
      <c r="B249" t="s">
        <v>136</v>
      </c>
      <c r="C249" s="19" t="n">
        <v>0.486592990331138</v>
      </c>
      <c r="D249" s="19" t="n">
        <v>0.475904208419825</v>
      </c>
      <c r="E249" s="19" t="n">
        <v>0.507761474826223</v>
      </c>
      <c r="F249" s="19"/>
      <c r="G249" s="19" t="n">
        <v>0.398218283689254</v>
      </c>
      <c r="H249" s="19" t="n">
        <v>0.398352482646994</v>
      </c>
      <c r="I249" s="19" t="n">
        <v>0.466259935056791</v>
      </c>
      <c r="J249" s="19" t="n">
        <v>0.514288042258055</v>
      </c>
      <c r="K249" s="19" t="n">
        <v>0.476587408441177</v>
      </c>
      <c r="L249" s="19" t="n">
        <v>0.693040963621137</v>
      </c>
      <c r="M249" s="19"/>
      <c r="N249" s="19" t="n">
        <v>0.419966292687122</v>
      </c>
      <c r="O249" s="19" t="n">
        <v>0.432190700285128</v>
      </c>
      <c r="P249" s="19" t="n">
        <v>0.438512535801302</v>
      </c>
      <c r="Q249" s="19" t="n">
        <v>0.531959165082994</v>
      </c>
      <c r="R249" s="19" t="n">
        <v>0.505344833309558</v>
      </c>
      <c r="S249" s="19"/>
      <c r="T249" s="19" t="n">
        <v>0.403203135981924</v>
      </c>
      <c r="U249" s="19" t="n">
        <v>0.671505017496791</v>
      </c>
      <c r="V249" s="19" t="n">
        <v>0.583205060687228</v>
      </c>
      <c r="W249" s="19" t="n">
        <v>0.419014358955035</v>
      </c>
      <c r="X249" s="19"/>
      <c r="Y249" s="19" t="n">
        <v>0.443092065487809</v>
      </c>
      <c r="Z249" s="19" t="n">
        <v>0.515112573757684</v>
      </c>
      <c r="AA249" s="19" t="n">
        <v>0.685280621718849</v>
      </c>
      <c r="AB249" s="19" t="n">
        <v>0.32531392584658</v>
      </c>
      <c r="AC249" s="19" t="n">
        <v>0.302278968963846</v>
      </c>
      <c r="AD249" s="19" t="n">
        <v>0.533703724760024</v>
      </c>
      <c r="AE249" s="19"/>
      <c r="AF249" s="19" t="n">
        <v>0.478959450167812</v>
      </c>
      <c r="AG249" s="19"/>
      <c r="AH249" s="19" t="n">
        <v>0.4819771387924</v>
      </c>
      <c r="AI249" s="19"/>
      <c r="AJ249" s="19" t="n">
        <v>0.410750101025467</v>
      </c>
      <c r="AK249" s="19" t="n">
        <v>0.52995616077359</v>
      </c>
      <c r="AL249" s="19" t="n">
        <v>0.622851920508759</v>
      </c>
      <c r="AM249" s="19" t="n">
        <v>0.451245363409255</v>
      </c>
      <c r="AN249" s="19" t="n">
        <v>0.454596319866124</v>
      </c>
      <c r="AO249" s="19" t="n">
        <v>0.528212437331655</v>
      </c>
      <c r="AP249" s="19" t="n">
        <v>0.478397911103267</v>
      </c>
    </row>
    <row r="250">
      <c r="B250" t="s">
        <v>137</v>
      </c>
      <c r="C250" s="19" t="n">
        <v>0.128763617362429</v>
      </c>
      <c r="D250" s="19" t="n">
        <v>0.109111300481487</v>
      </c>
      <c r="E250" s="19" t="n">
        <v>0.167683839389448</v>
      </c>
      <c r="F250" s="19"/>
      <c r="G250" s="19" t="n">
        <v>0.161374785871206</v>
      </c>
      <c r="H250" s="19" t="n">
        <v>0.141205733819538</v>
      </c>
      <c r="I250" s="19" t="n">
        <v>0.106790127767718</v>
      </c>
      <c r="J250" s="19" t="n">
        <v>0.126421030231421</v>
      </c>
      <c r="K250" s="19" t="n">
        <v>0.152599172936432</v>
      </c>
      <c r="L250" s="19" t="n">
        <v>0.103127311957139</v>
      </c>
      <c r="M250" s="19"/>
      <c r="N250" s="19" t="n">
        <v>0</v>
      </c>
      <c r="O250" s="19" t="n">
        <v>0.121171102286296</v>
      </c>
      <c r="P250" s="19" t="n">
        <v>0.190737079094634</v>
      </c>
      <c r="Q250" s="19" t="n">
        <v>0.120150847931577</v>
      </c>
      <c r="R250" s="19" t="n">
        <v>0.098913770494493</v>
      </c>
      <c r="S250" s="19"/>
      <c r="T250" s="19" t="n">
        <v>0.187822618895752</v>
      </c>
      <c r="U250" s="19" t="n">
        <v>0.0910084546709469</v>
      </c>
      <c r="V250" s="19" t="n">
        <v>0.195235560394678</v>
      </c>
      <c r="W250" s="19" t="n">
        <v>0.125358108716304</v>
      </c>
      <c r="X250" s="19"/>
      <c r="Y250" s="19" t="n">
        <v>0.102483620671156</v>
      </c>
      <c r="Z250" s="19" t="n">
        <v>0.160292470221391</v>
      </c>
      <c r="AA250" s="19" t="n">
        <v>0.108755747918726</v>
      </c>
      <c r="AB250" s="19" t="n">
        <v>0.298042649901556</v>
      </c>
      <c r="AC250" s="19" t="n">
        <v>0.287705246480792</v>
      </c>
      <c r="AD250" s="19" t="n">
        <v>0.0766299099470522</v>
      </c>
      <c r="AE250" s="19"/>
      <c r="AF250" s="19" t="n">
        <v>0.133033338917447</v>
      </c>
      <c r="AG250" s="19"/>
      <c r="AH250" s="19" t="n">
        <v>0.129480388454557</v>
      </c>
      <c r="AI250" s="19"/>
      <c r="AJ250" s="19" t="n">
        <v>0.155243310881811</v>
      </c>
      <c r="AK250" s="19" t="n">
        <v>0.113902795824276</v>
      </c>
      <c r="AL250" s="19" t="n">
        <v>0.0955024659129952</v>
      </c>
      <c r="AM250" s="19" t="n">
        <v>0.0664351788531117</v>
      </c>
      <c r="AN250" s="19" t="n">
        <v>0.0618102600365244</v>
      </c>
      <c r="AO250" s="19" t="n">
        <v>0.125498815778464</v>
      </c>
      <c r="AP250" s="19" t="n">
        <v>0.217542340446132</v>
      </c>
    </row>
    <row r="251">
      <c r="B251" t="s">
        <v>138</v>
      </c>
      <c r="C251" s="19" t="n">
        <v>0.0255412104976884</v>
      </c>
      <c r="D251" s="19" t="n">
        <v>0.0294411631966152</v>
      </c>
      <c r="E251" s="19" t="n">
        <v>0.017817590638683</v>
      </c>
      <c r="F251" s="19"/>
      <c r="G251" s="19" t="n">
        <v>0.0358132454474765</v>
      </c>
      <c r="H251" s="19" t="n">
        <v>0.0323702759364768</v>
      </c>
      <c r="I251" s="19" t="n">
        <v>0.0329027137321246</v>
      </c>
      <c r="J251" s="19" t="n">
        <v>0.0444475981916845</v>
      </c>
      <c r="K251" s="19" t="n">
        <v>0</v>
      </c>
      <c r="L251" s="19" t="n">
        <v>0</v>
      </c>
      <c r="M251" s="19"/>
      <c r="N251" s="19" t="n">
        <v>0</v>
      </c>
      <c r="O251" s="19" t="n">
        <v>0.0808030135560568</v>
      </c>
      <c r="P251" s="19" t="n">
        <v>0.0145545893964511</v>
      </c>
      <c r="Q251" s="19" t="n">
        <v>0</v>
      </c>
      <c r="R251" s="19" t="n">
        <v>0.0400429863277631</v>
      </c>
      <c r="S251" s="19"/>
      <c r="T251" s="19" t="n">
        <v>0</v>
      </c>
      <c r="U251" s="19" t="n">
        <v>0</v>
      </c>
      <c r="V251" s="19" t="n">
        <v>0.0533031413614035</v>
      </c>
      <c r="W251" s="19" t="n">
        <v>0.0291441673412027</v>
      </c>
      <c r="X251" s="19"/>
      <c r="Y251" s="19" t="n">
        <v>0.0201748701863024</v>
      </c>
      <c r="Z251" s="19" t="n">
        <v>0</v>
      </c>
      <c r="AA251" s="19" t="n">
        <v>0</v>
      </c>
      <c r="AB251" s="19" t="n">
        <v>0.120890487351546</v>
      </c>
      <c r="AC251" s="19" t="n">
        <v>0</v>
      </c>
      <c r="AD251" s="19" t="n">
        <v>0.233140524189076</v>
      </c>
      <c r="AE251" s="19"/>
      <c r="AF251" s="19" t="n">
        <v>0.0348965439978381</v>
      </c>
      <c r="AG251" s="19"/>
      <c r="AH251" s="19" t="n">
        <v>0.0208325483560104</v>
      </c>
      <c r="AI251" s="19"/>
      <c r="AJ251" s="19" t="n">
        <v>0.0176259527803211</v>
      </c>
      <c r="AK251" s="19" t="n">
        <v>0.0236007147902402</v>
      </c>
      <c r="AL251" s="19" t="n">
        <v>0</v>
      </c>
      <c r="AM251" s="19" t="n">
        <v>0.0289077173631335</v>
      </c>
      <c r="AN251" s="19" t="n">
        <v>0.115478257442066</v>
      </c>
      <c r="AO251" s="19" t="n">
        <v>0.039160317150406</v>
      </c>
      <c r="AP251" s="19" t="n">
        <v>0</v>
      </c>
    </row>
    <row r="252">
      <c r="B252" t="s">
        <v>139</v>
      </c>
      <c r="C252" s="19" t="n">
        <v>0</v>
      </c>
      <c r="D252" s="19" t="n">
        <v>0</v>
      </c>
      <c r="E252" s="19" t="n">
        <v>0</v>
      </c>
      <c r="F252" s="19"/>
      <c r="G252" s="19" t="n">
        <v>0</v>
      </c>
      <c r="H252" s="19" t="n">
        <v>0</v>
      </c>
      <c r="I252" s="19" t="n">
        <v>0</v>
      </c>
      <c r="J252" s="19" t="n">
        <v>0</v>
      </c>
      <c r="K252" s="19" t="n">
        <v>0</v>
      </c>
      <c r="L252" s="19" t="n">
        <v>0</v>
      </c>
      <c r="M252" s="19"/>
      <c r="N252" s="19" t="n">
        <v>0</v>
      </c>
      <c r="O252" s="19" t="n">
        <v>0</v>
      </c>
      <c r="P252" s="19" t="n">
        <v>0</v>
      </c>
      <c r="Q252" s="19" t="n">
        <v>0</v>
      </c>
      <c r="R252" s="19" t="n">
        <v>0</v>
      </c>
      <c r="S252" s="19"/>
      <c r="T252" s="19" t="n">
        <v>0</v>
      </c>
      <c r="U252" s="19" t="n">
        <v>0</v>
      </c>
      <c r="V252" s="19" t="n">
        <v>0</v>
      </c>
      <c r="W252" s="19" t="n">
        <v>0</v>
      </c>
      <c r="X252" s="19"/>
      <c r="Y252" s="19" t="n">
        <v>0</v>
      </c>
      <c r="Z252" s="19" t="n">
        <v>0</v>
      </c>
      <c r="AA252" s="19" t="n">
        <v>0</v>
      </c>
      <c r="AB252" s="19" t="n">
        <v>0</v>
      </c>
      <c r="AC252" s="19" t="n">
        <v>0</v>
      </c>
      <c r="AD252" s="19" t="n">
        <v>0</v>
      </c>
      <c r="AE252" s="19"/>
      <c r="AF252" s="19" t="n">
        <v>0</v>
      </c>
      <c r="AG252" s="19"/>
      <c r="AH252" s="19" t="n">
        <v>0</v>
      </c>
      <c r="AI252" s="19"/>
      <c r="AJ252" s="19" t="n">
        <v>0</v>
      </c>
      <c r="AK252" s="19" t="n">
        <v>0</v>
      </c>
      <c r="AL252" s="19" t="n">
        <v>0</v>
      </c>
      <c r="AM252" s="19" t="n">
        <v>0</v>
      </c>
      <c r="AN252" s="19" t="n">
        <v>0</v>
      </c>
      <c r="AO252" s="19" t="n">
        <v>0</v>
      </c>
      <c r="AP252" s="19" t="n">
        <v>0</v>
      </c>
    </row>
    <row r="253">
      <c r="B253" t="s">
        <v>60</v>
      </c>
      <c r="C253" s="19" t="n">
        <v>0.0355008297392317</v>
      </c>
      <c r="D253" s="19" t="n">
        <v>0.0448136097097044</v>
      </c>
      <c r="E253" s="19" t="n">
        <v>0.0170574336584834</v>
      </c>
      <c r="F253" s="19"/>
      <c r="G253" s="19" t="n">
        <v>0.0541068300951761</v>
      </c>
      <c r="H253" s="19" t="n">
        <v>0.0178751319721946</v>
      </c>
      <c r="I253" s="19" t="n">
        <v>0.0157100299437241</v>
      </c>
      <c r="J253" s="19" t="n">
        <v>0.0190151892279694</v>
      </c>
      <c r="K253" s="19" t="n">
        <v>0.0899340195424096</v>
      </c>
      <c r="L253" s="19" t="n">
        <v>0.0523839137724478</v>
      </c>
      <c r="M253" s="19"/>
      <c r="N253" s="19" t="n">
        <v>0</v>
      </c>
      <c r="O253" s="19" t="n">
        <v>0.0897562066066096</v>
      </c>
      <c r="P253" s="19" t="n">
        <v>0.0500808009294856</v>
      </c>
      <c r="Q253" s="19" t="n">
        <v>0.0163400786193287</v>
      </c>
      <c r="R253" s="19" t="n">
        <v>0.0110529030045106</v>
      </c>
      <c r="S253" s="19"/>
      <c r="T253" s="19" t="n">
        <v>0</v>
      </c>
      <c r="U253" s="19" t="n">
        <v>0.0311510286514836</v>
      </c>
      <c r="V253" s="19" t="n">
        <v>0</v>
      </c>
      <c r="W253" s="19" t="n">
        <v>0.0525103623967577</v>
      </c>
      <c r="X253" s="19"/>
      <c r="Y253" s="19" t="n">
        <v>0.0349219614990976</v>
      </c>
      <c r="Z253" s="19" t="n">
        <v>0</v>
      </c>
      <c r="AA253" s="19" t="n">
        <v>0.044271028904692</v>
      </c>
      <c r="AB253" s="19" t="n">
        <v>0.0958115790468831</v>
      </c>
      <c r="AC253" s="19" t="n">
        <v>0.0754954649598034</v>
      </c>
      <c r="AD253" s="19" t="n">
        <v>0</v>
      </c>
      <c r="AE253" s="19"/>
      <c r="AF253" s="19" t="n">
        <v>0.0242397775972288</v>
      </c>
      <c r="AG253" s="19"/>
      <c r="AH253" s="19" t="n">
        <v>0.0339806415646554</v>
      </c>
      <c r="AI253" s="19"/>
      <c r="AJ253" s="19" t="n">
        <v>0.00988414362418207</v>
      </c>
      <c r="AK253" s="19" t="n">
        <v>0.0923047434039675</v>
      </c>
      <c r="AL253" s="19" t="n">
        <v>0.0412572741391783</v>
      </c>
      <c r="AM253" s="19" t="n">
        <v>0</v>
      </c>
      <c r="AN253" s="19" t="n">
        <v>0.0500400851850287</v>
      </c>
      <c r="AO253" s="19" t="n">
        <v>0</v>
      </c>
      <c r="AP253" s="19" t="n">
        <v>0.0602809410521822</v>
      </c>
    </row>
    <row r="254">
      <c r="C254" s="19"/>
      <c r="D254" s="19"/>
      <c r="E254" s="19"/>
      <c r="F254" s="19"/>
      <c r="G254" s="19"/>
      <c r="H254" s="19"/>
      <c r="I254" s="19"/>
      <c r="J254" s="19"/>
      <c r="K254" s="19"/>
      <c r="L254" s="19"/>
      <c r="M254" s="19"/>
      <c r="N254" s="19"/>
      <c r="O254" s="19"/>
      <c r="P254" s="19"/>
      <c r="Q254" s="19"/>
      <c r="R254" s="19"/>
      <c r="S254" s="19"/>
      <c r="T254" s="19"/>
      <c r="U254" s="19"/>
      <c r="V254" s="19"/>
      <c r="W254" s="19"/>
      <c r="X254" s="19"/>
      <c r="Y254" s="19"/>
      <c r="Z254" s="19"/>
      <c r="AA254" s="19"/>
      <c r="AB254" s="19"/>
      <c r="AC254" s="19"/>
      <c r="AD254" s="19"/>
      <c r="AE254" s="19"/>
      <c r="AF254" s="19"/>
      <c r="AG254" s="19"/>
      <c r="AH254" s="19"/>
      <c r="AI254" s="19"/>
      <c r="AJ254" s="19"/>
      <c r="AK254" s="19"/>
      <c r="AL254" s="19"/>
      <c r="AM254" s="19"/>
      <c r="AN254" s="19"/>
      <c r="AO254" s="19"/>
      <c r="AP254" s="19"/>
    </row>
    <row r="255">
      <c r="B255" s="7" t="s">
        <v>156</v>
      </c>
      <c r="C255" s="19"/>
      <c r="D255" s="19"/>
      <c r="E255" s="19"/>
      <c r="F255" s="19"/>
      <c r="G255" s="19"/>
      <c r="H255" s="19"/>
      <c r="I255" s="19"/>
      <c r="J255" s="19"/>
      <c r="K255" s="19"/>
      <c r="L255" s="19"/>
      <c r="M255" s="19"/>
      <c r="N255" s="19"/>
      <c r="O255" s="19"/>
      <c r="P255" s="19"/>
      <c r="Q255" s="19"/>
      <c r="R255" s="19"/>
      <c r="S255" s="19"/>
      <c r="T255" s="19"/>
      <c r="U255" s="19"/>
      <c r="V255" s="19"/>
      <c r="W255" s="19"/>
      <c r="X255" s="19"/>
      <c r="Y255" s="19"/>
      <c r="Z255" s="19"/>
      <c r="AA255" s="19"/>
      <c r="AB255" s="19"/>
      <c r="AC255" s="19"/>
      <c r="AD255" s="19"/>
      <c r="AE255" s="19"/>
      <c r="AF255" s="19"/>
      <c r="AG255" s="19"/>
      <c r="AH255" s="19"/>
      <c r="AI255" s="19"/>
      <c r="AJ255" s="19"/>
      <c r="AK255" s="19"/>
      <c r="AL255" s="19"/>
      <c r="AM255" s="19"/>
      <c r="AN255" s="19"/>
      <c r="AO255" s="19"/>
      <c r="AP255" s="19"/>
    </row>
    <row r="256">
      <c r="B256" s="26" t="s">
        <v>154</v>
      </c>
      <c r="C256" s="19"/>
      <c r="D256" s="19"/>
      <c r="E256" s="19"/>
      <c r="F256" s="19"/>
      <c r="G256" s="19"/>
      <c r="H256" s="19"/>
      <c r="I256" s="19"/>
      <c r="J256" s="19"/>
      <c r="K256" s="19"/>
      <c r="L256" s="19"/>
      <c r="M256" s="19"/>
      <c r="N256" s="19"/>
      <c r="O256" s="19"/>
      <c r="P256" s="19"/>
      <c r="Q256" s="19"/>
      <c r="R256" s="19"/>
      <c r="S256" s="19"/>
      <c r="T256" s="19"/>
      <c r="U256" s="19"/>
      <c r="V256" s="19"/>
      <c r="W256" s="19"/>
      <c r="X256" s="19"/>
      <c r="Y256" s="19"/>
      <c r="Z256" s="19"/>
      <c r="AA256" s="19"/>
      <c r="AB256" s="19"/>
      <c r="AC256" s="19"/>
      <c r="AD256" s="19"/>
      <c r="AE256" s="19"/>
      <c r="AF256" s="19"/>
      <c r="AG256" s="19"/>
      <c r="AH256" s="19"/>
      <c r="AI256" s="19"/>
      <c r="AJ256" s="19"/>
      <c r="AK256" s="19"/>
      <c r="AL256" s="19"/>
      <c r="AM256" s="19"/>
      <c r="AN256" s="19"/>
      <c r="AO256" s="19"/>
      <c r="AP256" s="19"/>
    </row>
    <row r="257">
      <c r="B257" t="s">
        <v>135</v>
      </c>
      <c r="C257" s="19" t="n">
        <v>0.176325957771665</v>
      </c>
      <c r="D257" s="19" t="n">
        <v>0.208022432367425</v>
      </c>
      <c r="E257" s="19" t="n">
        <v>0.113553011649615</v>
      </c>
      <c r="F257" s="19"/>
      <c r="G257" s="19" t="n">
        <v>0.204874796247514</v>
      </c>
      <c r="H257" s="19" t="n">
        <v>0.303054134784223</v>
      </c>
      <c r="I257" s="19" t="n">
        <v>0.177855624310173</v>
      </c>
      <c r="J257" s="19" t="n">
        <v>0.0568059731115855</v>
      </c>
      <c r="K257" s="19" t="n">
        <v>0.189502929629492</v>
      </c>
      <c r="L257" s="19" t="n">
        <v>0.0595962502231523</v>
      </c>
      <c r="M257" s="19"/>
      <c r="N257" s="19" t="n">
        <v>0.26199601742815</v>
      </c>
      <c r="O257" s="19" t="n">
        <v>0.13883767599878</v>
      </c>
      <c r="P257" s="19" t="n">
        <v>0.183433265667662</v>
      </c>
      <c r="Q257" s="19" t="n">
        <v>0.2032238233781</v>
      </c>
      <c r="R257" s="19" t="n">
        <v>0.147176319202903</v>
      </c>
      <c r="S257" s="19"/>
      <c r="T257" s="19" t="n">
        <v>0.0810326491490132</v>
      </c>
      <c r="U257" s="19" t="n">
        <v>0.149466625608543</v>
      </c>
      <c r="V257" s="19" t="n">
        <v>0.133699750572701</v>
      </c>
      <c r="W257" s="19" t="n">
        <v>0.20162735152963</v>
      </c>
      <c r="X257" s="19"/>
      <c r="Y257" s="19" t="n">
        <v>0.235115970916547</v>
      </c>
      <c r="Z257" s="19" t="n">
        <v>0.165195848905333</v>
      </c>
      <c r="AA257" s="19" t="n">
        <v>0.06284868753399</v>
      </c>
      <c r="AB257" s="19" t="n">
        <v>0.0939918724203251</v>
      </c>
      <c r="AC257" s="19" t="n">
        <v>0.196987026473483</v>
      </c>
      <c r="AD257" s="19" t="n">
        <v>0</v>
      </c>
      <c r="AE257" s="19"/>
      <c r="AF257" s="19" t="n">
        <v>0.195393261626079</v>
      </c>
      <c r="AG257" s="19"/>
      <c r="AH257" s="19" t="n">
        <v>0.18134804755107</v>
      </c>
      <c r="AI257" s="19"/>
      <c r="AJ257" s="19" t="n">
        <v>0.260117875106596</v>
      </c>
      <c r="AK257" s="19" t="n">
        <v>0.109631192876846</v>
      </c>
      <c r="AL257" s="19" t="n">
        <v>0.220598265704963</v>
      </c>
      <c r="AM257" s="19" t="n">
        <v>0.261319328082085</v>
      </c>
      <c r="AN257" s="19" t="n">
        <v>0.100433707097342</v>
      </c>
      <c r="AO257" s="19" t="n">
        <v>0.145264964070937</v>
      </c>
      <c r="AP257" s="19" t="n">
        <v>0.0410189971584035</v>
      </c>
    </row>
    <row r="258">
      <c r="B258" t="s">
        <v>136</v>
      </c>
      <c r="C258" s="19" t="n">
        <v>0.484997475050965</v>
      </c>
      <c r="D258" s="19" t="n">
        <v>0.489235655652044</v>
      </c>
      <c r="E258" s="19" t="n">
        <v>0.476604015339119</v>
      </c>
      <c r="F258" s="19"/>
      <c r="G258" s="19" t="n">
        <v>0.409005608891021</v>
      </c>
      <c r="H258" s="19" t="n">
        <v>0.455713384074065</v>
      </c>
      <c r="I258" s="19" t="n">
        <v>0.485945344200817</v>
      </c>
      <c r="J258" s="19" t="n">
        <v>0.545291858952302</v>
      </c>
      <c r="K258" s="19" t="n">
        <v>0.424519255362688</v>
      </c>
      <c r="L258" s="19" t="n">
        <v>0.568073188756586</v>
      </c>
      <c r="M258" s="19"/>
      <c r="N258" s="19" t="n">
        <v>0.434863865787069</v>
      </c>
      <c r="O258" s="19" t="n">
        <v>0.38986086131594</v>
      </c>
      <c r="P258" s="19" t="n">
        <v>0.409182306667928</v>
      </c>
      <c r="Q258" s="19" t="n">
        <v>0.546416477705334</v>
      </c>
      <c r="R258" s="19" t="n">
        <v>0.576537460582752</v>
      </c>
      <c r="S258" s="19"/>
      <c r="T258" s="19" t="n">
        <v>0.519775220370186</v>
      </c>
      <c r="U258" s="19" t="n">
        <v>0.537961440746047</v>
      </c>
      <c r="V258" s="19" t="n">
        <v>0.439137421611921</v>
      </c>
      <c r="W258" s="19" t="n">
        <v>0.479340315960926</v>
      </c>
      <c r="X258" s="19"/>
      <c r="Y258" s="19" t="n">
        <v>0.474502950127892</v>
      </c>
      <c r="Z258" s="19" t="n">
        <v>0.305874439183176</v>
      </c>
      <c r="AA258" s="19" t="n">
        <v>0.592968309101999</v>
      </c>
      <c r="AB258" s="19" t="n">
        <v>0.530442433698691</v>
      </c>
      <c r="AC258" s="19" t="n">
        <v>0.499236394967977</v>
      </c>
      <c r="AD258" s="19" t="n">
        <v>0.521035531297733</v>
      </c>
      <c r="AE258" s="19"/>
      <c r="AF258" s="19" t="n">
        <v>0.487655505409786</v>
      </c>
      <c r="AG258" s="19"/>
      <c r="AH258" s="19" t="n">
        <v>0.48713308847841</v>
      </c>
      <c r="AI258" s="19"/>
      <c r="AJ258" s="19" t="n">
        <v>0.453180307284366</v>
      </c>
      <c r="AK258" s="19" t="n">
        <v>0.575342484151297</v>
      </c>
      <c r="AL258" s="19" t="n">
        <v>0.416474837009283</v>
      </c>
      <c r="AM258" s="19" t="n">
        <v>0.469249606425807</v>
      </c>
      <c r="AN258" s="19" t="n">
        <v>0.484171889835784</v>
      </c>
      <c r="AO258" s="19" t="n">
        <v>0.35475535487443</v>
      </c>
      <c r="AP258" s="19" t="n">
        <v>0.611900858587586</v>
      </c>
    </row>
    <row r="259">
      <c r="B259" t="s">
        <v>137</v>
      </c>
      <c r="C259" s="19" t="n">
        <v>0.220633628120931</v>
      </c>
      <c r="D259" s="19" t="n">
        <v>0.204705288467276</v>
      </c>
      <c r="E259" s="19" t="n">
        <v>0.252178739040816</v>
      </c>
      <c r="F259" s="19"/>
      <c r="G259" s="19" t="n">
        <v>0.31173603865504</v>
      </c>
      <c r="H259" s="19" t="n">
        <v>0.17260426191362</v>
      </c>
      <c r="I259" s="19" t="n">
        <v>0.239610314298108</v>
      </c>
      <c r="J259" s="19" t="n">
        <v>0.206342624501248</v>
      </c>
      <c r="K259" s="19" t="n">
        <v>0.219661949848793</v>
      </c>
      <c r="L259" s="19" t="n">
        <v>0.228404271977206</v>
      </c>
      <c r="M259" s="19"/>
      <c r="N259" s="19" t="n">
        <v>0.303140116784781</v>
      </c>
      <c r="O259" s="19" t="n">
        <v>0.276354803647536</v>
      </c>
      <c r="P259" s="19" t="n">
        <v>0.161748650261632</v>
      </c>
      <c r="Q259" s="19" t="n">
        <v>0.215483288649624</v>
      </c>
      <c r="R259" s="19" t="n">
        <v>0.213641161090543</v>
      </c>
      <c r="S259" s="19"/>
      <c r="T259" s="19" t="n">
        <v>0.315618690851202</v>
      </c>
      <c r="U259" s="19" t="n">
        <v>0.183080630421626</v>
      </c>
      <c r="V259" s="19" t="n">
        <v>0.25709513424609</v>
      </c>
      <c r="W259" s="19" t="n">
        <v>0.209430719409323</v>
      </c>
      <c r="X259" s="19"/>
      <c r="Y259" s="19" t="n">
        <v>0.201300802866352</v>
      </c>
      <c r="Z259" s="19" t="n">
        <v>0.37287340840668</v>
      </c>
      <c r="AA259" s="19" t="n">
        <v>0.242120869225665</v>
      </c>
      <c r="AB259" s="19" t="n">
        <v>0.112946632573316</v>
      </c>
      <c r="AC259" s="19" t="n">
        <v>0.0877188102392099</v>
      </c>
      <c r="AD259" s="19" t="n">
        <v>0.18542617481424</v>
      </c>
      <c r="AE259" s="19"/>
      <c r="AF259" s="19" t="n">
        <v>0.202758427451025</v>
      </c>
      <c r="AG259" s="19"/>
      <c r="AH259" s="19" t="n">
        <v>0.225498800771235</v>
      </c>
      <c r="AI259" s="19"/>
      <c r="AJ259" s="19" t="n">
        <v>0.228720862066442</v>
      </c>
      <c r="AK259" s="19" t="n">
        <v>0.0980225223014054</v>
      </c>
      <c r="AL259" s="19" t="n">
        <v>0.226068570877269</v>
      </c>
      <c r="AM259" s="19" t="n">
        <v>0.201866712025136</v>
      </c>
      <c r="AN259" s="19" t="n">
        <v>0.191526603430574</v>
      </c>
      <c r="AO259" s="19" t="n">
        <v>0.404561688978194</v>
      </c>
      <c r="AP259" s="19" t="n">
        <v>0.248169225895064</v>
      </c>
    </row>
    <row r="260">
      <c r="B260" t="s">
        <v>138</v>
      </c>
      <c r="C260" s="19" t="n">
        <v>0.0552419907642681</v>
      </c>
      <c r="D260" s="19" t="n">
        <v>0.0304563602734475</v>
      </c>
      <c r="E260" s="19" t="n">
        <v>0.104328429153521</v>
      </c>
      <c r="F260" s="19"/>
      <c r="G260" s="19" t="n">
        <v>0.043560775899627</v>
      </c>
      <c r="H260" s="19" t="n">
        <v>0.0409368015269548</v>
      </c>
      <c r="I260" s="19" t="n">
        <v>0.061810923166169</v>
      </c>
      <c r="J260" s="19" t="n">
        <v>0.0808865860542847</v>
      </c>
      <c r="K260" s="19" t="n">
        <v>0.0337710911606533</v>
      </c>
      <c r="L260" s="19" t="n">
        <v>0.068381610915154</v>
      </c>
      <c r="M260" s="19"/>
      <c r="N260" s="19" t="n">
        <v>0</v>
      </c>
      <c r="O260" s="19" t="n">
        <v>0.0817242150248677</v>
      </c>
      <c r="P260" s="19" t="n">
        <v>0.118686512231513</v>
      </c>
      <c r="Q260" s="19" t="n">
        <v>0.00517715293797065</v>
      </c>
      <c r="R260" s="19" t="n">
        <v>0.0518961794278579</v>
      </c>
      <c r="S260" s="19"/>
      <c r="T260" s="19" t="n">
        <v>0.0835734396295987</v>
      </c>
      <c r="U260" s="19" t="n">
        <v>0.0983402745723</v>
      </c>
      <c r="V260" s="19" t="n">
        <v>0.11983399201053</v>
      </c>
      <c r="W260" s="19" t="n">
        <v>0.0313612565907372</v>
      </c>
      <c r="X260" s="19"/>
      <c r="Y260" s="19" t="n">
        <v>0.0271126997675329</v>
      </c>
      <c r="Z260" s="19" t="n">
        <v>0.0682517256985748</v>
      </c>
      <c r="AA260" s="19" t="n">
        <v>0.0577911052336539</v>
      </c>
      <c r="AB260" s="19" t="n">
        <v>0.166807482260785</v>
      </c>
      <c r="AC260" s="19" t="n">
        <v>0.140562303359527</v>
      </c>
      <c r="AD260" s="19" t="n">
        <v>0.233140524189076</v>
      </c>
      <c r="AE260" s="19"/>
      <c r="AF260" s="19" t="n">
        <v>0.0650116146705822</v>
      </c>
      <c r="AG260" s="19"/>
      <c r="AH260" s="19" t="n">
        <v>0.0534718202666599</v>
      </c>
      <c r="AI260" s="19"/>
      <c r="AJ260" s="19" t="n">
        <v>0.0393826865544495</v>
      </c>
      <c r="AK260" s="19" t="n">
        <v>0.100802719063533</v>
      </c>
      <c r="AL260" s="19" t="n">
        <v>0.111671155568186</v>
      </c>
      <c r="AM260" s="19" t="n">
        <v>0.0289077173631335</v>
      </c>
      <c r="AN260" s="19" t="n">
        <v>0.0536679974055415</v>
      </c>
      <c r="AO260" s="19" t="n">
        <v>0</v>
      </c>
      <c r="AP260" s="19" t="n">
        <v>0.0386299773067648</v>
      </c>
    </row>
    <row r="261">
      <c r="B261" t="s">
        <v>139</v>
      </c>
      <c r="C261" s="19" t="n">
        <v>0.0133316723287633</v>
      </c>
      <c r="D261" s="19" t="n">
        <v>0.0200633463920779</v>
      </c>
      <c r="E261" s="19" t="n">
        <v>0</v>
      </c>
      <c r="F261" s="19"/>
      <c r="G261" s="19" t="n">
        <v>0</v>
      </c>
      <c r="H261" s="19" t="n">
        <v>0</v>
      </c>
      <c r="I261" s="19" t="n">
        <v>0.0190677640810082</v>
      </c>
      <c r="J261" s="19" t="n">
        <v>0.0362495421528552</v>
      </c>
      <c r="K261" s="19" t="n">
        <v>0</v>
      </c>
      <c r="L261" s="19" t="n">
        <v>0.0231607643554542</v>
      </c>
      <c r="M261" s="19"/>
      <c r="N261" s="19" t="n">
        <v>0</v>
      </c>
      <c r="O261" s="19" t="n">
        <v>0</v>
      </c>
      <c r="P261" s="19" t="n">
        <v>0.0547502572587215</v>
      </c>
      <c r="Q261" s="19" t="n">
        <v>0</v>
      </c>
      <c r="R261" s="19" t="n">
        <v>0</v>
      </c>
      <c r="S261" s="19"/>
      <c r="T261" s="19" t="n">
        <v>0</v>
      </c>
      <c r="U261" s="19" t="n">
        <v>0</v>
      </c>
      <c r="V261" s="19" t="n">
        <v>0</v>
      </c>
      <c r="W261" s="19" t="n">
        <v>0.015338014328941</v>
      </c>
      <c r="X261" s="19"/>
      <c r="Y261" s="19" t="n">
        <v>0.0158535774988559</v>
      </c>
      <c r="Z261" s="19" t="n">
        <v>0.0387619142853675</v>
      </c>
      <c r="AA261" s="19" t="n">
        <v>0</v>
      </c>
      <c r="AB261" s="19" t="n">
        <v>0</v>
      </c>
      <c r="AC261" s="19" t="n">
        <v>0</v>
      </c>
      <c r="AD261" s="19" t="n">
        <v>0</v>
      </c>
      <c r="AE261" s="19"/>
      <c r="AF261" s="19" t="n">
        <v>0.0139214800803103</v>
      </c>
      <c r="AG261" s="19"/>
      <c r="AH261" s="19" t="n">
        <v>0.00819286127058962</v>
      </c>
      <c r="AI261" s="19"/>
      <c r="AJ261" s="19" t="n">
        <v>0</v>
      </c>
      <c r="AK261" s="19" t="n">
        <v>0.0238963382029517</v>
      </c>
      <c r="AL261" s="19" t="n">
        <v>0</v>
      </c>
      <c r="AM261" s="19" t="n">
        <v>0.0386566361038384</v>
      </c>
      <c r="AN261" s="19" t="n">
        <v>0.0606363253107153</v>
      </c>
      <c r="AO261" s="19" t="n">
        <v>0</v>
      </c>
      <c r="AP261" s="19" t="n">
        <v>0</v>
      </c>
    </row>
    <row r="262">
      <c r="B262" t="s">
        <v>60</v>
      </c>
      <c r="C262" s="19" t="n">
        <v>0.0494692759634079</v>
      </c>
      <c r="D262" s="19" t="n">
        <v>0.047516916847729</v>
      </c>
      <c r="E262" s="19" t="n">
        <v>0.0533358048169289</v>
      </c>
      <c r="F262" s="19"/>
      <c r="G262" s="19" t="n">
        <v>0.0308227803067973</v>
      </c>
      <c r="H262" s="19" t="n">
        <v>0.0276914177011371</v>
      </c>
      <c r="I262" s="19" t="n">
        <v>0.0157100299437241</v>
      </c>
      <c r="J262" s="19" t="n">
        <v>0.074423415227725</v>
      </c>
      <c r="K262" s="19" t="n">
        <v>0.132544773998373</v>
      </c>
      <c r="L262" s="19" t="n">
        <v>0.0523839137724478</v>
      </c>
      <c r="M262" s="19"/>
      <c r="N262" s="19" t="n">
        <v>0</v>
      </c>
      <c r="O262" s="19" t="n">
        <v>0.113222444012876</v>
      </c>
      <c r="P262" s="19" t="n">
        <v>0.0721990079125432</v>
      </c>
      <c r="Q262" s="19" t="n">
        <v>0.0296992573289707</v>
      </c>
      <c r="R262" s="19" t="n">
        <v>0.0107488796959438</v>
      </c>
      <c r="S262" s="19"/>
      <c r="T262" s="19" t="n">
        <v>0</v>
      </c>
      <c r="U262" s="19" t="n">
        <v>0.0311510286514836</v>
      </c>
      <c r="V262" s="19" t="n">
        <v>0.0502337015587574</v>
      </c>
      <c r="W262" s="19" t="n">
        <v>0.062902342180444</v>
      </c>
      <c r="X262" s="19"/>
      <c r="Y262" s="19" t="n">
        <v>0.0461139988228193</v>
      </c>
      <c r="Z262" s="19" t="n">
        <v>0.0490426635208693</v>
      </c>
      <c r="AA262" s="19" t="n">
        <v>0.044271028904692</v>
      </c>
      <c r="AB262" s="19" t="n">
        <v>0.0958115790468831</v>
      </c>
      <c r="AC262" s="19" t="n">
        <v>0.0754954649598034</v>
      </c>
      <c r="AD262" s="19" t="n">
        <v>0.0603977696989517</v>
      </c>
      <c r="AE262" s="19"/>
      <c r="AF262" s="19" t="n">
        <v>0.0352597107622182</v>
      </c>
      <c r="AG262" s="19"/>
      <c r="AH262" s="19" t="n">
        <v>0.0443553816620362</v>
      </c>
      <c r="AI262" s="19"/>
      <c r="AJ262" s="19" t="n">
        <v>0.018598268988147</v>
      </c>
      <c r="AK262" s="19" t="n">
        <v>0.0923047434039675</v>
      </c>
      <c r="AL262" s="19" t="n">
        <v>0.0251871708402984</v>
      </c>
      <c r="AM262" s="19" t="n">
        <v>0</v>
      </c>
      <c r="AN262" s="19" t="n">
        <v>0.109563476920042</v>
      </c>
      <c r="AO262" s="19" t="n">
        <v>0.0954179920764396</v>
      </c>
      <c r="AP262" s="19" t="n">
        <v>0.0602809410521822</v>
      </c>
    </row>
    <row r="263">
      <c r="C263" s="19"/>
      <c r="D263" s="19"/>
      <c r="E263" s="19"/>
      <c r="F263" s="19"/>
      <c r="G263" s="19"/>
      <c r="H263" s="19"/>
      <c r="I263" s="19"/>
      <c r="J263" s="19"/>
      <c r="K263" s="19"/>
      <c r="L263" s="19"/>
      <c r="M263" s="19"/>
      <c r="N263" s="19"/>
      <c r="O263" s="19"/>
      <c r="P263" s="19"/>
      <c r="Q263" s="19"/>
      <c r="R263" s="19"/>
      <c r="S263" s="19"/>
      <c r="T263" s="19"/>
      <c r="U263" s="19"/>
      <c r="V263" s="19"/>
      <c r="W263" s="19"/>
      <c r="X263" s="19"/>
      <c r="Y263" s="19"/>
      <c r="Z263" s="19"/>
      <c r="AA263" s="19"/>
      <c r="AB263" s="19"/>
      <c r="AC263" s="19"/>
      <c r="AD263" s="19"/>
      <c r="AE263" s="19"/>
      <c r="AF263" s="19"/>
      <c r="AG263" s="19"/>
      <c r="AH263" s="19"/>
      <c r="AI263" s="19"/>
      <c r="AJ263" s="19"/>
      <c r="AK263" s="19"/>
      <c r="AL263" s="19"/>
      <c r="AM263" s="19"/>
      <c r="AN263" s="19"/>
      <c r="AO263" s="19"/>
      <c r="AP263" s="19"/>
    </row>
    <row r="264">
      <c r="B264" s="7" t="s">
        <v>157</v>
      </c>
      <c r="C264" s="19"/>
      <c r="D264" s="19"/>
      <c r="E264" s="19"/>
      <c r="F264" s="19"/>
      <c r="G264" s="19"/>
      <c r="H264" s="19"/>
      <c r="I264" s="19"/>
      <c r="J264" s="19"/>
      <c r="K264" s="19"/>
      <c r="L264" s="19"/>
      <c r="M264" s="19"/>
      <c r="N264" s="19"/>
      <c r="O264" s="19"/>
      <c r="P264" s="19"/>
      <c r="Q264" s="19"/>
      <c r="R264" s="19"/>
      <c r="S264" s="19"/>
      <c r="T264" s="19"/>
      <c r="U264" s="19"/>
      <c r="V264" s="19"/>
      <c r="W264" s="19"/>
      <c r="X264" s="19"/>
      <c r="Y264" s="19"/>
      <c r="Z264" s="19"/>
      <c r="AA264" s="19"/>
      <c r="AB264" s="19"/>
      <c r="AC264" s="19"/>
      <c r="AD264" s="19"/>
      <c r="AE264" s="19"/>
      <c r="AF264" s="19"/>
      <c r="AG264" s="19"/>
      <c r="AH264" s="19"/>
      <c r="AI264" s="19"/>
      <c r="AJ264" s="19"/>
      <c r="AK264" s="19"/>
      <c r="AL264" s="19"/>
      <c r="AM264" s="19"/>
      <c r="AN264" s="19"/>
      <c r="AO264" s="19"/>
      <c r="AP264" s="19"/>
    </row>
    <row r="265">
      <c r="B265" s="26" t="s">
        <v>154</v>
      </c>
      <c r="C265" s="19"/>
      <c r="D265" s="19"/>
      <c r="E265" s="19"/>
      <c r="F265" s="19"/>
      <c r="G265" s="19"/>
      <c r="H265" s="19"/>
      <c r="I265" s="19"/>
      <c r="J265" s="19"/>
      <c r="K265" s="19"/>
      <c r="L265" s="19"/>
      <c r="M265" s="19"/>
      <c r="N265" s="19"/>
      <c r="O265" s="19"/>
      <c r="P265" s="19"/>
      <c r="Q265" s="19"/>
      <c r="R265" s="19"/>
      <c r="S265" s="19"/>
      <c r="T265" s="19"/>
      <c r="U265" s="19"/>
      <c r="V265" s="19"/>
      <c r="W265" s="19"/>
      <c r="X265" s="19"/>
      <c r="Y265" s="19"/>
      <c r="Z265" s="19"/>
      <c r="AA265" s="19"/>
      <c r="AB265" s="19"/>
      <c r="AC265" s="19"/>
      <c r="AD265" s="19"/>
      <c r="AE265" s="19"/>
      <c r="AF265" s="19"/>
      <c r="AG265" s="19"/>
      <c r="AH265" s="19"/>
      <c r="AI265" s="19"/>
      <c r="AJ265" s="19"/>
      <c r="AK265" s="19"/>
      <c r="AL265" s="19"/>
      <c r="AM265" s="19"/>
      <c r="AN265" s="19"/>
      <c r="AO265" s="19"/>
      <c r="AP265" s="19"/>
    </row>
    <row r="266">
      <c r="B266" t="s">
        <v>135</v>
      </c>
      <c r="C266" s="19" t="n">
        <v>0.269555290979103</v>
      </c>
      <c r="D266" s="19" t="n">
        <v>0.322500324728675</v>
      </c>
      <c r="E266" s="19" t="n">
        <v>0.164700861791686</v>
      </c>
      <c r="F266" s="19"/>
      <c r="G266" s="19" t="n">
        <v>0.26089469229935</v>
      </c>
      <c r="H266" s="19" t="n">
        <v>0.439042751308523</v>
      </c>
      <c r="I266" s="19" t="n">
        <v>0.291028719287871</v>
      </c>
      <c r="J266" s="19" t="n">
        <v>0.158367613027128</v>
      </c>
      <c r="K266" s="19" t="n">
        <v>0.20005756638138</v>
      </c>
      <c r="L266" s="19" t="n">
        <v>0.138039847220825</v>
      </c>
      <c r="M266" s="19"/>
      <c r="N266" s="19" t="n">
        <v>0.257302793824006</v>
      </c>
      <c r="O266" s="19" t="n">
        <v>0.249237688093134</v>
      </c>
      <c r="P266" s="19" t="n">
        <v>0.332456835314121</v>
      </c>
      <c r="Q266" s="19" t="n">
        <v>0.263150494822366</v>
      </c>
      <c r="R266" s="19" t="n">
        <v>0.233241610194691</v>
      </c>
      <c r="S266" s="19"/>
      <c r="T266" s="19" t="n">
        <v>0.351029450933465</v>
      </c>
      <c r="U266" s="19" t="n">
        <v>0.199018677244947</v>
      </c>
      <c r="V266" s="19" t="n">
        <v>0.188015801874033</v>
      </c>
      <c r="W266" s="19" t="n">
        <v>0.295170646746429</v>
      </c>
      <c r="X266" s="19"/>
      <c r="Y266" s="19" t="n">
        <v>0.30616114760082</v>
      </c>
      <c r="Z266" s="19" t="n">
        <v>0.338061671066746</v>
      </c>
      <c r="AA266" s="19" t="n">
        <v>0.129143442926981</v>
      </c>
      <c r="AB266" s="19" t="n">
        <v>0.43858339287419</v>
      </c>
      <c r="AC266" s="19" t="n">
        <v>0.336715520861109</v>
      </c>
      <c r="AD266" s="19" t="n">
        <v>0</v>
      </c>
      <c r="AE266" s="19"/>
      <c r="AF266" s="19" t="n">
        <v>0.261912221915023</v>
      </c>
      <c r="AG266" s="19"/>
      <c r="AH266" s="19" t="n">
        <v>0.273212827192806</v>
      </c>
      <c r="AI266" s="19"/>
      <c r="AJ266" s="19" t="n">
        <v>0.330688035098931</v>
      </c>
      <c r="AK266" s="19" t="n">
        <v>0.130359500091697</v>
      </c>
      <c r="AL266" s="19" t="n">
        <v>0.229855968741897</v>
      </c>
      <c r="AM266" s="19" t="n">
        <v>0.32200857299321</v>
      </c>
      <c r="AN266" s="19" t="n">
        <v>0.404321813406288</v>
      </c>
      <c r="AO266" s="19" t="n">
        <v>0.379112719763749</v>
      </c>
      <c r="AP266" s="19" t="n">
        <v>0.141763134065732</v>
      </c>
    </row>
    <row r="267">
      <c r="B267" t="s">
        <v>136</v>
      </c>
      <c r="C267" s="19" t="n">
        <v>0.433333806141747</v>
      </c>
      <c r="D267" s="19" t="n">
        <v>0.387289546697566</v>
      </c>
      <c r="E267" s="19" t="n">
        <v>0.524521670223824</v>
      </c>
      <c r="F267" s="19"/>
      <c r="G267" s="19" t="n">
        <v>0.501909325151019</v>
      </c>
      <c r="H267" s="19" t="n">
        <v>0.316893963914337</v>
      </c>
      <c r="I267" s="19" t="n">
        <v>0.381587186992245</v>
      </c>
      <c r="J267" s="19" t="n">
        <v>0.525489428179214</v>
      </c>
      <c r="K267" s="19" t="n">
        <v>0.382277603106824</v>
      </c>
      <c r="L267" s="19" t="n">
        <v>0.60334302369447</v>
      </c>
      <c r="M267" s="19"/>
      <c r="N267" s="19" t="n">
        <v>0.571779148890937</v>
      </c>
      <c r="O267" s="19" t="n">
        <v>0.497587253178497</v>
      </c>
      <c r="P267" s="19" t="n">
        <v>0.273799628279336</v>
      </c>
      <c r="Q267" s="19" t="n">
        <v>0.474113526600984</v>
      </c>
      <c r="R267" s="19" t="n">
        <v>0.495654482907899</v>
      </c>
      <c r="S267" s="19"/>
      <c r="T267" s="19" t="n">
        <v>0.0767600587648763</v>
      </c>
      <c r="U267" s="19" t="n">
        <v>0.590329644069534</v>
      </c>
      <c r="V267" s="19" t="n">
        <v>0.469404070292247</v>
      </c>
      <c r="W267" s="19" t="n">
        <v>0.413513388848893</v>
      </c>
      <c r="X267" s="19"/>
      <c r="Y267" s="19" t="n">
        <v>0.395237167769029</v>
      </c>
      <c r="Z267" s="19" t="n">
        <v>0.359484323655654</v>
      </c>
      <c r="AA267" s="19" t="n">
        <v>0.611179889011772</v>
      </c>
      <c r="AB267" s="19" t="n">
        <v>0.394609124865026</v>
      </c>
      <c r="AC267" s="19" t="n">
        <v>0.440646071057823</v>
      </c>
      <c r="AD267" s="19" t="n">
        <v>0.456782590220862</v>
      </c>
      <c r="AE267" s="19"/>
      <c r="AF267" s="19" t="n">
        <v>0.431062457072437</v>
      </c>
      <c r="AG267" s="19"/>
      <c r="AH267" s="19" t="n">
        <v>0.436004113308011</v>
      </c>
      <c r="AI267" s="19"/>
      <c r="AJ267" s="19" t="n">
        <v>0.387215606353414</v>
      </c>
      <c r="AK267" s="19" t="n">
        <v>0.522414319152894</v>
      </c>
      <c r="AL267" s="19" t="n">
        <v>0.470495585167816</v>
      </c>
      <c r="AM267" s="19" t="n">
        <v>0.449490874788908</v>
      </c>
      <c r="AN267" s="19" t="n">
        <v>0.277952965560904</v>
      </c>
      <c r="AO267" s="19" t="n">
        <v>0.221521894377687</v>
      </c>
      <c r="AP267" s="19" t="n">
        <v>0.610030370375661</v>
      </c>
    </row>
    <row r="268">
      <c r="B268" t="s">
        <v>137</v>
      </c>
      <c r="C268" s="19" t="n">
        <v>0.217541550008969</v>
      </c>
      <c r="D268" s="19" t="n">
        <v>0.201133544275397</v>
      </c>
      <c r="E268" s="19" t="n">
        <v>0.250036610517103</v>
      </c>
      <c r="F268" s="19"/>
      <c r="G268" s="19" t="n">
        <v>0.195321098078086</v>
      </c>
      <c r="H268" s="19" t="n">
        <v>0.197072353078524</v>
      </c>
      <c r="I268" s="19" t="n">
        <v>0.241794811959868</v>
      </c>
      <c r="J268" s="19" t="n">
        <v>0.198815895606419</v>
      </c>
      <c r="K268" s="19" t="n">
        <v>0.327730810969387</v>
      </c>
      <c r="L268" s="19" t="n">
        <v>0.157540100377794</v>
      </c>
      <c r="M268" s="19"/>
      <c r="N268" s="19" t="n">
        <v>0.170918057285058</v>
      </c>
      <c r="O268" s="19" t="n">
        <v>0.133326902993233</v>
      </c>
      <c r="P268" s="19" t="n">
        <v>0.306468214540272</v>
      </c>
      <c r="Q268" s="19" t="n">
        <v>0.191767347512308</v>
      </c>
      <c r="R268" s="19" t="n">
        <v>0.205784120007309</v>
      </c>
      <c r="S268" s="19"/>
      <c r="T268" s="19" t="n">
        <v>0.572210490301659</v>
      </c>
      <c r="U268" s="19" t="n">
        <v>0.210651678685519</v>
      </c>
      <c r="V268" s="19" t="n">
        <v>0.266536859355447</v>
      </c>
      <c r="W268" s="19" t="n">
        <v>0.176838893510327</v>
      </c>
      <c r="X268" s="19"/>
      <c r="Y268" s="19" t="n">
        <v>0.21048778240545</v>
      </c>
      <c r="Z268" s="19" t="n">
        <v>0.302454005277599</v>
      </c>
      <c r="AA268" s="19" t="n">
        <v>0.174253801817953</v>
      </c>
      <c r="AB268" s="19" t="n">
        <v>0.0873117753954213</v>
      </c>
      <c r="AC268" s="19" t="n">
        <v>0.222638408081069</v>
      </c>
      <c r="AD268" s="19" t="n">
        <v>0.271413257112355</v>
      </c>
      <c r="AE268" s="19"/>
      <c r="AF268" s="19" t="n">
        <v>0.242931082643266</v>
      </c>
      <c r="AG268" s="19"/>
      <c r="AH268" s="19" t="n">
        <v>0.21762986970476</v>
      </c>
      <c r="AI268" s="19"/>
      <c r="AJ268" s="19" t="n">
        <v>0.231156442953511</v>
      </c>
      <c r="AK268" s="19" t="n">
        <v>0.304164417887195</v>
      </c>
      <c r="AL268" s="19" t="n">
        <v>0.209689794092771</v>
      </c>
      <c r="AM268" s="19" t="n">
        <v>0.199592834854749</v>
      </c>
      <c r="AN268" s="19" t="n">
        <v>0.153380813131523</v>
      </c>
      <c r="AO268" s="19" t="n">
        <v>0.261196002152238</v>
      </c>
      <c r="AP268" s="19" t="n">
        <v>0.135082686781252</v>
      </c>
    </row>
    <row r="269">
      <c r="B269" t="s">
        <v>138</v>
      </c>
      <c r="C269" s="19" t="n">
        <v>0.0316035628621656</v>
      </c>
      <c r="D269" s="19" t="n">
        <v>0.0351828927174091</v>
      </c>
      <c r="E269" s="19" t="n">
        <v>0.0245149171051293</v>
      </c>
      <c r="F269" s="19"/>
      <c r="G269" s="19" t="n">
        <v>0.0418748844715445</v>
      </c>
      <c r="H269" s="19" t="n">
        <v>0.0371746459696734</v>
      </c>
      <c r="I269" s="19" t="n">
        <v>0.0698792518162917</v>
      </c>
      <c r="J269" s="19" t="n">
        <v>0</v>
      </c>
      <c r="K269" s="19" t="n">
        <v>0.0218439499093348</v>
      </c>
      <c r="L269" s="19" t="n">
        <v>0</v>
      </c>
      <c r="M269" s="19"/>
      <c r="N269" s="19" t="n">
        <v>0</v>
      </c>
      <c r="O269" s="19" t="n">
        <v>0.0496416463593477</v>
      </c>
      <c r="P269" s="19" t="n">
        <v>0.014662760651938</v>
      </c>
      <c r="Q269" s="19" t="n">
        <v>0.0274086401123724</v>
      </c>
      <c r="R269" s="19" t="n">
        <v>0.0495962741733562</v>
      </c>
      <c r="S269" s="19"/>
      <c r="T269" s="19" t="n">
        <v>0</v>
      </c>
      <c r="U269" s="19" t="n">
        <v>0</v>
      </c>
      <c r="V269" s="19" t="n">
        <v>0.0604068149268531</v>
      </c>
      <c r="W269" s="19" t="n">
        <v>0.0375214588429138</v>
      </c>
      <c r="X269" s="19"/>
      <c r="Y269" s="19" t="n">
        <v>0.0354791085916312</v>
      </c>
      <c r="Z269" s="19" t="n">
        <v>0</v>
      </c>
      <c r="AA269" s="19" t="n">
        <v>0</v>
      </c>
      <c r="AB269" s="19" t="n">
        <v>0.0794957068653633</v>
      </c>
      <c r="AC269" s="19" t="n">
        <v>0</v>
      </c>
      <c r="AD269" s="19" t="n">
        <v>0.211406382967831</v>
      </c>
      <c r="AE269" s="19"/>
      <c r="AF269" s="19" t="n">
        <v>0.0264247610980357</v>
      </c>
      <c r="AG269" s="19"/>
      <c r="AH269" s="19" t="n">
        <v>0.0330041007437264</v>
      </c>
      <c r="AI269" s="19"/>
      <c r="AJ269" s="19" t="n">
        <v>0.0422257902301782</v>
      </c>
      <c r="AK269" s="19" t="n">
        <v>0</v>
      </c>
      <c r="AL269" s="19" t="n">
        <v>0.0647714811572179</v>
      </c>
      <c r="AM269" s="19" t="n">
        <v>0</v>
      </c>
      <c r="AN269" s="19" t="n">
        <v>0.0536679974055415</v>
      </c>
      <c r="AO269" s="19" t="n">
        <v>0.0675112344744751</v>
      </c>
      <c r="AP269" s="19" t="n">
        <v>0</v>
      </c>
    </row>
    <row r="270">
      <c r="B270" t="s">
        <v>139</v>
      </c>
      <c r="C270" s="19" t="n">
        <v>0.00318323934026316</v>
      </c>
      <c r="D270" s="19" t="n">
        <v>0.00479057930300287</v>
      </c>
      <c r="E270" s="19" t="n">
        <v>0</v>
      </c>
      <c r="F270" s="19"/>
      <c r="G270" s="19" t="n">
        <v>0</v>
      </c>
      <c r="H270" s="19" t="n">
        <v>0</v>
      </c>
      <c r="I270" s="19" t="n">
        <v>0</v>
      </c>
      <c r="J270" s="19" t="n">
        <v>0.021031886539588</v>
      </c>
      <c r="K270" s="19" t="n">
        <v>0</v>
      </c>
      <c r="L270" s="19" t="n">
        <v>0</v>
      </c>
      <c r="M270" s="19"/>
      <c r="N270" s="19" t="n">
        <v>0</v>
      </c>
      <c r="O270" s="19" t="n">
        <v>0</v>
      </c>
      <c r="P270" s="19" t="n">
        <v>0</v>
      </c>
      <c r="Q270" s="19" t="n">
        <v>0</v>
      </c>
      <c r="R270" s="19" t="n">
        <v>0.0157235127167444</v>
      </c>
      <c r="S270" s="19"/>
      <c r="T270" s="19" t="n">
        <v>0</v>
      </c>
      <c r="U270" s="19" t="n">
        <v>0</v>
      </c>
      <c r="V270" s="19" t="n">
        <v>0</v>
      </c>
      <c r="W270" s="19" t="n">
        <v>0.00538017220315789</v>
      </c>
      <c r="X270" s="19"/>
      <c r="Y270" s="19" t="n">
        <v>0.005561018209444</v>
      </c>
      <c r="Z270" s="19" t="n">
        <v>0</v>
      </c>
      <c r="AA270" s="19" t="n">
        <v>0</v>
      </c>
      <c r="AB270" s="19" t="n">
        <v>0</v>
      </c>
      <c r="AC270" s="19" t="n">
        <v>0</v>
      </c>
      <c r="AD270" s="19" t="n">
        <v>0</v>
      </c>
      <c r="AE270" s="19"/>
      <c r="AF270" s="19" t="n">
        <v>0.00564873187440855</v>
      </c>
      <c r="AG270" s="19"/>
      <c r="AH270" s="19" t="n">
        <v>0.00332430720978019</v>
      </c>
      <c r="AI270" s="19"/>
      <c r="AJ270" s="19" t="n">
        <v>0</v>
      </c>
      <c r="AK270" s="19" t="n">
        <v>0</v>
      </c>
      <c r="AL270" s="19" t="n">
        <v>0</v>
      </c>
      <c r="AM270" s="19" t="n">
        <v>0.0289077173631335</v>
      </c>
      <c r="AN270" s="19" t="n">
        <v>0</v>
      </c>
      <c r="AO270" s="19" t="n">
        <v>0</v>
      </c>
      <c r="AP270" s="19" t="n">
        <v>0</v>
      </c>
    </row>
    <row r="271">
      <c r="B271" t="s">
        <v>60</v>
      </c>
      <c r="C271" s="19" t="n">
        <v>0.0447825506677525</v>
      </c>
      <c r="D271" s="19" t="n">
        <v>0.0491031122779505</v>
      </c>
      <c r="E271" s="19" t="n">
        <v>0.0362259403622574</v>
      </c>
      <c r="F271" s="19"/>
      <c r="G271" s="19" t="n">
        <v>0</v>
      </c>
      <c r="H271" s="19" t="n">
        <v>0.0098162857289425</v>
      </c>
      <c r="I271" s="19" t="n">
        <v>0.0157100299437241</v>
      </c>
      <c r="J271" s="19" t="n">
        <v>0.0962951766476513</v>
      </c>
      <c r="K271" s="19" t="n">
        <v>0.0680900696330748</v>
      </c>
      <c r="L271" s="19" t="n">
        <v>0.101077028706911</v>
      </c>
      <c r="M271" s="19"/>
      <c r="N271" s="19" t="n">
        <v>0</v>
      </c>
      <c r="O271" s="19" t="n">
        <v>0.0702065093757882</v>
      </c>
      <c r="P271" s="19" t="n">
        <v>0.0726125612143333</v>
      </c>
      <c r="Q271" s="19" t="n">
        <v>0.0435599909519695</v>
      </c>
      <c r="R271" s="19" t="n">
        <v>0</v>
      </c>
      <c r="S271" s="19"/>
      <c r="T271" s="19" t="n">
        <v>0</v>
      </c>
      <c r="U271" s="19" t="n">
        <v>0</v>
      </c>
      <c r="V271" s="19" t="n">
        <v>0.0156364535514209</v>
      </c>
      <c r="W271" s="19" t="n">
        <v>0.0715754398482791</v>
      </c>
      <c r="X271" s="19"/>
      <c r="Y271" s="19" t="n">
        <v>0.0470737754236256</v>
      </c>
      <c r="Z271" s="19" t="n">
        <v>0</v>
      </c>
      <c r="AA271" s="19" t="n">
        <v>0.0854228662432936</v>
      </c>
      <c r="AB271" s="19" t="n">
        <v>0</v>
      </c>
      <c r="AC271" s="19" t="n">
        <v>0</v>
      </c>
      <c r="AD271" s="19" t="n">
        <v>0.0603977696989517</v>
      </c>
      <c r="AE271" s="19"/>
      <c r="AF271" s="19" t="n">
        <v>0.0320207453968299</v>
      </c>
      <c r="AG271" s="19"/>
      <c r="AH271" s="19" t="n">
        <v>0.0368247818409164</v>
      </c>
      <c r="AI271" s="19"/>
      <c r="AJ271" s="19" t="n">
        <v>0.00871412536396492</v>
      </c>
      <c r="AK271" s="19" t="n">
        <v>0.0430617628682139</v>
      </c>
      <c r="AL271" s="19" t="n">
        <v>0.0251871708402984</v>
      </c>
      <c r="AM271" s="19" t="n">
        <v>0</v>
      </c>
      <c r="AN271" s="19" t="n">
        <v>0.110676410495744</v>
      </c>
      <c r="AO271" s="19" t="n">
        <v>0.0706581492318509</v>
      </c>
      <c r="AP271" s="19" t="n">
        <v>0.113123808777356</v>
      </c>
    </row>
    <row r="272">
      <c r="C272" s="19"/>
      <c r="D272" s="19"/>
      <c r="E272" s="19"/>
      <c r="F272" s="19"/>
      <c r="G272" s="19"/>
      <c r="H272" s="19"/>
      <c r="I272" s="19"/>
      <c r="J272" s="19"/>
      <c r="K272" s="19"/>
      <c r="L272" s="19"/>
      <c r="M272" s="19"/>
      <c r="N272" s="19"/>
      <c r="O272" s="19"/>
      <c r="P272" s="19"/>
      <c r="Q272" s="19"/>
      <c r="R272" s="19"/>
      <c r="S272" s="19"/>
      <c r="T272" s="19"/>
      <c r="U272" s="19"/>
      <c r="V272" s="19"/>
      <c r="W272" s="19"/>
      <c r="X272" s="19"/>
      <c r="Y272" s="19"/>
      <c r="Z272" s="19"/>
      <c r="AA272" s="19"/>
      <c r="AB272" s="19"/>
      <c r="AC272" s="19"/>
      <c r="AD272" s="19"/>
      <c r="AE272" s="19"/>
      <c r="AF272" s="19"/>
      <c r="AG272" s="19"/>
      <c r="AH272" s="19"/>
      <c r="AI272" s="19"/>
      <c r="AJ272" s="19"/>
      <c r="AK272" s="19"/>
      <c r="AL272" s="19"/>
      <c r="AM272" s="19"/>
      <c r="AN272" s="19"/>
      <c r="AO272" s="19"/>
      <c r="AP272" s="19"/>
    </row>
    <row r="273">
      <c r="B273" s="7" t="s">
        <v>158</v>
      </c>
      <c r="C273" s="19"/>
      <c r="D273" s="19"/>
      <c r="E273" s="19"/>
      <c r="F273" s="19"/>
      <c r="G273" s="19"/>
      <c r="H273" s="19"/>
      <c r="I273" s="19"/>
      <c r="J273" s="19"/>
      <c r="K273" s="19"/>
      <c r="L273" s="19"/>
      <c r="M273" s="19"/>
      <c r="N273" s="19"/>
      <c r="O273" s="19"/>
      <c r="P273" s="19"/>
      <c r="Q273" s="19"/>
      <c r="R273" s="19"/>
      <c r="S273" s="19"/>
      <c r="T273" s="19"/>
      <c r="U273" s="19"/>
      <c r="V273" s="19"/>
      <c r="W273" s="19"/>
      <c r="X273" s="19"/>
      <c r="Y273" s="19"/>
      <c r="Z273" s="19"/>
      <c r="AA273" s="19"/>
      <c r="AB273" s="19"/>
      <c r="AC273" s="19"/>
      <c r="AD273" s="19"/>
      <c r="AE273" s="19"/>
      <c r="AF273" s="19"/>
      <c r="AG273" s="19"/>
      <c r="AH273" s="19"/>
      <c r="AI273" s="19"/>
      <c r="AJ273" s="19"/>
      <c r="AK273" s="19"/>
      <c r="AL273" s="19"/>
      <c r="AM273" s="19"/>
      <c r="AN273" s="19"/>
      <c r="AO273" s="19"/>
      <c r="AP273" s="19"/>
    </row>
    <row r="274">
      <c r="B274" s="26" t="s">
        <v>154</v>
      </c>
      <c r="C274" s="19"/>
      <c r="D274" s="19"/>
      <c r="E274" s="19"/>
      <c r="F274" s="19"/>
      <c r="G274" s="19"/>
      <c r="H274" s="19"/>
      <c r="I274" s="19"/>
      <c r="J274" s="19"/>
      <c r="K274" s="19"/>
      <c r="L274" s="19"/>
      <c r="M274" s="19"/>
      <c r="N274" s="19"/>
      <c r="O274" s="19"/>
      <c r="P274" s="19"/>
      <c r="Q274" s="19"/>
      <c r="R274" s="19"/>
      <c r="S274" s="19"/>
      <c r="T274" s="19"/>
      <c r="U274" s="19"/>
      <c r="V274" s="19"/>
      <c r="W274" s="19"/>
      <c r="X274" s="19"/>
      <c r="Y274" s="19"/>
      <c r="Z274" s="19"/>
      <c r="AA274" s="19"/>
      <c r="AB274" s="19"/>
      <c r="AC274" s="19"/>
      <c r="AD274" s="19"/>
      <c r="AE274" s="19"/>
      <c r="AF274" s="19"/>
      <c r="AG274" s="19"/>
      <c r="AH274" s="19"/>
      <c r="AI274" s="19"/>
      <c r="AJ274" s="19"/>
      <c r="AK274" s="19"/>
      <c r="AL274" s="19"/>
      <c r="AM274" s="19"/>
      <c r="AN274" s="19"/>
      <c r="AO274" s="19"/>
      <c r="AP274" s="19"/>
    </row>
    <row r="275">
      <c r="B275" t="s">
        <v>135</v>
      </c>
      <c r="C275" s="19" t="n">
        <v>0.215425792888885</v>
      </c>
      <c r="D275" s="19" t="n">
        <v>0.255310779879068</v>
      </c>
      <c r="E275" s="19" t="n">
        <v>0.13643599445407</v>
      </c>
      <c r="F275" s="19"/>
      <c r="G275" s="19" t="n">
        <v>0.278655050420342</v>
      </c>
      <c r="H275" s="19" t="n">
        <v>0.280353096668621</v>
      </c>
      <c r="I275" s="19" t="n">
        <v>0.276981068051102</v>
      </c>
      <c r="J275" s="19" t="n">
        <v>0.165726774801113</v>
      </c>
      <c r="K275" s="19" t="n">
        <v>0.137077696401488</v>
      </c>
      <c r="L275" s="19" t="n">
        <v>0.0960636595533506</v>
      </c>
      <c r="M275" s="19"/>
      <c r="N275" s="19" t="n">
        <v>0.26199601742815</v>
      </c>
      <c r="O275" s="19" t="n">
        <v>0.171246653405075</v>
      </c>
      <c r="P275" s="19" t="n">
        <v>0.266368753723431</v>
      </c>
      <c r="Q275" s="19" t="n">
        <v>0.203754821826737</v>
      </c>
      <c r="R275" s="19" t="n">
        <v>0.212133092781507</v>
      </c>
      <c r="S275" s="19"/>
      <c r="T275" s="19" t="n">
        <v>0.0810326491490132</v>
      </c>
      <c r="U275" s="19" t="n">
        <v>0.168368223683355</v>
      </c>
      <c r="V275" s="19" t="n">
        <v>0.129146420638051</v>
      </c>
      <c r="W275" s="19" t="n">
        <v>0.247480837298904</v>
      </c>
      <c r="X275" s="19"/>
      <c r="Y275" s="19" t="n">
        <v>0.275864184467553</v>
      </c>
      <c r="Z275" s="19" t="n">
        <v>0.236229630028791</v>
      </c>
      <c r="AA275" s="19" t="n">
        <v>0.0936682582050457</v>
      </c>
      <c r="AB275" s="19" t="n">
        <v>0.0801936241935482</v>
      </c>
      <c r="AC275" s="19" t="n">
        <v>0.272482491433286</v>
      </c>
      <c r="AD275" s="19" t="n">
        <v>0</v>
      </c>
      <c r="AE275" s="19"/>
      <c r="AF275" s="19" t="n">
        <v>0.222119270105766</v>
      </c>
      <c r="AG275" s="19"/>
      <c r="AH275" s="19" t="n">
        <v>0.213725354427252</v>
      </c>
      <c r="AI275" s="19"/>
      <c r="AJ275" s="19" t="n">
        <v>0.230786206443387</v>
      </c>
      <c r="AK275" s="19" t="n">
        <v>0.136407584112329</v>
      </c>
      <c r="AL275" s="19" t="n">
        <v>0.160721902743213</v>
      </c>
      <c r="AM275" s="19" t="n">
        <v>0.304219691325035</v>
      </c>
      <c r="AN275" s="19" t="n">
        <v>0.346025690774091</v>
      </c>
      <c r="AO275" s="19" t="n">
        <v>0.260700336892956</v>
      </c>
      <c r="AP275" s="19" t="n">
        <v>0.142711348030672</v>
      </c>
    </row>
    <row r="276">
      <c r="B276" t="s">
        <v>136</v>
      </c>
      <c r="C276" s="19" t="n">
        <v>0.481327071659498</v>
      </c>
      <c r="D276" s="19" t="n">
        <v>0.460665665054176</v>
      </c>
      <c r="E276" s="19" t="n">
        <v>0.522245734702711</v>
      </c>
      <c r="F276" s="19"/>
      <c r="G276" s="19" t="n">
        <v>0.472688451550369</v>
      </c>
      <c r="H276" s="19" t="n">
        <v>0.46307029015001</v>
      </c>
      <c r="I276" s="19" t="n">
        <v>0.479847213478394</v>
      </c>
      <c r="J276" s="19" t="n">
        <v>0.483837143356863</v>
      </c>
      <c r="K276" s="19" t="n">
        <v>0.392427067546901</v>
      </c>
      <c r="L276" s="19" t="n">
        <v>0.588108595542888</v>
      </c>
      <c r="M276" s="19"/>
      <c r="N276" s="19" t="n">
        <v>0.567085925286792</v>
      </c>
      <c r="O276" s="19" t="n">
        <v>0.511710405466193</v>
      </c>
      <c r="P276" s="19" t="n">
        <v>0.350112832072122</v>
      </c>
      <c r="Q276" s="19" t="n">
        <v>0.581127195818201</v>
      </c>
      <c r="R276" s="19" t="n">
        <v>0.447216090604088</v>
      </c>
      <c r="S276" s="19"/>
      <c r="T276" s="19" t="n">
        <v>0.645025561747481</v>
      </c>
      <c r="U276" s="19" t="n">
        <v>0.589829068979642</v>
      </c>
      <c r="V276" s="19" t="n">
        <v>0.507578493988203</v>
      </c>
      <c r="W276" s="19" t="n">
        <v>0.44307824506208</v>
      </c>
      <c r="X276" s="19"/>
      <c r="Y276" s="19" t="n">
        <v>0.484541039103339</v>
      </c>
      <c r="Z276" s="19" t="n">
        <v>0.321790908907235</v>
      </c>
      <c r="AA276" s="19" t="n">
        <v>0.598304871463925</v>
      </c>
      <c r="AB276" s="19" t="n">
        <v>0.368409192655486</v>
      </c>
      <c r="AC276" s="19" t="n">
        <v>0.439812262085921</v>
      </c>
      <c r="AD276" s="19" t="n">
        <v>0.456782590220862</v>
      </c>
      <c r="AE276" s="19"/>
      <c r="AF276" s="19" t="n">
        <v>0.462511553004096</v>
      </c>
      <c r="AG276" s="19"/>
      <c r="AH276" s="19" t="n">
        <v>0.484981618807289</v>
      </c>
      <c r="AI276" s="19"/>
      <c r="AJ276" s="19" t="n">
        <v>0.524737871006788</v>
      </c>
      <c r="AK276" s="19" t="n">
        <v>0.598847814847154</v>
      </c>
      <c r="AL276" s="19" t="n">
        <v>0.451816657476327</v>
      </c>
      <c r="AM276" s="19" t="n">
        <v>0.507649407985471</v>
      </c>
      <c r="AN276" s="19" t="n">
        <v>0.191003572042351</v>
      </c>
      <c r="AO276" s="19" t="n">
        <v>0.425923628366461</v>
      </c>
      <c r="AP276" s="19" t="n">
        <v>0.499364669866525</v>
      </c>
    </row>
    <row r="277">
      <c r="B277" t="s">
        <v>137</v>
      </c>
      <c r="C277" s="19" t="n">
        <v>0.196163895410927</v>
      </c>
      <c r="D277" s="19" t="n">
        <v>0.169890701413482</v>
      </c>
      <c r="E277" s="19" t="n">
        <v>0.248196363131372</v>
      </c>
      <c r="F277" s="19"/>
      <c r="G277" s="19" t="n">
        <v>0.230065663346123</v>
      </c>
      <c r="H277" s="19" t="n">
        <v>0.109331041552149</v>
      </c>
      <c r="I277" s="19" t="n">
        <v>0.146355367123038</v>
      </c>
      <c r="J277" s="19" t="n">
        <v>0.244519062225757</v>
      </c>
      <c r="K277" s="19" t="n">
        <v>0.317581346529309</v>
      </c>
      <c r="L277" s="19" t="n">
        <v>0.239588574742664</v>
      </c>
      <c r="M277" s="19"/>
      <c r="N277" s="19" t="n">
        <v>0.170918057285058</v>
      </c>
      <c r="O277" s="19" t="n">
        <v>0.170156705466446</v>
      </c>
      <c r="P277" s="19" t="n">
        <v>0.184163736936888</v>
      </c>
      <c r="Q277" s="19" t="n">
        <v>0.153547864138461</v>
      </c>
      <c r="R277" s="19" t="n">
        <v>0.281169246609144</v>
      </c>
      <c r="S277" s="19"/>
      <c r="T277" s="19" t="n">
        <v>0.190368349473907</v>
      </c>
      <c r="U277" s="19" t="n">
        <v>0.210651678685519</v>
      </c>
      <c r="V277" s="19" t="n">
        <v>0.225336844123999</v>
      </c>
      <c r="W277" s="19" t="n">
        <v>0.18358327046076</v>
      </c>
      <c r="X277" s="19"/>
      <c r="Y277" s="19" t="n">
        <v>0.137226910518611</v>
      </c>
      <c r="Z277" s="19" t="n">
        <v>0.340110017731044</v>
      </c>
      <c r="AA277" s="19" t="n">
        <v>0.243595134273024</v>
      </c>
      <c r="AB277" s="19" t="n">
        <v>0.288778121843298</v>
      </c>
      <c r="AC277" s="19" t="n">
        <v>0.287705246480792</v>
      </c>
      <c r="AD277" s="19" t="n">
        <v>0.173049205944058</v>
      </c>
      <c r="AE277" s="19"/>
      <c r="AF277" s="19" t="n">
        <v>0.237814730194936</v>
      </c>
      <c r="AG277" s="19"/>
      <c r="AH277" s="19" t="n">
        <v>0.196474509686223</v>
      </c>
      <c r="AI277" s="19"/>
      <c r="AJ277" s="19" t="n">
        <v>0.175421066375234</v>
      </c>
      <c r="AK277" s="19" t="n">
        <v>0.109530782624928</v>
      </c>
      <c r="AL277" s="19" t="n">
        <v>0.211363745076186</v>
      </c>
      <c r="AM277" s="19" t="n">
        <v>0.159223183326361</v>
      </c>
      <c r="AN277" s="19" t="n">
        <v>0.299739262857974</v>
      </c>
      <c r="AO277" s="19" t="n">
        <v>0.247992519938831</v>
      </c>
      <c r="AP277" s="19" t="n">
        <v>0.243989613188661</v>
      </c>
    </row>
    <row r="278">
      <c r="B278" t="s">
        <v>138</v>
      </c>
      <c r="C278" s="19" t="n">
        <v>0.0625098736819155</v>
      </c>
      <c r="D278" s="19" t="n">
        <v>0.0659706372595649</v>
      </c>
      <c r="E278" s="19" t="n">
        <v>0.0556560412487657</v>
      </c>
      <c r="F278" s="19"/>
      <c r="G278" s="19" t="n">
        <v>0.0185908346831657</v>
      </c>
      <c r="H278" s="19" t="n">
        <v>0.121139923764244</v>
      </c>
      <c r="I278" s="19" t="n">
        <v>0.0593544652812073</v>
      </c>
      <c r="J278" s="19" t="n">
        <v>0.0725240496553683</v>
      </c>
      <c r="K278" s="19" t="n">
        <v>0.0218439499093348</v>
      </c>
      <c r="L278" s="19" t="n">
        <v>0.0238552563886492</v>
      </c>
      <c r="M278" s="19"/>
      <c r="N278" s="19" t="n">
        <v>0</v>
      </c>
      <c r="O278" s="19" t="n">
        <v>0.0718979530287982</v>
      </c>
      <c r="P278" s="19" t="n">
        <v>0.110567307155682</v>
      </c>
      <c r="Q278" s="19" t="n">
        <v>0.0324110265388331</v>
      </c>
      <c r="R278" s="19" t="n">
        <v>0.0594815700052603</v>
      </c>
      <c r="S278" s="19"/>
      <c r="T278" s="19" t="n">
        <v>0.0835734396295987</v>
      </c>
      <c r="U278" s="19" t="n">
        <v>0.0311510286514836</v>
      </c>
      <c r="V278" s="19" t="n">
        <v>0.0565106684720472</v>
      </c>
      <c r="W278" s="19" t="n">
        <v>0.0719459177401394</v>
      </c>
      <c r="X278" s="19"/>
      <c r="Y278" s="19" t="n">
        <v>0.0648695325546968</v>
      </c>
      <c r="Z278" s="19" t="n">
        <v>0.0293830344099431</v>
      </c>
      <c r="AA278" s="19" t="n">
        <v>0.0201607071533131</v>
      </c>
      <c r="AB278" s="19" t="n">
        <v>0.262619061307668</v>
      </c>
      <c r="AC278" s="19" t="n">
        <v>0</v>
      </c>
      <c r="AD278" s="19" t="n">
        <v>0.174993961115349</v>
      </c>
      <c r="AE278" s="19"/>
      <c r="AF278" s="19" t="n">
        <v>0.0574625706890836</v>
      </c>
      <c r="AG278" s="19"/>
      <c r="AH278" s="19" t="n">
        <v>0.0582698453295345</v>
      </c>
      <c r="AI278" s="19"/>
      <c r="AJ278" s="19" t="n">
        <v>0.0603407308106261</v>
      </c>
      <c r="AK278" s="19" t="n">
        <v>0.112152055547375</v>
      </c>
      <c r="AL278" s="19" t="n">
        <v>0.103412623781873</v>
      </c>
      <c r="AM278" s="19" t="n">
        <v>0.0289077173631335</v>
      </c>
      <c r="AN278" s="19" t="n">
        <v>0</v>
      </c>
      <c r="AO278" s="19" t="n">
        <v>0.0406236719571633</v>
      </c>
      <c r="AP278" s="19" t="n">
        <v>0.0536534278619604</v>
      </c>
    </row>
    <row r="279">
      <c r="B279" t="s">
        <v>139</v>
      </c>
      <c r="C279" s="19" t="n">
        <v>0.00485597122603336</v>
      </c>
      <c r="D279" s="19" t="n">
        <v>0.00730793784720244</v>
      </c>
      <c r="E279" s="19" t="n">
        <v>0</v>
      </c>
      <c r="F279" s="19"/>
      <c r="G279" s="19" t="n">
        <v>0</v>
      </c>
      <c r="H279" s="19" t="n">
        <v>0</v>
      </c>
      <c r="I279" s="19" t="n">
        <v>0.0217518561225337</v>
      </c>
      <c r="J279" s="19" t="n">
        <v>0</v>
      </c>
      <c r="K279" s="19" t="n">
        <v>0</v>
      </c>
      <c r="L279" s="19" t="n">
        <v>0</v>
      </c>
      <c r="M279" s="19"/>
      <c r="N279" s="19" t="n">
        <v>0</v>
      </c>
      <c r="O279" s="19" t="n">
        <v>0.0282480106639662</v>
      </c>
      <c r="P279" s="19" t="n">
        <v>0</v>
      </c>
      <c r="Q279" s="19" t="n">
        <v>0</v>
      </c>
      <c r="R279" s="19" t="n">
        <v>0</v>
      </c>
      <c r="S279" s="19"/>
      <c r="T279" s="19" t="n">
        <v>0</v>
      </c>
      <c r="U279" s="19" t="n">
        <v>0</v>
      </c>
      <c r="V279" s="19" t="n">
        <v>0.0311938712189414</v>
      </c>
      <c r="W279" s="19" t="n">
        <v>0</v>
      </c>
      <c r="X279" s="19"/>
      <c r="Y279" s="19" t="n">
        <v>0</v>
      </c>
      <c r="Z279" s="19" t="n">
        <v>0</v>
      </c>
      <c r="AA279" s="19" t="n">
        <v>0</v>
      </c>
      <c r="AB279" s="19" t="n">
        <v>0</v>
      </c>
      <c r="AC279" s="19" t="n">
        <v>0</v>
      </c>
      <c r="AD279" s="19" t="n">
        <v>0.134776473020779</v>
      </c>
      <c r="AE279" s="19"/>
      <c r="AF279" s="19" t="n">
        <v>0.00861703331532643</v>
      </c>
      <c r="AG279" s="19"/>
      <c r="AH279" s="19" t="n">
        <v>0.00507116758485817</v>
      </c>
      <c r="AI279" s="19"/>
      <c r="AJ279" s="19" t="n">
        <v>0</v>
      </c>
      <c r="AK279" s="19" t="n">
        <v>0</v>
      </c>
      <c r="AL279" s="19" t="n">
        <v>0</v>
      </c>
      <c r="AM279" s="19" t="n">
        <v>0</v>
      </c>
      <c r="AN279" s="19" t="n">
        <v>0.0536679974055415</v>
      </c>
      <c r="AO279" s="19" t="n">
        <v>0</v>
      </c>
      <c r="AP279" s="19" t="n">
        <v>0</v>
      </c>
    </row>
    <row r="280">
      <c r="B280" t="s">
        <v>60</v>
      </c>
      <c r="C280" s="19" t="n">
        <v>0.0397173951327402</v>
      </c>
      <c r="D280" s="19" t="n">
        <v>0.0408542785465072</v>
      </c>
      <c r="E280" s="19" t="n">
        <v>0.0374658664630819</v>
      </c>
      <c r="F280" s="19"/>
      <c r="G280" s="19" t="n">
        <v>0</v>
      </c>
      <c r="H280" s="19" t="n">
        <v>0.0261056478649749</v>
      </c>
      <c r="I280" s="19" t="n">
        <v>0.0157100299437241</v>
      </c>
      <c r="J280" s="19" t="n">
        <v>0.0333929699608984</v>
      </c>
      <c r="K280" s="19" t="n">
        <v>0.131069939612967</v>
      </c>
      <c r="L280" s="19" t="n">
        <v>0.0523839137724478</v>
      </c>
      <c r="M280" s="19"/>
      <c r="N280" s="19" t="n">
        <v>0</v>
      </c>
      <c r="O280" s="19" t="n">
        <v>0.0467402719695218</v>
      </c>
      <c r="P280" s="19" t="n">
        <v>0.0887873701118766</v>
      </c>
      <c r="Q280" s="19" t="n">
        <v>0.0291590916777683</v>
      </c>
      <c r="R280" s="19" t="n">
        <v>0</v>
      </c>
      <c r="S280" s="19"/>
      <c r="T280" s="19" t="n">
        <v>0</v>
      </c>
      <c r="U280" s="19" t="n">
        <v>0</v>
      </c>
      <c r="V280" s="19" t="n">
        <v>0.0502337015587574</v>
      </c>
      <c r="W280" s="19" t="n">
        <v>0.0539117294381172</v>
      </c>
      <c r="X280" s="19"/>
      <c r="Y280" s="19" t="n">
        <v>0.0374983333557992</v>
      </c>
      <c r="Z280" s="19" t="n">
        <v>0.0724864089229867</v>
      </c>
      <c r="AA280" s="19" t="n">
        <v>0.044271028904692</v>
      </c>
      <c r="AB280" s="19" t="n">
        <v>0</v>
      </c>
      <c r="AC280" s="19" t="n">
        <v>0</v>
      </c>
      <c r="AD280" s="19" t="n">
        <v>0.0603977696989517</v>
      </c>
      <c r="AE280" s="19"/>
      <c r="AF280" s="19" t="n">
        <v>0.0114748426907918</v>
      </c>
      <c r="AG280" s="19"/>
      <c r="AH280" s="19" t="n">
        <v>0.0414775041648428</v>
      </c>
      <c r="AI280" s="19"/>
      <c r="AJ280" s="19" t="n">
        <v>0.00871412536396492</v>
      </c>
      <c r="AK280" s="19" t="n">
        <v>0.0430617628682139</v>
      </c>
      <c r="AL280" s="19" t="n">
        <v>0.0726850709224018</v>
      </c>
      <c r="AM280" s="19" t="n">
        <v>0</v>
      </c>
      <c r="AN280" s="19" t="n">
        <v>0.109563476920042</v>
      </c>
      <c r="AO280" s="19" t="n">
        <v>0.0247598428445887</v>
      </c>
      <c r="AP280" s="19" t="n">
        <v>0.0602809410521822</v>
      </c>
    </row>
    <row r="281">
      <c r="C281" s="19"/>
      <c r="D281" s="19"/>
      <c r="E281" s="19"/>
      <c r="F281" s="19"/>
      <c r="G281" s="19"/>
      <c r="H281" s="19"/>
      <c r="I281" s="19"/>
      <c r="J281" s="19"/>
      <c r="K281" s="19"/>
      <c r="L281" s="19"/>
      <c r="M281" s="19"/>
      <c r="N281" s="19"/>
      <c r="O281" s="19"/>
      <c r="P281" s="19"/>
      <c r="Q281" s="19"/>
      <c r="R281" s="19"/>
      <c r="S281" s="19"/>
      <c r="T281" s="19"/>
      <c r="U281" s="19"/>
      <c r="V281" s="19"/>
      <c r="W281" s="19"/>
      <c r="X281" s="19"/>
      <c r="Y281" s="19"/>
      <c r="Z281" s="19"/>
      <c r="AA281" s="19"/>
      <c r="AB281" s="19"/>
      <c r="AC281" s="19"/>
      <c r="AD281" s="19"/>
      <c r="AE281" s="19"/>
      <c r="AF281" s="19"/>
      <c r="AG281" s="19"/>
      <c r="AH281" s="19"/>
      <c r="AI281" s="19"/>
      <c r="AJ281" s="19"/>
      <c r="AK281" s="19"/>
      <c r="AL281" s="19"/>
      <c r="AM281" s="19"/>
      <c r="AN281" s="19"/>
      <c r="AO281" s="19"/>
      <c r="AP281" s="19"/>
    </row>
    <row r="282">
      <c r="B282" s="7" t="s">
        <v>159</v>
      </c>
      <c r="C282" s="19"/>
      <c r="D282" s="19"/>
      <c r="E282" s="19"/>
      <c r="F282" s="19"/>
      <c r="G282" s="19"/>
      <c r="H282" s="19"/>
      <c r="I282" s="19"/>
      <c r="J282" s="19"/>
      <c r="K282" s="19"/>
      <c r="L282" s="19"/>
      <c r="M282" s="19"/>
      <c r="N282" s="19"/>
      <c r="O282" s="19"/>
      <c r="P282" s="19"/>
      <c r="Q282" s="19"/>
      <c r="R282" s="19"/>
      <c r="S282" s="19"/>
      <c r="T282" s="19"/>
      <c r="U282" s="19"/>
      <c r="V282" s="19"/>
      <c r="W282" s="19"/>
      <c r="X282" s="19"/>
      <c r="Y282" s="19"/>
      <c r="Z282" s="19"/>
      <c r="AA282" s="19"/>
      <c r="AB282" s="19"/>
      <c r="AC282" s="19"/>
      <c r="AD282" s="19"/>
      <c r="AE282" s="19"/>
      <c r="AF282" s="19"/>
      <c r="AG282" s="19"/>
      <c r="AH282" s="19"/>
      <c r="AI282" s="19"/>
      <c r="AJ282" s="19"/>
      <c r="AK282" s="19"/>
      <c r="AL282" s="19"/>
      <c r="AM282" s="19"/>
      <c r="AN282" s="19"/>
      <c r="AO282" s="19"/>
      <c r="AP282" s="19"/>
    </row>
    <row r="283">
      <c r="B283" s="26" t="s">
        <v>154</v>
      </c>
      <c r="C283" s="19"/>
      <c r="D283" s="19"/>
      <c r="E283" s="19"/>
      <c r="F283" s="19"/>
      <c r="G283" s="19"/>
      <c r="H283" s="19"/>
      <c r="I283" s="19"/>
      <c r="J283" s="19"/>
      <c r="K283" s="19"/>
      <c r="L283" s="19"/>
      <c r="M283" s="19"/>
      <c r="N283" s="19"/>
      <c r="O283" s="19"/>
      <c r="P283" s="19"/>
      <c r="Q283" s="19"/>
      <c r="R283" s="19"/>
      <c r="S283" s="19"/>
      <c r="T283" s="19"/>
      <c r="U283" s="19"/>
      <c r="V283" s="19"/>
      <c r="W283" s="19"/>
      <c r="X283" s="19"/>
      <c r="Y283" s="19"/>
      <c r="Z283" s="19"/>
      <c r="AA283" s="19"/>
      <c r="AB283" s="19"/>
      <c r="AC283" s="19"/>
      <c r="AD283" s="19"/>
      <c r="AE283" s="19"/>
      <c r="AF283" s="19"/>
      <c r="AG283" s="19"/>
      <c r="AH283" s="19"/>
      <c r="AI283" s="19"/>
      <c r="AJ283" s="19"/>
      <c r="AK283" s="19"/>
      <c r="AL283" s="19"/>
      <c r="AM283" s="19"/>
      <c r="AN283" s="19"/>
      <c r="AO283" s="19"/>
      <c r="AP283" s="19"/>
    </row>
    <row r="284">
      <c r="B284" t="s">
        <v>135</v>
      </c>
      <c r="C284" s="19" t="n">
        <v>0.228924227269899</v>
      </c>
      <c r="D284" s="19" t="n">
        <v>0.278320122365034</v>
      </c>
      <c r="E284" s="19" t="n">
        <v>0.131098651996866</v>
      </c>
      <c r="F284" s="19"/>
      <c r="G284" s="19" t="n">
        <v>0.298779548112445</v>
      </c>
      <c r="H284" s="19" t="n">
        <v>0.327392948992523</v>
      </c>
      <c r="I284" s="19" t="n">
        <v>0.221641348091279</v>
      </c>
      <c r="J284" s="19" t="n">
        <v>0.243447306199042</v>
      </c>
      <c r="K284" s="19" t="n">
        <v>0.117252816626593</v>
      </c>
      <c r="L284" s="19" t="n">
        <v>0.115405565861837</v>
      </c>
      <c r="M284" s="19"/>
      <c r="N284" s="19" t="n">
        <v>0.132006706056712</v>
      </c>
      <c r="O284" s="19" t="n">
        <v>0.257431416845789</v>
      </c>
      <c r="P284" s="19" t="n">
        <v>0.267897065443309</v>
      </c>
      <c r="Q284" s="19" t="n">
        <v>0.216405037466046</v>
      </c>
      <c r="R284" s="19" t="n">
        <v>0.201498919750098</v>
      </c>
      <c r="S284" s="19"/>
      <c r="T284" s="19" t="n">
        <v>0.227798311625349</v>
      </c>
      <c r="U284" s="19" t="n">
        <v>0.245149370724462</v>
      </c>
      <c r="V284" s="19" t="n">
        <v>0.0955069325471626</v>
      </c>
      <c r="W284" s="19" t="n">
        <v>0.255627192454932</v>
      </c>
      <c r="X284" s="19"/>
      <c r="Y284" s="19" t="n">
        <v>0.279315340253745</v>
      </c>
      <c r="Z284" s="19" t="n">
        <v>0.337844185432936</v>
      </c>
      <c r="AA284" s="19" t="n">
        <v>0.110014614015238</v>
      </c>
      <c r="AB284" s="19" t="n">
        <v>0.174185496613873</v>
      </c>
      <c r="AC284" s="19" t="n">
        <v>0.0945541281431879</v>
      </c>
      <c r="AD284" s="19" t="n">
        <v>0</v>
      </c>
      <c r="AE284" s="19"/>
      <c r="AF284" s="19" t="n">
        <v>0.234062326909915</v>
      </c>
      <c r="AG284" s="19"/>
      <c r="AH284" s="19" t="n">
        <v>0.239069192687148</v>
      </c>
      <c r="AI284" s="19"/>
      <c r="AJ284" s="19" t="n">
        <v>0.256065860548675</v>
      </c>
      <c r="AK284" s="19" t="n">
        <v>0.240094896433502</v>
      </c>
      <c r="AL284" s="19" t="n">
        <v>0.137971092498363</v>
      </c>
      <c r="AM284" s="19" t="n">
        <v>0.29698259195936</v>
      </c>
      <c r="AN284" s="19" t="n">
        <v>0.342511553369764</v>
      </c>
      <c r="AO284" s="19" t="n">
        <v>0.202109513190479</v>
      </c>
      <c r="AP284" s="19" t="n">
        <v>0.14480529762408</v>
      </c>
    </row>
    <row r="285">
      <c r="B285" t="s">
        <v>136</v>
      </c>
      <c r="C285" s="19" t="n">
        <v>0.461809691403157</v>
      </c>
      <c r="D285" s="19" t="n">
        <v>0.447856191675421</v>
      </c>
      <c r="E285" s="19" t="n">
        <v>0.489443751587893</v>
      </c>
      <c r="F285" s="19"/>
      <c r="G285" s="19" t="n">
        <v>0.38900401115585</v>
      </c>
      <c r="H285" s="19" t="n">
        <v>0.398596762521474</v>
      </c>
      <c r="I285" s="19" t="n">
        <v>0.447771421685567</v>
      </c>
      <c r="J285" s="19" t="n">
        <v>0.475689759414866</v>
      </c>
      <c r="K285" s="19" t="n">
        <v>0.385064442817923</v>
      </c>
      <c r="L285" s="19" t="n">
        <v>0.677415710909959</v>
      </c>
      <c r="M285" s="19"/>
      <c r="N285" s="19" t="n">
        <v>0.867993293943288</v>
      </c>
      <c r="O285" s="19" t="n">
        <v>0.375294309997956</v>
      </c>
      <c r="P285" s="19" t="n">
        <v>0.336851934025964</v>
      </c>
      <c r="Q285" s="19" t="n">
        <v>0.558650727882162</v>
      </c>
      <c r="R285" s="19" t="n">
        <v>0.453078004465149</v>
      </c>
      <c r="S285" s="19"/>
      <c r="T285" s="19" t="n">
        <v>0.194809787597183</v>
      </c>
      <c r="U285" s="19" t="n">
        <v>0.57121594855406</v>
      </c>
      <c r="V285" s="19" t="n">
        <v>0.542123925196234</v>
      </c>
      <c r="W285" s="19" t="n">
        <v>0.416787115845773</v>
      </c>
      <c r="X285" s="19"/>
      <c r="Y285" s="19" t="n">
        <v>0.442530780735124</v>
      </c>
      <c r="Z285" s="19" t="n">
        <v>0.246491991327306</v>
      </c>
      <c r="AA285" s="19" t="n">
        <v>0.663812345122698</v>
      </c>
      <c r="AB285" s="19" t="n">
        <v>0.391645646182473</v>
      </c>
      <c r="AC285" s="19" t="n">
        <v>0.480207332253944</v>
      </c>
      <c r="AD285" s="19" t="n">
        <v>0.404881492506241</v>
      </c>
      <c r="AE285" s="19"/>
      <c r="AF285" s="19" t="n">
        <v>0.442645594659681</v>
      </c>
      <c r="AG285" s="19"/>
      <c r="AH285" s="19" t="n">
        <v>0.464668473426554</v>
      </c>
      <c r="AI285" s="19"/>
      <c r="AJ285" s="19" t="n">
        <v>0.448128878348483</v>
      </c>
      <c r="AK285" s="19" t="n">
        <v>0.376500331596006</v>
      </c>
      <c r="AL285" s="19" t="n">
        <v>0.555263853025176</v>
      </c>
      <c r="AM285" s="19" t="n">
        <v>0.426279115295554</v>
      </c>
      <c r="AN285" s="19" t="n">
        <v>0.383455574929514</v>
      </c>
      <c r="AO285" s="19" t="n">
        <v>0.528513481211219</v>
      </c>
      <c r="AP285" s="19" t="n">
        <v>0.523158983112579</v>
      </c>
    </row>
    <row r="286">
      <c r="B286" t="s">
        <v>137</v>
      </c>
      <c r="C286" s="19" t="n">
        <v>0.210195259108139</v>
      </c>
      <c r="D286" s="19" t="n">
        <v>0.147080038038546</v>
      </c>
      <c r="E286" s="19" t="n">
        <v>0.33519112764592</v>
      </c>
      <c r="F286" s="19"/>
      <c r="G286" s="19" t="n">
        <v>0.233551075585854</v>
      </c>
      <c r="H286" s="19" t="n">
        <v>0.151610922539691</v>
      </c>
      <c r="I286" s="19" t="n">
        <v>0.217779567160496</v>
      </c>
      <c r="J286" s="19" t="n">
        <v>0.153653410580338</v>
      </c>
      <c r="K286" s="19" t="n">
        <v>0.42959267092241</v>
      </c>
      <c r="L286" s="19" t="n">
        <v>0.154794809455756</v>
      </c>
      <c r="M286" s="19"/>
      <c r="N286" s="19" t="n">
        <v>0</v>
      </c>
      <c r="O286" s="19" t="n">
        <v>0.195669336841723</v>
      </c>
      <c r="P286" s="19" t="n">
        <v>0.24057378344375</v>
      </c>
      <c r="Q286" s="19" t="n">
        <v>0.173064224311582</v>
      </c>
      <c r="R286" s="19" t="n">
        <v>0.276253597959721</v>
      </c>
      <c r="S286" s="19"/>
      <c r="T286" s="19" t="n">
        <v>0.353813088192237</v>
      </c>
      <c r="U286" s="19" t="n">
        <v>0.183634680721478</v>
      </c>
      <c r="V286" s="19" t="n">
        <v>0.217147693043141</v>
      </c>
      <c r="W286" s="19" t="n">
        <v>0.216613210506271</v>
      </c>
      <c r="X286" s="19"/>
      <c r="Y286" s="19" t="n">
        <v>0.174332832947724</v>
      </c>
      <c r="Z286" s="19" t="n">
        <v>0.33290877095274</v>
      </c>
      <c r="AA286" s="19" t="n">
        <v>0.181902011957372</v>
      </c>
      <c r="AB286" s="19" t="n">
        <v>0.225966594456687</v>
      </c>
      <c r="AC286" s="19" t="n">
        <v>0.278095596481602</v>
      </c>
      <c r="AD286" s="19" t="n">
        <v>0.399944264774029</v>
      </c>
      <c r="AE286" s="19"/>
      <c r="AF286" s="19" t="n">
        <v>0.249098517876329</v>
      </c>
      <c r="AG286" s="19"/>
      <c r="AH286" s="19" t="n">
        <v>0.202859913342859</v>
      </c>
      <c r="AI286" s="19"/>
      <c r="AJ286" s="19" t="n">
        <v>0.249998180761244</v>
      </c>
      <c r="AK286" s="19" t="n">
        <v>0.295219049461477</v>
      </c>
      <c r="AL286" s="19" t="n">
        <v>0.152201618426049</v>
      </c>
      <c r="AM286" s="19" t="n">
        <v>0.247830575381953</v>
      </c>
      <c r="AN286" s="19" t="n">
        <v>0.0676042137112983</v>
      </c>
      <c r="AO286" s="19" t="n">
        <v>0.217729600236401</v>
      </c>
      <c r="AP286" s="19" t="n">
        <v>0.156154700016841</v>
      </c>
    </row>
    <row r="287">
      <c r="B287" t="s">
        <v>138</v>
      </c>
      <c r="C287" s="19" t="n">
        <v>0.0673137543086478</v>
      </c>
      <c r="D287" s="19" t="n">
        <v>0.0858893693744915</v>
      </c>
      <c r="E287" s="19" t="n">
        <v>0.030525874944042</v>
      </c>
      <c r="F287" s="19"/>
      <c r="G287" s="19" t="n">
        <v>0.0786653651458513</v>
      </c>
      <c r="H287" s="19" t="n">
        <v>0.0962937180813374</v>
      </c>
      <c r="I287" s="19" t="n">
        <v>0.0970976331189332</v>
      </c>
      <c r="J287" s="19" t="n">
        <v>0.0938165538448549</v>
      </c>
      <c r="K287" s="19" t="n">
        <v>0</v>
      </c>
      <c r="L287" s="19" t="n">
        <v>0</v>
      </c>
      <c r="M287" s="19"/>
      <c r="N287" s="19" t="n">
        <v>0</v>
      </c>
      <c r="O287" s="19" t="n">
        <v>0.124864664345009</v>
      </c>
      <c r="P287" s="19" t="n">
        <v>0.088008053958158</v>
      </c>
      <c r="Q287" s="19" t="n">
        <v>0.0301812116012788</v>
      </c>
      <c r="R287" s="19" t="n">
        <v>0.0691694778250315</v>
      </c>
      <c r="S287" s="19"/>
      <c r="T287" s="19" t="n">
        <v>0.223578812585231</v>
      </c>
      <c r="U287" s="19" t="n">
        <v>0</v>
      </c>
      <c r="V287" s="19" t="n">
        <v>0.129584995662042</v>
      </c>
      <c r="W287" s="19" t="n">
        <v>0.0614121438155917</v>
      </c>
      <c r="X287" s="19"/>
      <c r="Y287" s="19" t="n">
        <v>0.0663227127076072</v>
      </c>
      <c r="Z287" s="19" t="n">
        <v>0.0827550522870186</v>
      </c>
      <c r="AA287" s="19" t="n">
        <v>0</v>
      </c>
      <c r="AB287" s="19" t="n">
        <v>0.208202262746967</v>
      </c>
      <c r="AC287" s="19" t="n">
        <v>0.147142943121265</v>
      </c>
      <c r="AD287" s="19" t="n">
        <v>0.134776473020779</v>
      </c>
      <c r="AE287" s="19"/>
      <c r="AF287" s="19" t="n">
        <v>0.0627187178632835</v>
      </c>
      <c r="AG287" s="19"/>
      <c r="AH287" s="19" t="n">
        <v>0.0602380120492642</v>
      </c>
      <c r="AI287" s="19"/>
      <c r="AJ287" s="19" t="n">
        <v>0.0370929549776326</v>
      </c>
      <c r="AK287" s="19" t="n">
        <v>0.0451239596408024</v>
      </c>
      <c r="AL287" s="19" t="n">
        <v>0.100367812230974</v>
      </c>
      <c r="AM287" s="19" t="n">
        <v>0.0289077173631335</v>
      </c>
      <c r="AN287" s="19" t="n">
        <v>0.156388572804395</v>
      </c>
      <c r="AO287" s="19" t="n">
        <v>0.0268875625173117</v>
      </c>
      <c r="AP287" s="19" t="n">
        <v>0.115600078194318</v>
      </c>
    </row>
    <row r="288">
      <c r="B288" t="s">
        <v>139</v>
      </c>
      <c r="C288" s="19" t="n">
        <v>0</v>
      </c>
      <c r="D288" s="19" t="n">
        <v>0</v>
      </c>
      <c r="E288" s="19" t="n">
        <v>0</v>
      </c>
      <c r="F288" s="19"/>
      <c r="G288" s="19" t="n">
        <v>0</v>
      </c>
      <c r="H288" s="19" t="n">
        <v>0</v>
      </c>
      <c r="I288" s="19" t="n">
        <v>0</v>
      </c>
      <c r="J288" s="19" t="n">
        <v>0</v>
      </c>
      <c r="K288" s="19" t="n">
        <v>0</v>
      </c>
      <c r="L288" s="19" t="n">
        <v>0</v>
      </c>
      <c r="M288" s="19"/>
      <c r="N288" s="19" t="n">
        <v>0</v>
      </c>
      <c r="O288" s="19" t="n">
        <v>0</v>
      </c>
      <c r="P288" s="19" t="n">
        <v>0</v>
      </c>
      <c r="Q288" s="19" t="n">
        <v>0</v>
      </c>
      <c r="R288" s="19" t="n">
        <v>0</v>
      </c>
      <c r="S288" s="19"/>
      <c r="T288" s="19" t="n">
        <v>0</v>
      </c>
      <c r="U288" s="19" t="n">
        <v>0</v>
      </c>
      <c r="V288" s="19" t="n">
        <v>0</v>
      </c>
      <c r="W288" s="19" t="n">
        <v>0</v>
      </c>
      <c r="X288" s="19"/>
      <c r="Y288" s="19" t="n">
        <v>0</v>
      </c>
      <c r="Z288" s="19" t="n">
        <v>0</v>
      </c>
      <c r="AA288" s="19" t="n">
        <v>0</v>
      </c>
      <c r="AB288" s="19" t="n">
        <v>0</v>
      </c>
      <c r="AC288" s="19" t="n">
        <v>0</v>
      </c>
      <c r="AD288" s="19" t="n">
        <v>0</v>
      </c>
      <c r="AE288" s="19"/>
      <c r="AF288" s="19" t="n">
        <v>0</v>
      </c>
      <c r="AG288" s="19"/>
      <c r="AH288" s="19" t="n">
        <v>0</v>
      </c>
      <c r="AI288" s="19"/>
      <c r="AJ288" s="19" t="n">
        <v>0</v>
      </c>
      <c r="AK288" s="19" t="n">
        <v>0</v>
      </c>
      <c r="AL288" s="19" t="n">
        <v>0</v>
      </c>
      <c r="AM288" s="19" t="n">
        <v>0</v>
      </c>
      <c r="AN288" s="19" t="n">
        <v>0</v>
      </c>
      <c r="AO288" s="19" t="n">
        <v>0</v>
      </c>
      <c r="AP288" s="19" t="n">
        <v>0</v>
      </c>
    </row>
    <row r="289">
      <c r="B289" t="s">
        <v>60</v>
      </c>
      <c r="C289" s="19" t="n">
        <v>0.0317570679101574</v>
      </c>
      <c r="D289" s="19" t="n">
        <v>0.0408542785465072</v>
      </c>
      <c r="E289" s="19" t="n">
        <v>0.0137405938252792</v>
      </c>
      <c r="F289" s="19"/>
      <c r="G289" s="19" t="n">
        <v>0</v>
      </c>
      <c r="H289" s="19" t="n">
        <v>0.0261056478649749</v>
      </c>
      <c r="I289" s="19" t="n">
        <v>0.0157100299437241</v>
      </c>
      <c r="J289" s="19" t="n">
        <v>0.0333929699608984</v>
      </c>
      <c r="K289" s="19" t="n">
        <v>0.0680900696330748</v>
      </c>
      <c r="L289" s="19" t="n">
        <v>0.0523839137724478</v>
      </c>
      <c r="M289" s="19"/>
      <c r="N289" s="19" t="n">
        <v>0</v>
      </c>
      <c r="O289" s="19" t="n">
        <v>0.0467402719695218</v>
      </c>
      <c r="P289" s="19" t="n">
        <v>0.066669163128819</v>
      </c>
      <c r="Q289" s="19" t="n">
        <v>0.0216987987389307</v>
      </c>
      <c r="R289" s="19" t="n">
        <v>0</v>
      </c>
      <c r="S289" s="19"/>
      <c r="T289" s="19" t="n">
        <v>0</v>
      </c>
      <c r="U289" s="19" t="n">
        <v>0</v>
      </c>
      <c r="V289" s="19" t="n">
        <v>0.0156364535514209</v>
      </c>
      <c r="W289" s="19" t="n">
        <v>0.0495603373774319</v>
      </c>
      <c r="X289" s="19"/>
      <c r="Y289" s="19" t="n">
        <v>0.0374983333557992</v>
      </c>
      <c r="Z289" s="19" t="n">
        <v>0</v>
      </c>
      <c r="AA289" s="19" t="n">
        <v>0.044271028904692</v>
      </c>
      <c r="AB289" s="19" t="n">
        <v>0</v>
      </c>
      <c r="AC289" s="19" t="n">
        <v>0</v>
      </c>
      <c r="AD289" s="19" t="n">
        <v>0.0603977696989517</v>
      </c>
      <c r="AE289" s="19"/>
      <c r="AF289" s="19" t="n">
        <v>0.0114748426907918</v>
      </c>
      <c r="AG289" s="19"/>
      <c r="AH289" s="19" t="n">
        <v>0.033164408494175</v>
      </c>
      <c r="AI289" s="19"/>
      <c r="AJ289" s="19" t="n">
        <v>0.00871412536396492</v>
      </c>
      <c r="AK289" s="19" t="n">
        <v>0.0430617628682139</v>
      </c>
      <c r="AL289" s="19" t="n">
        <v>0.0541956238194374</v>
      </c>
      <c r="AM289" s="19" t="n">
        <v>0</v>
      </c>
      <c r="AN289" s="19" t="n">
        <v>0.0500400851850287</v>
      </c>
      <c r="AO289" s="19" t="n">
        <v>0.0247598428445887</v>
      </c>
      <c r="AP289" s="19" t="n">
        <v>0.0602809410521822</v>
      </c>
    </row>
    <row r="290">
      <c r="C290" s="19"/>
      <c r="D290" s="19"/>
      <c r="E290" s="19"/>
      <c r="F290" s="19"/>
      <c r="G290" s="19"/>
      <c r="H290" s="19"/>
      <c r="I290" s="19"/>
      <c r="J290" s="19"/>
      <c r="K290" s="19"/>
      <c r="L290" s="19"/>
      <c r="M290" s="19"/>
      <c r="N290" s="19"/>
      <c r="O290" s="19"/>
      <c r="P290" s="19"/>
      <c r="Q290" s="19"/>
      <c r="R290" s="19"/>
      <c r="S290" s="19"/>
      <c r="T290" s="19"/>
      <c r="U290" s="19"/>
      <c r="V290" s="19"/>
      <c r="W290" s="19"/>
      <c r="X290" s="19"/>
      <c r="Y290" s="19"/>
      <c r="Z290" s="19"/>
      <c r="AA290" s="19"/>
      <c r="AB290" s="19"/>
      <c r="AC290" s="19"/>
      <c r="AD290" s="19"/>
      <c r="AE290" s="19"/>
      <c r="AF290" s="19"/>
      <c r="AG290" s="19"/>
      <c r="AH290" s="19"/>
      <c r="AI290" s="19"/>
      <c r="AJ290" s="19"/>
      <c r="AK290" s="19"/>
      <c r="AL290" s="19"/>
      <c r="AM290" s="19"/>
      <c r="AN290" s="19"/>
      <c r="AO290" s="19"/>
      <c r="AP290" s="19"/>
    </row>
    <row r="291">
      <c r="B291" s="7" t="s">
        <v>160</v>
      </c>
      <c r="C291" s="19"/>
      <c r="D291" s="19"/>
      <c r="E291" s="19"/>
      <c r="F291" s="19"/>
      <c r="G291" s="19"/>
      <c r="H291" s="19"/>
      <c r="I291" s="19"/>
      <c r="J291" s="19"/>
      <c r="K291" s="19"/>
      <c r="L291" s="19"/>
      <c r="M291" s="19"/>
      <c r="N291" s="19"/>
      <c r="O291" s="19"/>
      <c r="P291" s="19"/>
      <c r="Q291" s="19"/>
      <c r="R291" s="19"/>
      <c r="S291" s="19"/>
      <c r="T291" s="19"/>
      <c r="U291" s="19"/>
      <c r="V291" s="19"/>
      <c r="W291" s="19"/>
      <c r="X291" s="19"/>
      <c r="Y291" s="19"/>
      <c r="Z291" s="19"/>
      <c r="AA291" s="19"/>
      <c r="AB291" s="19"/>
      <c r="AC291" s="19"/>
      <c r="AD291" s="19"/>
      <c r="AE291" s="19"/>
      <c r="AF291" s="19"/>
      <c r="AG291" s="19"/>
      <c r="AH291" s="19"/>
      <c r="AI291" s="19"/>
      <c r="AJ291" s="19"/>
      <c r="AK291" s="19"/>
      <c r="AL291" s="19"/>
      <c r="AM291" s="19"/>
      <c r="AN291" s="19"/>
      <c r="AO291" s="19"/>
      <c r="AP291" s="19"/>
    </row>
    <row r="292">
      <c r="B292" s="26" t="s">
        <v>154</v>
      </c>
      <c r="C292" s="19"/>
      <c r="D292" s="19"/>
      <c r="E292" s="19"/>
      <c r="F292" s="19"/>
      <c r="G292" s="19"/>
      <c r="H292" s="19"/>
      <c r="I292" s="19"/>
      <c r="J292" s="19"/>
      <c r="K292" s="19"/>
      <c r="L292" s="19"/>
      <c r="M292" s="19"/>
      <c r="N292" s="19"/>
      <c r="O292" s="19"/>
      <c r="P292" s="19"/>
      <c r="Q292" s="19"/>
      <c r="R292" s="19"/>
      <c r="S292" s="19"/>
      <c r="T292" s="19"/>
      <c r="U292" s="19"/>
      <c r="V292" s="19"/>
      <c r="W292" s="19"/>
      <c r="X292" s="19"/>
      <c r="Y292" s="19"/>
      <c r="Z292" s="19"/>
      <c r="AA292" s="19"/>
      <c r="AB292" s="19"/>
      <c r="AC292" s="19"/>
      <c r="AD292" s="19"/>
      <c r="AE292" s="19"/>
      <c r="AF292" s="19"/>
      <c r="AG292" s="19"/>
      <c r="AH292" s="19"/>
      <c r="AI292" s="19"/>
      <c r="AJ292" s="19"/>
      <c r="AK292" s="19"/>
      <c r="AL292" s="19"/>
      <c r="AM292" s="19"/>
      <c r="AN292" s="19"/>
      <c r="AO292" s="19"/>
      <c r="AP292" s="19"/>
    </row>
    <row r="293">
      <c r="B293" t="s">
        <v>135</v>
      </c>
      <c r="C293" s="19" t="n">
        <v>0.212722293637733</v>
      </c>
      <c r="D293" s="19" t="n">
        <v>0.222909829847629</v>
      </c>
      <c r="E293" s="19" t="n">
        <v>0.192546495862869</v>
      </c>
      <c r="F293" s="19"/>
      <c r="G293" s="19" t="n">
        <v>0.326436195187403</v>
      </c>
      <c r="H293" s="19" t="n">
        <v>0.240861592112739</v>
      </c>
      <c r="I293" s="19" t="n">
        <v>0.182030113530141</v>
      </c>
      <c r="J293" s="19" t="n">
        <v>0.241362395152496</v>
      </c>
      <c r="K293" s="19" t="n">
        <v>0.206225758513917</v>
      </c>
      <c r="L293" s="19" t="n">
        <v>0.118697940912338</v>
      </c>
      <c r="M293" s="19"/>
      <c r="N293" s="19" t="n">
        <v>0</v>
      </c>
      <c r="O293" s="19" t="n">
        <v>0.272231891325581</v>
      </c>
      <c r="P293" s="19" t="n">
        <v>0.226454751419678</v>
      </c>
      <c r="Q293" s="19" t="n">
        <v>0.258356148858799</v>
      </c>
      <c r="R293" s="19" t="n">
        <v>0.1068102087357</v>
      </c>
      <c r="S293" s="19"/>
      <c r="T293" s="19" t="n">
        <v>0.142320680043026</v>
      </c>
      <c r="U293" s="19" t="n">
        <v>0.181290786407871</v>
      </c>
      <c r="V293" s="19" t="n">
        <v>0.178642366054376</v>
      </c>
      <c r="W293" s="19" t="n">
        <v>0.216723145149221</v>
      </c>
      <c r="X293" s="19"/>
      <c r="Y293" s="19" t="n">
        <v>0.20875636297731</v>
      </c>
      <c r="Z293" s="19" t="n">
        <v>0.437787492495624</v>
      </c>
      <c r="AA293" s="19" t="n">
        <v>0.13099204311706</v>
      </c>
      <c r="AB293" s="19" t="n">
        <v>0.174185496613873</v>
      </c>
      <c r="AC293" s="19" t="n">
        <v>0.333263868302005</v>
      </c>
      <c r="AD293" s="19" t="n">
        <v>0</v>
      </c>
      <c r="AE293" s="19"/>
      <c r="AF293" s="19" t="n">
        <v>0.197501406127005</v>
      </c>
      <c r="AG293" s="19"/>
      <c r="AH293" s="19" t="n">
        <v>0.219055820397072</v>
      </c>
      <c r="AI293" s="19"/>
      <c r="AJ293" s="19" t="n">
        <v>0.245237989700459</v>
      </c>
      <c r="AK293" s="19" t="n">
        <v>0.22994078026893</v>
      </c>
      <c r="AL293" s="19" t="n">
        <v>0.222124912118459</v>
      </c>
      <c r="AM293" s="19" t="n">
        <v>0.27305443849335</v>
      </c>
      <c r="AN293" s="19" t="n">
        <v>0.212848104848131</v>
      </c>
      <c r="AO293" s="19" t="n">
        <v>0.12382477180186</v>
      </c>
      <c r="AP293" s="19" t="n">
        <v>0.129934795872728</v>
      </c>
    </row>
    <row r="294">
      <c r="B294" t="s">
        <v>136</v>
      </c>
      <c r="C294" s="19" t="n">
        <v>0.520869456170509</v>
      </c>
      <c r="D294" s="19" t="n">
        <v>0.491265221116323</v>
      </c>
      <c r="E294" s="19" t="n">
        <v>0.579498848736755</v>
      </c>
      <c r="F294" s="19"/>
      <c r="G294" s="19" t="n">
        <v>0.336515697211379</v>
      </c>
      <c r="H294" s="19" t="n">
        <v>0.466579721136125</v>
      </c>
      <c r="I294" s="19" t="n">
        <v>0.546137347044179</v>
      </c>
      <c r="J294" s="19" t="n">
        <v>0.485267541628456</v>
      </c>
      <c r="K294" s="19" t="n">
        <v>0.469609063360651</v>
      </c>
      <c r="L294" s="19" t="n">
        <v>0.762296959893748</v>
      </c>
      <c r="M294" s="19"/>
      <c r="N294" s="19" t="n">
        <v>1</v>
      </c>
      <c r="O294" s="19" t="n">
        <v>0.431912890324825</v>
      </c>
      <c r="P294" s="19" t="n">
        <v>0.415285845090892</v>
      </c>
      <c r="Q294" s="19" t="n">
        <v>0.554584868068519</v>
      </c>
      <c r="R294" s="19" t="n">
        <v>0.578253689242244</v>
      </c>
      <c r="S294" s="19"/>
      <c r="T294" s="19" t="n">
        <v>0.535247248241049</v>
      </c>
      <c r="U294" s="19" t="n">
        <v>0.678456064246272</v>
      </c>
      <c r="V294" s="19" t="n">
        <v>0.581695835862217</v>
      </c>
      <c r="W294" s="19" t="n">
        <v>0.459805702871342</v>
      </c>
      <c r="X294" s="19"/>
      <c r="Y294" s="19" t="n">
        <v>0.494377908538876</v>
      </c>
      <c r="Z294" s="19" t="n">
        <v>0.326384627723838</v>
      </c>
      <c r="AA294" s="19" t="n">
        <v>0.746833471663384</v>
      </c>
      <c r="AB294" s="19" t="n">
        <v>0.395307807586707</v>
      </c>
      <c r="AC294" s="19" t="n">
        <v>0.51959318857673</v>
      </c>
      <c r="AD294" s="19" t="n">
        <v>0.635005605233774</v>
      </c>
      <c r="AE294" s="19"/>
      <c r="AF294" s="19" t="n">
        <v>0.539759426147087</v>
      </c>
      <c r="AG294" s="19"/>
      <c r="AH294" s="19" t="n">
        <v>0.525272987925398</v>
      </c>
      <c r="AI294" s="19"/>
      <c r="AJ294" s="19" t="n">
        <v>0.515896372480319</v>
      </c>
      <c r="AK294" s="19" t="n">
        <v>0.52957785005292</v>
      </c>
      <c r="AL294" s="19" t="n">
        <v>0.520140961060609</v>
      </c>
      <c r="AM294" s="19" t="n">
        <v>0.549094158696446</v>
      </c>
      <c r="AN294" s="19" t="n">
        <v>0.434310312431506</v>
      </c>
      <c r="AO294" s="19" t="n">
        <v>0.534067150188072</v>
      </c>
      <c r="AP294" s="19" t="n">
        <v>0.547114213743704</v>
      </c>
    </row>
    <row r="295">
      <c r="B295" t="s">
        <v>137</v>
      </c>
      <c r="C295" s="19" t="n">
        <v>0.1771138572401</v>
      </c>
      <c r="D295" s="19" t="n">
        <v>0.185873782885575</v>
      </c>
      <c r="E295" s="19" t="n">
        <v>0.159765355629448</v>
      </c>
      <c r="F295" s="19"/>
      <c r="G295" s="19" t="n">
        <v>0.272974268774502</v>
      </c>
      <c r="H295" s="19" t="n">
        <v>0.188131093489692</v>
      </c>
      <c r="I295" s="19" t="n">
        <v>0.203851146373104</v>
      </c>
      <c r="J295" s="19" t="n">
        <v>0.124168614690985</v>
      </c>
      <c r="K295" s="19" t="n">
        <v>0.234231158583022</v>
      </c>
      <c r="L295" s="19" t="n">
        <v>0.0666211854214656</v>
      </c>
      <c r="M295" s="19"/>
      <c r="N295" s="19" t="n">
        <v>0</v>
      </c>
      <c r="O295" s="19" t="n">
        <v>0.112336891308501</v>
      </c>
      <c r="P295" s="19" t="n">
        <v>0.245343901245761</v>
      </c>
      <c r="Q295" s="19" t="n">
        <v>0.144333099081248</v>
      </c>
      <c r="R295" s="19" t="n">
        <v>0.238339346618245</v>
      </c>
      <c r="S295" s="19"/>
      <c r="T295" s="19" t="n">
        <v>0.0988532591306933</v>
      </c>
      <c r="U295" s="19" t="n">
        <v>0.140253149345857</v>
      </c>
      <c r="V295" s="19" t="n">
        <v>0.201916074389524</v>
      </c>
      <c r="W295" s="19" t="n">
        <v>0.204419411613486</v>
      </c>
      <c r="X295" s="19"/>
      <c r="Y295" s="19" t="n">
        <v>0.207969071374147</v>
      </c>
      <c r="Z295" s="19" t="n">
        <v>0.15307282749352</v>
      </c>
      <c r="AA295" s="19" t="n">
        <v>0.0779034563148635</v>
      </c>
      <c r="AB295" s="19" t="n">
        <v>0.0958115790468831</v>
      </c>
      <c r="AC295" s="19" t="n">
        <v>0.147142943121265</v>
      </c>
      <c r="AD295" s="19" t="n">
        <v>0.206232573898978</v>
      </c>
      <c r="AE295" s="19"/>
      <c r="AF295" s="19" t="n">
        <v>0.184227352194766</v>
      </c>
      <c r="AG295" s="19"/>
      <c r="AH295" s="19" t="n">
        <v>0.176691180215136</v>
      </c>
      <c r="AI295" s="19"/>
      <c r="AJ295" s="19" t="n">
        <v>0.176309555737913</v>
      </c>
      <c r="AK295" s="19" t="n">
        <v>0.173818892019696</v>
      </c>
      <c r="AL295" s="19" t="n">
        <v>0.141188818273692</v>
      </c>
      <c r="AM295" s="19" t="n">
        <v>0.124279695223049</v>
      </c>
      <c r="AN295" s="19" t="n">
        <v>0.24099123749881</v>
      </c>
      <c r="AO295" s="19" t="n">
        <v>0.180663990328762</v>
      </c>
      <c r="AP295" s="19" t="n">
        <v>0.215273635086881</v>
      </c>
    </row>
    <row r="296">
      <c r="B296" t="s">
        <v>138</v>
      </c>
      <c r="C296" s="19" t="n">
        <v>0.0405413625059209</v>
      </c>
      <c r="D296" s="19" t="n">
        <v>0.0446093598549473</v>
      </c>
      <c r="E296" s="19" t="n">
        <v>0.032484940406246</v>
      </c>
      <c r="F296" s="19"/>
      <c r="G296" s="19" t="n">
        <v>0.0640738388267155</v>
      </c>
      <c r="H296" s="19" t="n">
        <v>0.0459516694599923</v>
      </c>
      <c r="I296" s="19" t="n">
        <v>0.0425322172531617</v>
      </c>
      <c r="J296" s="19" t="n">
        <v>0.0891558140332675</v>
      </c>
      <c r="K296" s="19" t="n">
        <v>0</v>
      </c>
      <c r="L296" s="19" t="n">
        <v>0</v>
      </c>
      <c r="M296" s="19"/>
      <c r="N296" s="19" t="n">
        <v>0</v>
      </c>
      <c r="O296" s="19" t="n">
        <v>0.0807781482708508</v>
      </c>
      <c r="P296" s="19" t="n">
        <v>0.0462463391148504</v>
      </c>
      <c r="Q296" s="19" t="n">
        <v>0.00672641411075034</v>
      </c>
      <c r="R296" s="19" t="n">
        <v>0.0645734086677031</v>
      </c>
      <c r="S296" s="19"/>
      <c r="T296" s="19" t="n">
        <v>0.223578812585231</v>
      </c>
      <c r="U296" s="19" t="n">
        <v>0</v>
      </c>
      <c r="V296" s="19" t="n">
        <v>0.0221092701424621</v>
      </c>
      <c r="W296" s="19" t="n">
        <v>0.0444403166601536</v>
      </c>
      <c r="X296" s="19"/>
      <c r="Y296" s="19" t="n">
        <v>0.0352754488818688</v>
      </c>
      <c r="Z296" s="19" t="n">
        <v>0.0827550522870186</v>
      </c>
      <c r="AA296" s="19" t="n">
        <v>0</v>
      </c>
      <c r="AB296" s="19" t="n">
        <v>0.166807482260785</v>
      </c>
      <c r="AC296" s="19" t="n">
        <v>0</v>
      </c>
      <c r="AD296" s="19" t="n">
        <v>0.098364051168297</v>
      </c>
      <c r="AE296" s="19"/>
      <c r="AF296" s="19" t="n">
        <v>0.0411966771504507</v>
      </c>
      <c r="AG296" s="19"/>
      <c r="AH296" s="19" t="n">
        <v>0.0381197215760594</v>
      </c>
      <c r="AI296" s="19"/>
      <c r="AJ296" s="19" t="n">
        <v>0.0352436877291965</v>
      </c>
      <c r="AK296" s="19" t="n">
        <v>0.0236007147902402</v>
      </c>
      <c r="AL296" s="19" t="n">
        <v>0.0623496847278027</v>
      </c>
      <c r="AM296" s="19" t="n">
        <v>0.0535717075871557</v>
      </c>
      <c r="AN296" s="19" t="n">
        <v>0</v>
      </c>
      <c r="AO296" s="19" t="n">
        <v>0.0660478796677178</v>
      </c>
      <c r="AP296" s="19" t="n">
        <v>0.0473964142445051</v>
      </c>
    </row>
    <row r="297">
      <c r="B297" t="s">
        <v>139</v>
      </c>
      <c r="C297" s="19" t="n">
        <v>0.00802683432581282</v>
      </c>
      <c r="D297" s="19" t="n">
        <v>0.00841666468851137</v>
      </c>
      <c r="E297" s="19" t="n">
        <v>0.00725479892861165</v>
      </c>
      <c r="F297" s="19"/>
      <c r="G297" s="19" t="n">
        <v>0</v>
      </c>
      <c r="H297" s="19" t="n">
        <v>0.0323702759364768</v>
      </c>
      <c r="I297" s="19" t="n">
        <v>0</v>
      </c>
      <c r="J297" s="19" t="n">
        <v>0</v>
      </c>
      <c r="K297" s="19" t="n">
        <v>0</v>
      </c>
      <c r="L297" s="19" t="n">
        <v>0</v>
      </c>
      <c r="M297" s="19"/>
      <c r="N297" s="19" t="n">
        <v>0</v>
      </c>
      <c r="O297" s="19" t="n">
        <v>0.0325336693944532</v>
      </c>
      <c r="P297" s="19" t="n">
        <v>0</v>
      </c>
      <c r="Q297" s="19" t="n">
        <v>0</v>
      </c>
      <c r="R297" s="19" t="n">
        <v>0.0120233467361072</v>
      </c>
      <c r="S297" s="19"/>
      <c r="T297" s="19" t="n">
        <v>0</v>
      </c>
      <c r="U297" s="19" t="n">
        <v>0</v>
      </c>
      <c r="V297" s="19" t="n">
        <v>0</v>
      </c>
      <c r="W297" s="19" t="n">
        <v>0.0135666050531788</v>
      </c>
      <c r="X297" s="19"/>
      <c r="Y297" s="19" t="n">
        <v>0.00425236086505963</v>
      </c>
      <c r="Z297" s="19" t="n">
        <v>0</v>
      </c>
      <c r="AA297" s="19" t="n">
        <v>0</v>
      </c>
      <c r="AB297" s="19" t="n">
        <v>0.120890487351546</v>
      </c>
      <c r="AC297" s="19" t="n">
        <v>0</v>
      </c>
      <c r="AD297" s="19" t="n">
        <v>0</v>
      </c>
      <c r="AE297" s="19"/>
      <c r="AF297" s="19" t="n">
        <v>0.00992437012208554</v>
      </c>
      <c r="AG297" s="19"/>
      <c r="AH297" s="19" t="n">
        <v>0.00254200819883994</v>
      </c>
      <c r="AI297" s="19"/>
      <c r="AJ297" s="19" t="n">
        <v>0.00871412536396492</v>
      </c>
      <c r="AK297" s="19" t="n">
        <v>0</v>
      </c>
      <c r="AL297" s="19" t="n">
        <v>0</v>
      </c>
      <c r="AM297" s="19" t="n">
        <v>0</v>
      </c>
      <c r="AN297" s="19" t="n">
        <v>0.0618102600365244</v>
      </c>
      <c r="AO297" s="19" t="n">
        <v>0</v>
      </c>
      <c r="AP297" s="19" t="n">
        <v>0</v>
      </c>
    </row>
    <row r="298">
      <c r="B298" t="s">
        <v>60</v>
      </c>
      <c r="C298" s="19" t="n">
        <v>0.040726196119924</v>
      </c>
      <c r="D298" s="19" t="n">
        <v>0.0469251416070147</v>
      </c>
      <c r="E298" s="19" t="n">
        <v>0.0284495604360708</v>
      </c>
      <c r="F298" s="19"/>
      <c r="G298" s="19" t="n">
        <v>0</v>
      </c>
      <c r="H298" s="19" t="n">
        <v>0.0261056478649749</v>
      </c>
      <c r="I298" s="19" t="n">
        <v>0.0254491757994137</v>
      </c>
      <c r="J298" s="19" t="n">
        <v>0.060045634494796</v>
      </c>
      <c r="K298" s="19" t="n">
        <v>0.0899340195424096</v>
      </c>
      <c r="L298" s="19" t="n">
        <v>0.0523839137724478</v>
      </c>
      <c r="M298" s="19"/>
      <c r="N298" s="19" t="n">
        <v>0</v>
      </c>
      <c r="O298" s="19" t="n">
        <v>0.0702065093757882</v>
      </c>
      <c r="P298" s="19" t="n">
        <v>0.066669163128819</v>
      </c>
      <c r="Q298" s="19" t="n">
        <v>0.035999469880684</v>
      </c>
      <c r="R298" s="19" t="n">
        <v>0</v>
      </c>
      <c r="S298" s="19"/>
      <c r="T298" s="19" t="n">
        <v>0</v>
      </c>
      <c r="U298" s="19" t="n">
        <v>0</v>
      </c>
      <c r="V298" s="19" t="n">
        <v>0.0156364535514209</v>
      </c>
      <c r="W298" s="19" t="n">
        <v>0.0610448186526178</v>
      </c>
      <c r="X298" s="19"/>
      <c r="Y298" s="19" t="n">
        <v>0.0493688473627378</v>
      </c>
      <c r="Z298" s="19" t="n">
        <v>0</v>
      </c>
      <c r="AA298" s="19" t="n">
        <v>0.044271028904692</v>
      </c>
      <c r="AB298" s="19" t="n">
        <v>0.0469971471402067</v>
      </c>
      <c r="AC298" s="19" t="n">
        <v>0</v>
      </c>
      <c r="AD298" s="19" t="n">
        <v>0.0603977696989517</v>
      </c>
      <c r="AE298" s="19"/>
      <c r="AF298" s="19" t="n">
        <v>0.0273907682586057</v>
      </c>
      <c r="AG298" s="19"/>
      <c r="AH298" s="19" t="n">
        <v>0.0383182816874946</v>
      </c>
      <c r="AI298" s="19"/>
      <c r="AJ298" s="19" t="n">
        <v>0.018598268988147</v>
      </c>
      <c r="AK298" s="19" t="n">
        <v>0.0430617628682139</v>
      </c>
      <c r="AL298" s="19" t="n">
        <v>0.0541956238194374</v>
      </c>
      <c r="AM298" s="19" t="n">
        <v>0</v>
      </c>
      <c r="AN298" s="19" t="n">
        <v>0.0500400851850287</v>
      </c>
      <c r="AO298" s="19" t="n">
        <v>0.0953962080135884</v>
      </c>
      <c r="AP298" s="19" t="n">
        <v>0.0602809410521822</v>
      </c>
    </row>
    <row r="299">
      <c r="C299" s="19"/>
      <c r="D299" s="19"/>
      <c r="E299" s="19"/>
      <c r="F299" s="19"/>
      <c r="G299" s="19"/>
      <c r="H299" s="19"/>
      <c r="I299" s="19"/>
      <c r="J299" s="19"/>
      <c r="K299" s="19"/>
      <c r="L299" s="19"/>
      <c r="M299" s="19"/>
      <c r="N299" s="19"/>
      <c r="O299" s="19"/>
      <c r="P299" s="19"/>
      <c r="Q299" s="19"/>
      <c r="R299" s="19"/>
      <c r="S299" s="19"/>
      <c r="T299" s="19"/>
      <c r="U299" s="19"/>
      <c r="V299" s="19"/>
      <c r="W299" s="19"/>
      <c r="X299" s="19"/>
      <c r="Y299" s="19"/>
      <c r="Z299" s="19"/>
      <c r="AA299" s="19"/>
      <c r="AB299" s="19"/>
      <c r="AC299" s="19"/>
      <c r="AD299" s="19"/>
      <c r="AE299" s="19"/>
      <c r="AF299" s="19"/>
      <c r="AG299" s="19"/>
      <c r="AH299" s="19"/>
      <c r="AI299" s="19"/>
      <c r="AJ299" s="19"/>
      <c r="AK299" s="19"/>
      <c r="AL299" s="19"/>
      <c r="AM299" s="19"/>
      <c r="AN299" s="19"/>
      <c r="AO299" s="19"/>
      <c r="AP299" s="19"/>
    </row>
    <row r="300">
      <c r="B300" s="7" t="s">
        <v>161</v>
      </c>
      <c r="C300" s="19"/>
      <c r="D300" s="19"/>
      <c r="E300" s="19"/>
      <c r="F300" s="19"/>
      <c r="G300" s="19"/>
      <c r="H300" s="19"/>
      <c r="I300" s="19"/>
      <c r="J300" s="19"/>
      <c r="K300" s="19"/>
      <c r="L300" s="19"/>
      <c r="M300" s="19"/>
      <c r="N300" s="19"/>
      <c r="O300" s="19"/>
      <c r="P300" s="19"/>
      <c r="Q300" s="19"/>
      <c r="R300" s="19"/>
      <c r="S300" s="19"/>
      <c r="T300" s="19"/>
      <c r="U300" s="19"/>
      <c r="V300" s="19"/>
      <c r="W300" s="19"/>
      <c r="X300" s="19"/>
      <c r="Y300" s="19"/>
      <c r="Z300" s="19"/>
      <c r="AA300" s="19"/>
      <c r="AB300" s="19"/>
      <c r="AC300" s="19"/>
      <c r="AD300" s="19"/>
      <c r="AE300" s="19"/>
      <c r="AF300" s="19"/>
      <c r="AG300" s="19"/>
      <c r="AH300" s="19"/>
      <c r="AI300" s="19"/>
      <c r="AJ300" s="19"/>
      <c r="AK300" s="19"/>
      <c r="AL300" s="19"/>
      <c r="AM300" s="19"/>
      <c r="AN300" s="19"/>
      <c r="AO300" s="19"/>
      <c r="AP300" s="19"/>
    </row>
    <row r="301">
      <c r="B301" s="26" t="s">
        <v>154</v>
      </c>
      <c r="C301" s="19"/>
      <c r="D301" s="19"/>
      <c r="E301" s="19"/>
      <c r="F301" s="19"/>
      <c r="G301" s="19"/>
      <c r="H301" s="19"/>
      <c r="I301" s="19"/>
      <c r="J301" s="19"/>
      <c r="K301" s="19"/>
      <c r="L301" s="19"/>
      <c r="M301" s="19"/>
      <c r="N301" s="19"/>
      <c r="O301" s="19"/>
      <c r="P301" s="19"/>
      <c r="Q301" s="19"/>
      <c r="R301" s="19"/>
      <c r="S301" s="19"/>
      <c r="T301" s="19"/>
      <c r="U301" s="19"/>
      <c r="V301" s="19"/>
      <c r="W301" s="19"/>
      <c r="X301" s="19"/>
      <c r="Y301" s="19"/>
      <c r="Z301" s="19"/>
      <c r="AA301" s="19"/>
      <c r="AB301" s="19"/>
      <c r="AC301" s="19"/>
      <c r="AD301" s="19"/>
      <c r="AE301" s="19"/>
      <c r="AF301" s="19"/>
      <c r="AG301" s="19"/>
      <c r="AH301" s="19"/>
      <c r="AI301" s="19"/>
      <c r="AJ301" s="19"/>
      <c r="AK301" s="19"/>
      <c r="AL301" s="19"/>
      <c r="AM301" s="19"/>
      <c r="AN301" s="19"/>
      <c r="AO301" s="19"/>
      <c r="AP301" s="19"/>
    </row>
    <row r="302">
      <c r="B302" t="s">
        <v>135</v>
      </c>
      <c r="C302" s="19" t="n">
        <v>0.280184504258955</v>
      </c>
      <c r="D302" s="19" t="n">
        <v>0.302282200227354</v>
      </c>
      <c r="E302" s="19" t="n">
        <v>0.236421357217004</v>
      </c>
      <c r="F302" s="19"/>
      <c r="G302" s="19" t="n">
        <v>0.234307107997825</v>
      </c>
      <c r="H302" s="19" t="n">
        <v>0.358814178141132</v>
      </c>
      <c r="I302" s="19" t="n">
        <v>0.226387101713056</v>
      </c>
      <c r="J302" s="19" t="n">
        <v>0.213875566003527</v>
      </c>
      <c r="K302" s="19" t="n">
        <v>0.296969491516576</v>
      </c>
      <c r="L302" s="19" t="n">
        <v>0.31139541384657</v>
      </c>
      <c r="M302" s="19"/>
      <c r="N302" s="19" t="n">
        <v>0</v>
      </c>
      <c r="O302" s="19" t="n">
        <v>0.240291707675422</v>
      </c>
      <c r="P302" s="19" t="n">
        <v>0.216973804111794</v>
      </c>
      <c r="Q302" s="19" t="n">
        <v>0.365093249756076</v>
      </c>
      <c r="R302" s="19" t="n">
        <v>0.273403269450871</v>
      </c>
      <c r="S302" s="19"/>
      <c r="T302" s="19" t="n">
        <v>0.142320680043026</v>
      </c>
      <c r="U302" s="19" t="n">
        <v>0.283305402192559</v>
      </c>
      <c r="V302" s="19" t="n">
        <v>0.251127304555484</v>
      </c>
      <c r="W302" s="19" t="n">
        <v>0.286709968707822</v>
      </c>
      <c r="X302" s="19"/>
      <c r="Y302" s="19" t="n">
        <v>0.280999011440916</v>
      </c>
      <c r="Z302" s="19" t="n">
        <v>0.378355378663354</v>
      </c>
      <c r="AA302" s="19" t="n">
        <v>0.321336020355953</v>
      </c>
      <c r="AB302" s="19" t="n">
        <v>0.0801936241935482</v>
      </c>
      <c r="AC302" s="19" t="n">
        <v>0.245545058062795</v>
      </c>
      <c r="AD302" s="19" t="n">
        <v>0.153494202780481</v>
      </c>
      <c r="AE302" s="19"/>
      <c r="AF302" s="19" t="n">
        <v>0.224854077180329</v>
      </c>
      <c r="AG302" s="19"/>
      <c r="AH302" s="19" t="n">
        <v>0.281308066106803</v>
      </c>
      <c r="AI302" s="19"/>
      <c r="AJ302" s="19" t="n">
        <v>0.28517830528428</v>
      </c>
      <c r="AK302" s="19" t="n">
        <v>0.293701571391216</v>
      </c>
      <c r="AL302" s="19" t="n">
        <v>0.230651815960738</v>
      </c>
      <c r="AM302" s="19" t="n">
        <v>0.322568233775465</v>
      </c>
      <c r="AN302" s="19" t="n">
        <v>0.245968102474215</v>
      </c>
      <c r="AO302" s="19" t="n">
        <v>0.234789914777117</v>
      </c>
      <c r="AP302" s="19" t="n">
        <v>0.321446139067406</v>
      </c>
    </row>
    <row r="303">
      <c r="B303" t="s">
        <v>136</v>
      </c>
      <c r="C303" s="19" t="n">
        <v>0.463361872651788</v>
      </c>
      <c r="D303" s="19" t="n">
        <v>0.427260044736264</v>
      </c>
      <c r="E303" s="19" t="n">
        <v>0.534859353919051</v>
      </c>
      <c r="F303" s="19"/>
      <c r="G303" s="19" t="n">
        <v>0.473399441616247</v>
      </c>
      <c r="H303" s="19" t="n">
        <v>0.406961760392744</v>
      </c>
      <c r="I303" s="19" t="n">
        <v>0.495766920673604</v>
      </c>
      <c r="J303" s="19" t="n">
        <v>0.527409715787842</v>
      </c>
      <c r="K303" s="19" t="n">
        <v>0.372843684951788</v>
      </c>
      <c r="L303" s="19" t="n">
        <v>0.511987274129198</v>
      </c>
      <c r="M303" s="19"/>
      <c r="N303" s="19" t="n">
        <v>1</v>
      </c>
      <c r="O303" s="19" t="n">
        <v>0.506046984447959</v>
      </c>
      <c r="P303" s="19" t="n">
        <v>0.418813014164317</v>
      </c>
      <c r="Q303" s="19" t="n">
        <v>0.435546846013541</v>
      </c>
      <c r="R303" s="19" t="n">
        <v>0.453132824517846</v>
      </c>
      <c r="S303" s="19"/>
      <c r="T303" s="19" t="n">
        <v>0.101868564992004</v>
      </c>
      <c r="U303" s="19" t="n">
        <v>0.555015127991894</v>
      </c>
      <c r="V303" s="19" t="n">
        <v>0.509385665433079</v>
      </c>
      <c r="W303" s="19" t="n">
        <v>0.447996493593042</v>
      </c>
      <c r="X303" s="19"/>
      <c r="Y303" s="19" t="n">
        <v>0.429900451406213</v>
      </c>
      <c r="Z303" s="19" t="n">
        <v>0.400176452337044</v>
      </c>
      <c r="AA303" s="19" t="n">
        <v>0.507799891914955</v>
      </c>
      <c r="AB303" s="19" t="n">
        <v>0.711604113059485</v>
      </c>
      <c r="AC303" s="19" t="n">
        <v>0.60731199881594</v>
      </c>
      <c r="AD303" s="19" t="n">
        <v>0.552967503331491</v>
      </c>
      <c r="AE303" s="19"/>
      <c r="AF303" s="19" t="n">
        <v>0.480138973951877</v>
      </c>
      <c r="AG303" s="19"/>
      <c r="AH303" s="19" t="n">
        <v>0.476208456869667</v>
      </c>
      <c r="AI303" s="19"/>
      <c r="AJ303" s="19" t="n">
        <v>0.524789828989796</v>
      </c>
      <c r="AK303" s="19" t="n">
        <v>0.360339879435405</v>
      </c>
      <c r="AL303" s="19" t="n">
        <v>0.533394099353612</v>
      </c>
      <c r="AM303" s="19" t="n">
        <v>0.470112985268943</v>
      </c>
      <c r="AN303" s="19" t="n">
        <v>0.442100630167751</v>
      </c>
      <c r="AO303" s="19" t="n">
        <v>0.47880688628384</v>
      </c>
      <c r="AP303" s="19" t="n">
        <v>0.381992093896606</v>
      </c>
    </row>
    <row r="304">
      <c r="B304" t="s">
        <v>137</v>
      </c>
      <c r="C304" s="19" t="n">
        <v>0.156331614760105</v>
      </c>
      <c r="D304" s="19" t="n">
        <v>0.157291063030375</v>
      </c>
      <c r="E304" s="19" t="n">
        <v>0.154431485633927</v>
      </c>
      <c r="F304" s="19"/>
      <c r="G304" s="19" t="n">
        <v>0.158584108282909</v>
      </c>
      <c r="H304" s="19" t="n">
        <v>0.137701607826966</v>
      </c>
      <c r="I304" s="19" t="n">
        <v>0.240725678451583</v>
      </c>
      <c r="J304" s="19" t="n">
        <v>0.0732637275277116</v>
      </c>
      <c r="K304" s="19" t="n">
        <v>0.218408854079891</v>
      </c>
      <c r="L304" s="19" t="n">
        <v>0.0936544576177571</v>
      </c>
      <c r="M304" s="19"/>
      <c r="N304" s="19" t="n">
        <v>0</v>
      </c>
      <c r="O304" s="19" t="n">
        <v>0.0899764930072901</v>
      </c>
      <c r="P304" s="19" t="n">
        <v>0.243869306714438</v>
      </c>
      <c r="Q304" s="19" t="n">
        <v>0.137057259194211</v>
      </c>
      <c r="R304" s="19" t="n">
        <v>0.168848808899222</v>
      </c>
      <c r="S304" s="19"/>
      <c r="T304" s="19" t="n">
        <v>0.455471883614862</v>
      </c>
      <c r="U304" s="19" t="n">
        <v>0.161679469815547</v>
      </c>
      <c r="V304" s="19" t="n">
        <v>0.181938961776304</v>
      </c>
      <c r="W304" s="19" t="n">
        <v>0.140265818005273</v>
      </c>
      <c r="X304" s="19"/>
      <c r="Y304" s="19" t="n">
        <v>0.181768036675592</v>
      </c>
      <c r="Z304" s="19" t="n">
        <v>0.126067946278646</v>
      </c>
      <c r="AA304" s="19" t="n">
        <v>0.100749988553543</v>
      </c>
      <c r="AB304" s="19" t="n">
        <v>0</v>
      </c>
      <c r="AC304" s="19" t="n">
        <v>0.147142943121265</v>
      </c>
      <c r="AD304" s="19" t="n">
        <v>0.134776473020779</v>
      </c>
      <c r="AE304" s="19"/>
      <c r="AF304" s="19" t="n">
        <v>0.195771997163448</v>
      </c>
      <c r="AG304" s="19"/>
      <c r="AH304" s="19" t="n">
        <v>0.160717570649112</v>
      </c>
      <c r="AI304" s="19"/>
      <c r="AJ304" s="19" t="n">
        <v>0.110172261953045</v>
      </c>
      <c r="AK304" s="19" t="n">
        <v>0.254590453073832</v>
      </c>
      <c r="AL304" s="19" t="n">
        <v>0.104649142604187</v>
      </c>
      <c r="AM304" s="19" t="n">
        <v>0.153747073368437</v>
      </c>
      <c r="AN304" s="19" t="n">
        <v>0.139444596825766</v>
      </c>
      <c r="AO304" s="19" t="n">
        <v>0.184778229417905</v>
      </c>
      <c r="AP304" s="19" t="n">
        <v>0.1888844117393</v>
      </c>
    </row>
    <row r="305">
      <c r="B305" t="s">
        <v>138</v>
      </c>
      <c r="C305" s="19" t="n">
        <v>0.0476955104829501</v>
      </c>
      <c r="D305" s="19" t="n">
        <v>0.0578248857104802</v>
      </c>
      <c r="E305" s="19" t="n">
        <v>0.027634897007254</v>
      </c>
      <c r="F305" s="19"/>
      <c r="G305" s="19" t="n">
        <v>0.133709342103019</v>
      </c>
      <c r="H305" s="19" t="n">
        <v>0.0478628155666485</v>
      </c>
      <c r="I305" s="19" t="n">
        <v>0.0214102692180338</v>
      </c>
      <c r="J305" s="19" t="n">
        <v>0.101989644534026</v>
      </c>
      <c r="K305" s="19" t="n">
        <v>0.0218439499093348</v>
      </c>
      <c r="L305" s="19" t="n">
        <v>0</v>
      </c>
      <c r="M305" s="19"/>
      <c r="N305" s="19" t="n">
        <v>0</v>
      </c>
      <c r="O305" s="19" t="n">
        <v>0.0609446360990867</v>
      </c>
      <c r="P305" s="19" t="n">
        <v>0.0391201224841812</v>
      </c>
      <c r="Q305" s="19" t="n">
        <v>0.0188747096431399</v>
      </c>
      <c r="R305" s="19" t="n">
        <v>0.104615097132061</v>
      </c>
      <c r="S305" s="19"/>
      <c r="T305" s="19" t="n">
        <v>0.300338871350108</v>
      </c>
      <c r="U305" s="19" t="n">
        <v>0</v>
      </c>
      <c r="V305" s="19" t="n">
        <v>0.0114770326187493</v>
      </c>
      <c r="W305" s="19" t="n">
        <v>0.0485403896755953</v>
      </c>
      <c r="X305" s="19"/>
      <c r="Y305" s="19" t="n">
        <v>0.0579636531145419</v>
      </c>
      <c r="Z305" s="19" t="n">
        <v>0.095400222720956</v>
      </c>
      <c r="AA305" s="19" t="n">
        <v>0</v>
      </c>
      <c r="AB305" s="19" t="n">
        <v>0.0873117753954213</v>
      </c>
      <c r="AC305" s="19" t="n">
        <v>0</v>
      </c>
      <c r="AD305" s="19" t="n">
        <v>0</v>
      </c>
      <c r="AE305" s="19"/>
      <c r="AF305" s="19" t="n">
        <v>0.051081727269273</v>
      </c>
      <c r="AG305" s="19"/>
      <c r="AH305" s="19" t="n">
        <v>0.03706935635841</v>
      </c>
      <c r="AI305" s="19"/>
      <c r="AJ305" s="19" t="n">
        <v>0.0443002788367311</v>
      </c>
      <c r="AK305" s="19" t="n">
        <v>0.0247056184410921</v>
      </c>
      <c r="AL305" s="19" t="n">
        <v>0.0771093182620252</v>
      </c>
      <c r="AM305" s="19" t="n">
        <v>0.0535717075871557</v>
      </c>
      <c r="AN305" s="19" t="n">
        <v>0.0606363253107153</v>
      </c>
      <c r="AO305" s="19" t="n">
        <v>0.0309668202892874</v>
      </c>
      <c r="AP305" s="19" t="n">
        <v>0.0473964142445051</v>
      </c>
    </row>
    <row r="306">
      <c r="B306" t="s">
        <v>139</v>
      </c>
      <c r="C306" s="19" t="n">
        <v>0</v>
      </c>
      <c r="D306" s="19" t="n">
        <v>0</v>
      </c>
      <c r="E306" s="19" t="n">
        <v>0</v>
      </c>
      <c r="F306" s="19"/>
      <c r="G306" s="19" t="n">
        <v>0</v>
      </c>
      <c r="H306" s="19" t="n">
        <v>0</v>
      </c>
      <c r="I306" s="19" t="n">
        <v>0</v>
      </c>
      <c r="J306" s="19" t="n">
        <v>0</v>
      </c>
      <c r="K306" s="19" t="n">
        <v>0</v>
      </c>
      <c r="L306" s="19" t="n">
        <v>0</v>
      </c>
      <c r="M306" s="19"/>
      <c r="N306" s="19" t="n">
        <v>0</v>
      </c>
      <c r="O306" s="19" t="n">
        <v>0</v>
      </c>
      <c r="P306" s="19" t="n">
        <v>0</v>
      </c>
      <c r="Q306" s="19" t="n">
        <v>0</v>
      </c>
      <c r="R306" s="19" t="n">
        <v>0</v>
      </c>
      <c r="S306" s="19"/>
      <c r="T306" s="19" t="n">
        <v>0</v>
      </c>
      <c r="U306" s="19" t="n">
        <v>0</v>
      </c>
      <c r="V306" s="19" t="n">
        <v>0</v>
      </c>
      <c r="W306" s="19" t="n">
        <v>0</v>
      </c>
      <c r="X306" s="19"/>
      <c r="Y306" s="19" t="n">
        <v>0</v>
      </c>
      <c r="Z306" s="19" t="n">
        <v>0</v>
      </c>
      <c r="AA306" s="19" t="n">
        <v>0</v>
      </c>
      <c r="AB306" s="19" t="n">
        <v>0</v>
      </c>
      <c r="AC306" s="19" t="n">
        <v>0</v>
      </c>
      <c r="AD306" s="19" t="n">
        <v>0</v>
      </c>
      <c r="AE306" s="19"/>
      <c r="AF306" s="19" t="n">
        <v>0</v>
      </c>
      <c r="AG306" s="19"/>
      <c r="AH306" s="19" t="n">
        <v>0</v>
      </c>
      <c r="AI306" s="19"/>
      <c r="AJ306" s="19" t="n">
        <v>0</v>
      </c>
      <c r="AK306" s="19" t="n">
        <v>0</v>
      </c>
      <c r="AL306" s="19" t="n">
        <v>0</v>
      </c>
      <c r="AM306" s="19" t="n">
        <v>0</v>
      </c>
      <c r="AN306" s="19" t="n">
        <v>0</v>
      </c>
      <c r="AO306" s="19" t="n">
        <v>0</v>
      </c>
      <c r="AP306" s="19" t="n">
        <v>0</v>
      </c>
    </row>
    <row r="307">
      <c r="B307" t="s">
        <v>60</v>
      </c>
      <c r="C307" s="19" t="n">
        <v>0.0524264978462015</v>
      </c>
      <c r="D307" s="19" t="n">
        <v>0.055341806295526</v>
      </c>
      <c r="E307" s="19" t="n">
        <v>0.0466529062227633</v>
      </c>
      <c r="F307" s="19"/>
      <c r="G307" s="19" t="n">
        <v>0</v>
      </c>
      <c r="H307" s="19" t="n">
        <v>0.0486596380725092</v>
      </c>
      <c r="I307" s="19" t="n">
        <v>0.0157100299437241</v>
      </c>
      <c r="J307" s="19" t="n">
        <v>0.0834613461468925</v>
      </c>
      <c r="K307" s="19" t="n">
        <v>0.0899340195424096</v>
      </c>
      <c r="L307" s="19" t="n">
        <v>0.0829628544064748</v>
      </c>
      <c r="M307" s="19"/>
      <c r="N307" s="19" t="n">
        <v>0</v>
      </c>
      <c r="O307" s="19" t="n">
        <v>0.102740178770241</v>
      </c>
      <c r="P307" s="19" t="n">
        <v>0.0812237525252701</v>
      </c>
      <c r="Q307" s="19" t="n">
        <v>0.0434279353930318</v>
      </c>
      <c r="R307" s="19" t="n">
        <v>0</v>
      </c>
      <c r="S307" s="19"/>
      <c r="T307" s="19" t="n">
        <v>0</v>
      </c>
      <c r="U307" s="19" t="n">
        <v>0</v>
      </c>
      <c r="V307" s="19" t="n">
        <v>0.046071035616385</v>
      </c>
      <c r="W307" s="19" t="n">
        <v>0.0764873300182676</v>
      </c>
      <c r="X307" s="19"/>
      <c r="Y307" s="19" t="n">
        <v>0.0493688473627378</v>
      </c>
      <c r="Z307" s="19" t="n">
        <v>0</v>
      </c>
      <c r="AA307" s="19" t="n">
        <v>0.0701140991755487</v>
      </c>
      <c r="AB307" s="19" t="n">
        <v>0.120890487351546</v>
      </c>
      <c r="AC307" s="19" t="n">
        <v>0</v>
      </c>
      <c r="AD307" s="19" t="n">
        <v>0.158761820867249</v>
      </c>
      <c r="AE307" s="19"/>
      <c r="AF307" s="19" t="n">
        <v>0.048153224435073</v>
      </c>
      <c r="AG307" s="19"/>
      <c r="AH307" s="19" t="n">
        <v>0.0446965500160071</v>
      </c>
      <c r="AI307" s="19"/>
      <c r="AJ307" s="19" t="n">
        <v>0.0355593249361483</v>
      </c>
      <c r="AK307" s="19" t="n">
        <v>0.0666624776584541</v>
      </c>
      <c r="AL307" s="19" t="n">
        <v>0.0541956238194374</v>
      </c>
      <c r="AM307" s="19" t="n">
        <v>0</v>
      </c>
      <c r="AN307" s="19" t="n">
        <v>0.111850345221553</v>
      </c>
      <c r="AO307" s="19" t="n">
        <v>0.0706581492318509</v>
      </c>
      <c r="AP307" s="19" t="n">
        <v>0.0602809410521822</v>
      </c>
    </row>
    <row r="308">
      <c r="C308" s="19"/>
      <c r="D308" s="19"/>
      <c r="E308" s="19"/>
      <c r="F308" s="19"/>
      <c r="G308" s="19"/>
      <c r="H308" s="19"/>
      <c r="I308" s="19"/>
      <c r="J308" s="19"/>
      <c r="K308" s="19"/>
      <c r="L308" s="19"/>
      <c r="M308" s="19"/>
      <c r="N308" s="19"/>
      <c r="O308" s="19"/>
      <c r="P308" s="19"/>
      <c r="Q308" s="19"/>
      <c r="R308" s="19"/>
      <c r="S308" s="19"/>
      <c r="T308" s="19"/>
      <c r="U308" s="19"/>
      <c r="V308" s="19"/>
      <c r="W308" s="19"/>
      <c r="X308" s="19"/>
      <c r="Y308" s="19"/>
      <c r="Z308" s="19"/>
      <c r="AA308" s="19"/>
      <c r="AB308" s="19"/>
      <c r="AC308" s="19"/>
      <c r="AD308" s="19"/>
      <c r="AE308" s="19"/>
      <c r="AF308" s="19"/>
      <c r="AG308" s="19"/>
      <c r="AH308" s="19"/>
      <c r="AI308" s="19"/>
      <c r="AJ308" s="19"/>
      <c r="AK308" s="19"/>
      <c r="AL308" s="19"/>
      <c r="AM308" s="19"/>
      <c r="AN308" s="19"/>
      <c r="AO308" s="19"/>
      <c r="AP308" s="19"/>
    </row>
    <row r="309">
      <c r="B309" s="7" t="s">
        <v>162</v>
      </c>
      <c r="C309" s="19"/>
      <c r="D309" s="19"/>
      <c r="E309" s="19"/>
      <c r="F309" s="19"/>
      <c r="G309" s="19"/>
      <c r="H309" s="19"/>
      <c r="I309" s="19"/>
      <c r="J309" s="19"/>
      <c r="K309" s="19"/>
      <c r="L309" s="19"/>
      <c r="M309" s="19"/>
      <c r="N309" s="19"/>
      <c r="O309" s="19"/>
      <c r="P309" s="19"/>
      <c r="Q309" s="19"/>
      <c r="R309" s="19"/>
      <c r="S309" s="19"/>
      <c r="T309" s="19"/>
      <c r="U309" s="19"/>
      <c r="V309" s="19"/>
      <c r="W309" s="19"/>
      <c r="X309" s="19"/>
      <c r="Y309" s="19"/>
      <c r="Z309" s="19"/>
      <c r="AA309" s="19"/>
      <c r="AB309" s="19"/>
      <c r="AC309" s="19"/>
      <c r="AD309" s="19"/>
      <c r="AE309" s="19"/>
      <c r="AF309" s="19"/>
      <c r="AG309" s="19"/>
      <c r="AH309" s="19"/>
      <c r="AI309" s="19"/>
      <c r="AJ309" s="19"/>
      <c r="AK309" s="19"/>
      <c r="AL309" s="19"/>
      <c r="AM309" s="19"/>
      <c r="AN309" s="19"/>
      <c r="AO309" s="19"/>
      <c r="AP309" s="19"/>
    </row>
    <row r="310">
      <c r="B310" s="26" t="s">
        <v>154</v>
      </c>
      <c r="C310" s="19"/>
      <c r="D310" s="19"/>
      <c r="E310" s="19"/>
      <c r="F310" s="19"/>
      <c r="G310" s="19"/>
      <c r="H310" s="19"/>
      <c r="I310" s="19"/>
      <c r="J310" s="19"/>
      <c r="K310" s="19"/>
      <c r="L310" s="19"/>
      <c r="M310" s="19"/>
      <c r="N310" s="19"/>
      <c r="O310" s="19"/>
      <c r="P310" s="19"/>
      <c r="Q310" s="19"/>
      <c r="R310" s="19"/>
      <c r="S310" s="19"/>
      <c r="T310" s="19"/>
      <c r="U310" s="19"/>
      <c r="V310" s="19"/>
      <c r="W310" s="19"/>
      <c r="X310" s="19"/>
      <c r="Y310" s="19"/>
      <c r="Z310" s="19"/>
      <c r="AA310" s="19"/>
      <c r="AB310" s="19"/>
      <c r="AC310" s="19"/>
      <c r="AD310" s="19"/>
      <c r="AE310" s="19"/>
      <c r="AF310" s="19"/>
      <c r="AG310" s="19"/>
      <c r="AH310" s="19"/>
      <c r="AI310" s="19"/>
      <c r="AJ310" s="19"/>
      <c r="AK310" s="19"/>
      <c r="AL310" s="19"/>
      <c r="AM310" s="19"/>
      <c r="AN310" s="19"/>
      <c r="AO310" s="19"/>
      <c r="AP310" s="19"/>
    </row>
    <row r="311">
      <c r="B311" t="s">
        <v>135</v>
      </c>
      <c r="C311" s="19" t="n">
        <v>0.321248399962678</v>
      </c>
      <c r="D311" s="19" t="n">
        <v>0.32222254434277</v>
      </c>
      <c r="E311" s="19" t="n">
        <v>0.319319166082049</v>
      </c>
      <c r="F311" s="19"/>
      <c r="G311" s="19" t="n">
        <v>0.243165902961211</v>
      </c>
      <c r="H311" s="19" t="n">
        <v>0.349066935364402</v>
      </c>
      <c r="I311" s="19" t="n">
        <v>0.267546512130817</v>
      </c>
      <c r="J311" s="19" t="n">
        <v>0.289252073000493</v>
      </c>
      <c r="K311" s="19" t="n">
        <v>0.369152834413961</v>
      </c>
      <c r="L311" s="19" t="n">
        <v>0.394713183254518</v>
      </c>
      <c r="M311" s="19"/>
      <c r="N311" s="19" t="n">
        <v>0.454737619545584</v>
      </c>
      <c r="O311" s="19" t="n">
        <v>0.242050291687979</v>
      </c>
      <c r="P311" s="19" t="n">
        <v>0.293252680550761</v>
      </c>
      <c r="Q311" s="19" t="n">
        <v>0.397922975927749</v>
      </c>
      <c r="R311" s="19" t="n">
        <v>0.259612000897922</v>
      </c>
      <c r="S311" s="19"/>
      <c r="T311" s="19" t="n">
        <v>0.192683656561301</v>
      </c>
      <c r="U311" s="19" t="n">
        <v>0.385802614690418</v>
      </c>
      <c r="V311" s="19" t="n">
        <v>0.345976831761013</v>
      </c>
      <c r="W311" s="19" t="n">
        <v>0.295459402317018</v>
      </c>
      <c r="X311" s="19"/>
      <c r="Y311" s="19" t="n">
        <v>0.299802928931381</v>
      </c>
      <c r="Z311" s="19" t="n">
        <v>0.381786529551266</v>
      </c>
      <c r="AA311" s="19" t="n">
        <v>0.430331380426966</v>
      </c>
      <c r="AB311" s="19" t="n">
        <v>0.159097887322354</v>
      </c>
      <c r="AC311" s="19" t="n">
        <v>0.317611030238923</v>
      </c>
      <c r="AD311" s="19" t="n">
        <v>0.249622274185378</v>
      </c>
      <c r="AE311" s="19"/>
      <c r="AF311" s="19" t="n">
        <v>0.291449592515235</v>
      </c>
      <c r="AG311" s="19"/>
      <c r="AH311" s="19" t="n">
        <v>0.326615900054298</v>
      </c>
      <c r="AI311" s="19"/>
      <c r="AJ311" s="19" t="n">
        <v>0.348284896198939</v>
      </c>
      <c r="AK311" s="19" t="n">
        <v>0.312911287848413</v>
      </c>
      <c r="AL311" s="19" t="n">
        <v>0.224488385109217</v>
      </c>
      <c r="AM311" s="19" t="n">
        <v>0.364449945156079</v>
      </c>
      <c r="AN311" s="19" t="n">
        <v>0.418943070186802</v>
      </c>
      <c r="AO311" s="19" t="n">
        <v>0.180026519532574</v>
      </c>
      <c r="AP311" s="19" t="n">
        <v>0.363191181511565</v>
      </c>
    </row>
    <row r="312">
      <c r="B312" t="s">
        <v>136</v>
      </c>
      <c r="C312" s="19" t="n">
        <v>0.442723998018633</v>
      </c>
      <c r="D312" s="19" t="n">
        <v>0.438882801264195</v>
      </c>
      <c r="E312" s="19" t="n">
        <v>0.450331255292058</v>
      </c>
      <c r="F312" s="19"/>
      <c r="G312" s="19" t="n">
        <v>0.544891903226795</v>
      </c>
      <c r="H312" s="19" t="n">
        <v>0.409666203211917</v>
      </c>
      <c r="I312" s="19" t="n">
        <v>0.509561407673353</v>
      </c>
      <c r="J312" s="19" t="n">
        <v>0.344237800153478</v>
      </c>
      <c r="K312" s="19" t="n">
        <v>0.39189292344118</v>
      </c>
      <c r="L312" s="19" t="n">
        <v>0.473630847404544</v>
      </c>
      <c r="M312" s="19"/>
      <c r="N312" s="19" t="n">
        <v>0.545262380454416</v>
      </c>
      <c r="O312" s="19" t="n">
        <v>0.456104159117903</v>
      </c>
      <c r="P312" s="19" t="n">
        <v>0.403685780941219</v>
      </c>
      <c r="Q312" s="19" t="n">
        <v>0.420457919108179</v>
      </c>
      <c r="R312" s="19" t="n">
        <v>0.504940041638949</v>
      </c>
      <c r="S312" s="19"/>
      <c r="T312" s="19" t="n">
        <v>0.272707180670862</v>
      </c>
      <c r="U312" s="19" t="n">
        <v>0.467130773433019</v>
      </c>
      <c r="V312" s="19" t="n">
        <v>0.508338820997066</v>
      </c>
      <c r="W312" s="19" t="n">
        <v>0.426662293377496</v>
      </c>
      <c r="X312" s="19"/>
      <c r="Y312" s="19" t="n">
        <v>0.438500371022815</v>
      </c>
      <c r="Z312" s="19" t="n">
        <v>0.392929277707591</v>
      </c>
      <c r="AA312" s="19" t="n">
        <v>0.43680254990293</v>
      </c>
      <c r="AB312" s="19" t="n">
        <v>0.369000636392044</v>
      </c>
      <c r="AC312" s="19" t="n">
        <v>0.682388969761077</v>
      </c>
      <c r="AD312" s="19" t="n">
        <v>0.456839431926595</v>
      </c>
      <c r="AE312" s="19"/>
      <c r="AF312" s="19" t="n">
        <v>0.436930532723526</v>
      </c>
      <c r="AG312" s="19"/>
      <c r="AH312" s="19" t="n">
        <v>0.44689789165369</v>
      </c>
      <c r="AI312" s="19"/>
      <c r="AJ312" s="19" t="n">
        <v>0.458306088796536</v>
      </c>
      <c r="AK312" s="19" t="n">
        <v>0.406966901231249</v>
      </c>
      <c r="AL312" s="19" t="n">
        <v>0.583349048798487</v>
      </c>
      <c r="AM312" s="19" t="n">
        <v>0.428231273888328</v>
      </c>
      <c r="AN312" s="19" t="n">
        <v>0.225648543356907</v>
      </c>
      <c r="AO312" s="19" t="n">
        <v>0.530859289209231</v>
      </c>
      <c r="AP312" s="19" t="n">
        <v>0.407189762098559</v>
      </c>
    </row>
    <row r="313">
      <c r="B313" t="s">
        <v>137</v>
      </c>
      <c r="C313" s="19" t="n">
        <v>0.124122282008383</v>
      </c>
      <c r="D313" s="19" t="n">
        <v>0.108909256687061</v>
      </c>
      <c r="E313" s="19" t="n">
        <v>0.15425075626389</v>
      </c>
      <c r="F313" s="19"/>
      <c r="G313" s="19" t="n">
        <v>0.0996143639804383</v>
      </c>
      <c r="H313" s="19" t="n">
        <v>0.152145848970445</v>
      </c>
      <c r="I313" s="19" t="n">
        <v>0.11719380989149</v>
      </c>
      <c r="J313" s="19" t="n">
        <v>0.181059136165111</v>
      </c>
      <c r="K313" s="19" t="n">
        <v>0.124297577849997</v>
      </c>
      <c r="L313" s="19" t="n">
        <v>0.0486931149344631</v>
      </c>
      <c r="M313" s="19"/>
      <c r="N313" s="19" t="n">
        <v>0</v>
      </c>
      <c r="O313" s="19" t="n">
        <v>0.118222004454236</v>
      </c>
      <c r="P313" s="19" t="n">
        <v>0.139918538940014</v>
      </c>
      <c r="Q313" s="19" t="n">
        <v>0.126193858904198</v>
      </c>
      <c r="R313" s="19" t="n">
        <v>0.129313654018993</v>
      </c>
      <c r="S313" s="19"/>
      <c r="T313" s="19" t="n">
        <v>0.311030350182606</v>
      </c>
      <c r="U313" s="19" t="n">
        <v>0.11591558322508</v>
      </c>
      <c r="V313" s="19" t="n">
        <v>0.0463101702641326</v>
      </c>
      <c r="W313" s="19" t="n">
        <v>0.144317078853769</v>
      </c>
      <c r="X313" s="19"/>
      <c r="Y313" s="19" t="n">
        <v>0.137552589361693</v>
      </c>
      <c r="Z313" s="19" t="n">
        <v>0.163666693788084</v>
      </c>
      <c r="AA313" s="19" t="n">
        <v>0.0627519704945562</v>
      </c>
      <c r="AB313" s="19" t="n">
        <v>0.241780974703091</v>
      </c>
      <c r="AC313" s="19" t="n">
        <v>0</v>
      </c>
      <c r="AD313" s="19" t="n">
        <v>0</v>
      </c>
      <c r="AE313" s="19"/>
      <c r="AF313" s="19" t="n">
        <v>0.1453486704499</v>
      </c>
      <c r="AG313" s="19"/>
      <c r="AH313" s="19" t="n">
        <v>0.123782321131741</v>
      </c>
      <c r="AI313" s="19"/>
      <c r="AJ313" s="19" t="n">
        <v>0.123948301405273</v>
      </c>
      <c r="AK313" s="19" t="n">
        <v>0.154425106090461</v>
      </c>
      <c r="AL313" s="19" t="n">
        <v>0.0928883859948395</v>
      </c>
      <c r="AM313" s="19" t="n">
        <v>0.125369935143889</v>
      </c>
      <c r="AN313" s="19" t="n">
        <v>0.191063978555006</v>
      </c>
      <c r="AO313" s="19" t="n">
        <v>0.123590845804913</v>
      </c>
      <c r="AP313" s="19" t="n">
        <v>0.0799920838683378</v>
      </c>
    </row>
    <row r="314">
      <c r="B314" t="s">
        <v>138</v>
      </c>
      <c r="C314" s="19" t="n">
        <v>0.0547449596191927</v>
      </c>
      <c r="D314" s="19" t="n">
        <v>0.0595063330527113</v>
      </c>
      <c r="E314" s="19" t="n">
        <v>0.0453153482248328</v>
      </c>
      <c r="F314" s="19"/>
      <c r="G314" s="19" t="n">
        <v>0.0607831866639378</v>
      </c>
      <c r="H314" s="19" t="n">
        <v>0.0520396260804216</v>
      </c>
      <c r="I314" s="19" t="n">
        <v>0.0690982368953349</v>
      </c>
      <c r="J314" s="19" t="n">
        <v>0.0657401023811711</v>
      </c>
      <c r="K314" s="19" t="n">
        <v>0.0465665946617866</v>
      </c>
      <c r="L314" s="19" t="n">
        <v>0.030578940634027</v>
      </c>
      <c r="M314" s="19"/>
      <c r="N314" s="19" t="n">
        <v>0</v>
      </c>
      <c r="O314" s="19" t="n">
        <v>0.113417035364094</v>
      </c>
      <c r="P314" s="19" t="n">
        <v>0.0593874867578883</v>
      </c>
      <c r="Q314" s="19" t="n">
        <v>0.0137286780640611</v>
      </c>
      <c r="R314" s="19" t="n">
        <v>0.0792755557513087</v>
      </c>
      <c r="S314" s="19"/>
      <c r="T314" s="19" t="n">
        <v>0.223578812585231</v>
      </c>
      <c r="U314" s="19" t="n">
        <v>0.0311510286514836</v>
      </c>
      <c r="V314" s="19" t="n">
        <v>0.0837377234263675</v>
      </c>
      <c r="W314" s="19" t="n">
        <v>0.0447400996029594</v>
      </c>
      <c r="X314" s="19"/>
      <c r="Y314" s="19" t="n">
        <v>0.0522566221613596</v>
      </c>
      <c r="Z314" s="19" t="n">
        <v>0.0616174989530591</v>
      </c>
      <c r="AA314" s="19" t="n">
        <v>0.0258430702708567</v>
      </c>
      <c r="AB314" s="19" t="n">
        <v>0.183123354442304</v>
      </c>
      <c r="AC314" s="19" t="n">
        <v>0</v>
      </c>
      <c r="AD314" s="19" t="n">
        <v>0.134776473020779</v>
      </c>
      <c r="AE314" s="19"/>
      <c r="AF314" s="19" t="n">
        <v>0.0838709426711811</v>
      </c>
      <c r="AG314" s="19"/>
      <c r="AH314" s="19" t="n">
        <v>0.0529527627775919</v>
      </c>
      <c r="AI314" s="19"/>
      <c r="AJ314" s="19" t="n">
        <v>0.0518347608189311</v>
      </c>
      <c r="AK314" s="19" t="n">
        <v>0.0590342271714233</v>
      </c>
      <c r="AL314" s="19" t="n">
        <v>0.029008452979139</v>
      </c>
      <c r="AM314" s="19" t="n">
        <v>0.0572848555876819</v>
      </c>
      <c r="AN314" s="19" t="n">
        <v>0.0536679974055415</v>
      </c>
      <c r="AO314" s="19" t="n">
        <v>0.039160317150406</v>
      </c>
      <c r="AP314" s="19" t="n">
        <v>0.0893460314693565</v>
      </c>
    </row>
    <row r="315">
      <c r="B315" t="s">
        <v>139</v>
      </c>
      <c r="C315" s="19" t="n">
        <v>0.0156510872101316</v>
      </c>
      <c r="D315" s="19" t="n">
        <v>0.0235539230462485</v>
      </c>
      <c r="E315" s="19" t="n">
        <v>0</v>
      </c>
      <c r="F315" s="19"/>
      <c r="G315" s="19" t="n">
        <v>0.0515446431676178</v>
      </c>
      <c r="H315" s="19" t="n">
        <v>0.0109757385078396</v>
      </c>
      <c r="I315" s="19" t="n">
        <v>0.0111508576095909</v>
      </c>
      <c r="J315" s="19" t="n">
        <v>0.0362495421528552</v>
      </c>
      <c r="K315" s="19" t="n">
        <v>0</v>
      </c>
      <c r="L315" s="19" t="n">
        <v>0</v>
      </c>
      <c r="M315" s="19"/>
      <c r="N315" s="19" t="n">
        <v>0</v>
      </c>
      <c r="O315" s="19" t="n">
        <v>0</v>
      </c>
      <c r="P315" s="19" t="n">
        <v>0.0225317602848478</v>
      </c>
      <c r="Q315" s="19" t="n">
        <v>0.0136975567051692</v>
      </c>
      <c r="R315" s="19" t="n">
        <v>0.0268587476928275</v>
      </c>
      <c r="S315" s="19"/>
      <c r="T315" s="19" t="n">
        <v>0</v>
      </c>
      <c r="U315" s="19" t="n">
        <v>0</v>
      </c>
      <c r="V315" s="19" t="n">
        <v>0</v>
      </c>
      <c r="W315" s="19" t="n">
        <v>0.0264527845242666</v>
      </c>
      <c r="X315" s="19"/>
      <c r="Y315" s="19" t="n">
        <v>0.0273419531708673</v>
      </c>
      <c r="Z315" s="19" t="n">
        <v>0</v>
      </c>
      <c r="AA315" s="19" t="n">
        <v>0</v>
      </c>
      <c r="AB315" s="19" t="n">
        <v>0</v>
      </c>
      <c r="AC315" s="19" t="n">
        <v>0</v>
      </c>
      <c r="AD315" s="19" t="n">
        <v>0</v>
      </c>
      <c r="AE315" s="19"/>
      <c r="AF315" s="19" t="n">
        <v>0.0136199050150823</v>
      </c>
      <c r="AG315" s="19"/>
      <c r="AH315" s="19" t="n">
        <v>0.0106150629301</v>
      </c>
      <c r="AI315" s="19"/>
      <c r="AJ315" s="19" t="n">
        <v>0.00891182741635619</v>
      </c>
      <c r="AK315" s="19" t="n">
        <v>0</v>
      </c>
      <c r="AL315" s="19" t="n">
        <v>0.01607010329888</v>
      </c>
      <c r="AM315" s="19" t="n">
        <v>0.0246639902240222</v>
      </c>
      <c r="AN315" s="19" t="n">
        <v>0.0606363253107153</v>
      </c>
      <c r="AO315" s="19" t="n">
        <v>0.0309668202892874</v>
      </c>
      <c r="AP315" s="19" t="n">
        <v>0</v>
      </c>
    </row>
    <row r="316">
      <c r="B316" t="s">
        <v>60</v>
      </c>
      <c r="C316" s="19" t="n">
        <v>0.0415092731809823</v>
      </c>
      <c r="D316" s="19" t="n">
        <v>0.0469251416070147</v>
      </c>
      <c r="E316" s="19" t="n">
        <v>0.0307834741371698</v>
      </c>
      <c r="F316" s="19"/>
      <c r="G316" s="19" t="n">
        <v>0</v>
      </c>
      <c r="H316" s="19" t="n">
        <v>0.0261056478649749</v>
      </c>
      <c r="I316" s="19" t="n">
        <v>0.0254491757994137</v>
      </c>
      <c r="J316" s="19" t="n">
        <v>0.0834613461468925</v>
      </c>
      <c r="K316" s="19" t="n">
        <v>0.0680900696330748</v>
      </c>
      <c r="L316" s="19" t="n">
        <v>0.0523839137724478</v>
      </c>
      <c r="M316" s="19"/>
      <c r="N316" s="19" t="n">
        <v>0</v>
      </c>
      <c r="O316" s="19" t="n">
        <v>0.0702065093757882</v>
      </c>
      <c r="P316" s="19" t="n">
        <v>0.0812237525252701</v>
      </c>
      <c r="Q316" s="19" t="n">
        <v>0.0279990112906439</v>
      </c>
      <c r="R316" s="19" t="n">
        <v>0</v>
      </c>
      <c r="S316" s="19"/>
      <c r="T316" s="19" t="n">
        <v>0</v>
      </c>
      <c r="U316" s="19" t="n">
        <v>0</v>
      </c>
      <c r="V316" s="19" t="n">
        <v>0.0156364535514209</v>
      </c>
      <c r="W316" s="19" t="n">
        <v>0.0623683413244908</v>
      </c>
      <c r="X316" s="19"/>
      <c r="Y316" s="19" t="n">
        <v>0.0445455353518837</v>
      </c>
      <c r="Z316" s="19" t="n">
        <v>0</v>
      </c>
      <c r="AA316" s="19" t="n">
        <v>0.044271028904692</v>
      </c>
      <c r="AB316" s="19" t="n">
        <v>0.0469971471402067</v>
      </c>
      <c r="AC316" s="19" t="n">
        <v>0</v>
      </c>
      <c r="AD316" s="19" t="n">
        <v>0.158761820867249</v>
      </c>
      <c r="AE316" s="19"/>
      <c r="AF316" s="19" t="n">
        <v>0.0287803566250753</v>
      </c>
      <c r="AG316" s="19"/>
      <c r="AH316" s="19" t="n">
        <v>0.0391360614525795</v>
      </c>
      <c r="AI316" s="19"/>
      <c r="AJ316" s="19" t="n">
        <v>0.00871412536396492</v>
      </c>
      <c r="AK316" s="19" t="n">
        <v>0.0666624776584541</v>
      </c>
      <c r="AL316" s="19" t="n">
        <v>0.0541956238194374</v>
      </c>
      <c r="AM316" s="19" t="n">
        <v>0</v>
      </c>
      <c r="AN316" s="19" t="n">
        <v>0.0500400851850287</v>
      </c>
      <c r="AO316" s="19" t="n">
        <v>0.0953962080135884</v>
      </c>
      <c r="AP316" s="19" t="n">
        <v>0.0602809410521822</v>
      </c>
    </row>
    <row r="317">
      <c r="C317" s="19"/>
      <c r="D317" s="19"/>
      <c r="E317" s="19"/>
      <c r="F317" s="19"/>
      <c r="G317" s="19"/>
      <c r="H317" s="19"/>
      <c r="I317" s="19"/>
      <c r="J317" s="19"/>
      <c r="K317" s="19"/>
      <c r="L317" s="19"/>
      <c r="M317" s="19"/>
      <c r="N317" s="19"/>
      <c r="O317" s="19"/>
      <c r="P317" s="19"/>
      <c r="Q317" s="19"/>
      <c r="R317" s="19"/>
      <c r="S317" s="19"/>
      <c r="T317" s="19"/>
      <c r="U317" s="19"/>
      <c r="V317" s="19"/>
      <c r="W317" s="19"/>
      <c r="X317" s="19"/>
      <c r="Y317" s="19"/>
      <c r="Z317" s="19"/>
      <c r="AA317" s="19"/>
      <c r="AB317" s="19"/>
      <c r="AC317" s="19"/>
      <c r="AD317" s="19"/>
      <c r="AE317" s="19"/>
      <c r="AF317" s="19"/>
      <c r="AG317" s="19"/>
      <c r="AH317" s="19"/>
      <c r="AI317" s="19"/>
      <c r="AJ317" s="19"/>
      <c r="AK317" s="19"/>
      <c r="AL317" s="19"/>
      <c r="AM317" s="19"/>
      <c r="AN317" s="19"/>
      <c r="AO317" s="19"/>
      <c r="AP317" s="19"/>
    </row>
    <row r="318">
      <c r="B318" s="7" t="s">
        <v>163</v>
      </c>
      <c r="C318" s="19"/>
      <c r="D318" s="19"/>
      <c r="E318" s="19"/>
      <c r="F318" s="19"/>
      <c r="G318" s="19"/>
      <c r="H318" s="19"/>
      <c r="I318" s="19"/>
      <c r="J318" s="19"/>
      <c r="K318" s="19"/>
      <c r="L318" s="19"/>
      <c r="M318" s="19"/>
      <c r="N318" s="19"/>
      <c r="O318" s="19"/>
      <c r="P318" s="19"/>
      <c r="Q318" s="19"/>
      <c r="R318" s="19"/>
      <c r="S318" s="19"/>
      <c r="T318" s="19"/>
      <c r="U318" s="19"/>
      <c r="V318" s="19"/>
      <c r="W318" s="19"/>
      <c r="X318" s="19"/>
      <c r="Y318" s="19"/>
      <c r="Z318" s="19"/>
      <c r="AA318" s="19"/>
      <c r="AB318" s="19"/>
      <c r="AC318" s="19"/>
      <c r="AD318" s="19"/>
      <c r="AE318" s="19"/>
      <c r="AF318" s="19"/>
      <c r="AG318" s="19"/>
      <c r="AH318" s="19"/>
      <c r="AI318" s="19"/>
      <c r="AJ318" s="19"/>
      <c r="AK318" s="19"/>
      <c r="AL318" s="19"/>
      <c r="AM318" s="19"/>
      <c r="AN318" s="19"/>
      <c r="AO318" s="19"/>
      <c r="AP318" s="19"/>
    </row>
    <row r="319">
      <c r="B319" s="26" t="s">
        <v>154</v>
      </c>
      <c r="C319" s="19"/>
      <c r="D319" s="19"/>
      <c r="E319" s="19"/>
      <c r="F319" s="19"/>
      <c r="G319" s="19"/>
      <c r="H319" s="19"/>
      <c r="I319" s="19"/>
      <c r="J319" s="19"/>
      <c r="K319" s="19"/>
      <c r="L319" s="19"/>
      <c r="M319" s="19"/>
      <c r="N319" s="19"/>
      <c r="O319" s="19"/>
      <c r="P319" s="19"/>
      <c r="Q319" s="19"/>
      <c r="R319" s="19"/>
      <c r="S319" s="19"/>
      <c r="T319" s="19"/>
      <c r="U319" s="19"/>
      <c r="V319" s="19"/>
      <c r="W319" s="19"/>
      <c r="X319" s="19"/>
      <c r="Y319" s="19"/>
      <c r="Z319" s="19"/>
      <c r="AA319" s="19"/>
      <c r="AB319" s="19"/>
      <c r="AC319" s="19"/>
      <c r="AD319" s="19"/>
      <c r="AE319" s="19"/>
      <c r="AF319" s="19"/>
      <c r="AG319" s="19"/>
      <c r="AH319" s="19"/>
      <c r="AI319" s="19"/>
      <c r="AJ319" s="19"/>
      <c r="AK319" s="19"/>
      <c r="AL319" s="19"/>
      <c r="AM319" s="19"/>
      <c r="AN319" s="19"/>
      <c r="AO319" s="19"/>
      <c r="AP319" s="19"/>
    </row>
    <row r="320">
      <c r="B320" t="s">
        <v>135</v>
      </c>
      <c r="C320" s="19" t="n">
        <v>0.313339370755907</v>
      </c>
      <c r="D320" s="19" t="n">
        <v>0.353448136123443</v>
      </c>
      <c r="E320" s="19" t="n">
        <v>0.233906392812831</v>
      </c>
      <c r="F320" s="19"/>
      <c r="G320" s="19" t="n">
        <v>0.251354434926023</v>
      </c>
      <c r="H320" s="19" t="n">
        <v>0.382004849808199</v>
      </c>
      <c r="I320" s="19" t="n">
        <v>0.259246330855129</v>
      </c>
      <c r="J320" s="19" t="n">
        <v>0.297658695834</v>
      </c>
      <c r="K320" s="19" t="n">
        <v>0.330992252627358</v>
      </c>
      <c r="L320" s="19" t="n">
        <v>0.320749201788541</v>
      </c>
      <c r="M320" s="19"/>
      <c r="N320" s="19" t="n">
        <v>0.448027001256166</v>
      </c>
      <c r="O320" s="19" t="n">
        <v>0.282232605311163</v>
      </c>
      <c r="P320" s="19" t="n">
        <v>0.26985174749282</v>
      </c>
      <c r="Q320" s="19" t="n">
        <v>0.372268409043549</v>
      </c>
      <c r="R320" s="19" t="n">
        <v>0.28251116126593</v>
      </c>
      <c r="S320" s="19"/>
      <c r="T320" s="19" t="n">
        <v>0.221949132353571</v>
      </c>
      <c r="U320" s="19" t="n">
        <v>0.201196567541052</v>
      </c>
      <c r="V320" s="19" t="n">
        <v>0.330468963784332</v>
      </c>
      <c r="W320" s="19" t="n">
        <v>0.334448286332563</v>
      </c>
      <c r="X320" s="19"/>
      <c r="Y320" s="19" t="n">
        <v>0.322041633910552</v>
      </c>
      <c r="Z320" s="19" t="n">
        <v>0.354911633261237</v>
      </c>
      <c r="AA320" s="19" t="n">
        <v>0.376085429311247</v>
      </c>
      <c r="AB320" s="19" t="n">
        <v>0</v>
      </c>
      <c r="AC320" s="19" t="n">
        <v>0.396135505436178</v>
      </c>
      <c r="AD320" s="19" t="n">
        <v>0.153494202780481</v>
      </c>
      <c r="AE320" s="19"/>
      <c r="AF320" s="19" t="n">
        <v>0.282699762402279</v>
      </c>
      <c r="AG320" s="19"/>
      <c r="AH320" s="19" t="n">
        <v>0.318356375713204</v>
      </c>
      <c r="AI320" s="19"/>
      <c r="AJ320" s="19" t="n">
        <v>0.323845217253795</v>
      </c>
      <c r="AK320" s="19" t="n">
        <v>0.233543913990225</v>
      </c>
      <c r="AL320" s="19" t="n">
        <v>0.228245978540646</v>
      </c>
      <c r="AM320" s="19" t="n">
        <v>0.392062164978945</v>
      </c>
      <c r="AN320" s="19" t="n">
        <v>0.383421868732093</v>
      </c>
      <c r="AO320" s="19" t="n">
        <v>0.224995851859947</v>
      </c>
      <c r="AP320" s="19" t="n">
        <v>0.408957448002351</v>
      </c>
    </row>
    <row r="321">
      <c r="B321" t="s">
        <v>136</v>
      </c>
      <c r="C321" s="19" t="n">
        <v>0.378199995625063</v>
      </c>
      <c r="D321" s="19" t="n">
        <v>0.366494138422411</v>
      </c>
      <c r="E321" s="19" t="n">
        <v>0.401382736067522</v>
      </c>
      <c r="F321" s="19"/>
      <c r="G321" s="19" t="n">
        <v>0.47360906328756</v>
      </c>
      <c r="H321" s="19" t="n">
        <v>0.36423557434655</v>
      </c>
      <c r="I321" s="19" t="n">
        <v>0.385142757253508</v>
      </c>
      <c r="J321" s="19" t="n">
        <v>0.291321960595615</v>
      </c>
      <c r="K321" s="19" t="n">
        <v>0.379907960232013</v>
      </c>
      <c r="L321" s="19" t="n">
        <v>0.414841508520432</v>
      </c>
      <c r="M321" s="19"/>
      <c r="N321" s="19" t="n">
        <v>0.551972998743834</v>
      </c>
      <c r="O321" s="19" t="n">
        <v>0.380285911659735</v>
      </c>
      <c r="P321" s="19" t="n">
        <v>0.338529282724184</v>
      </c>
      <c r="Q321" s="19" t="n">
        <v>0.368302870460226</v>
      </c>
      <c r="R321" s="19" t="n">
        <v>0.428374201189274</v>
      </c>
      <c r="S321" s="19"/>
      <c r="T321" s="19" t="n">
        <v>0.150358847604422</v>
      </c>
      <c r="U321" s="19" t="n">
        <v>0.540780800076578</v>
      </c>
      <c r="V321" s="19" t="n">
        <v>0.342344362168791</v>
      </c>
      <c r="W321" s="19" t="n">
        <v>0.35122543667603</v>
      </c>
      <c r="X321" s="19"/>
      <c r="Y321" s="19" t="n">
        <v>0.344378152325648</v>
      </c>
      <c r="Z321" s="19" t="n">
        <v>0.359904706378293</v>
      </c>
      <c r="AA321" s="19" t="n">
        <v>0.378855164187374</v>
      </c>
      <c r="AB321" s="19" t="n">
        <v>0.583039525632834</v>
      </c>
      <c r="AC321" s="19" t="n">
        <v>0.603864494563822</v>
      </c>
      <c r="AD321" s="19" t="n">
        <v>0.367541328517252</v>
      </c>
      <c r="AE321" s="19"/>
      <c r="AF321" s="19" t="n">
        <v>0.344518934145691</v>
      </c>
      <c r="AG321" s="19"/>
      <c r="AH321" s="19" t="n">
        <v>0.381010459110453</v>
      </c>
      <c r="AI321" s="19"/>
      <c r="AJ321" s="19" t="n">
        <v>0.416585486346698</v>
      </c>
      <c r="AK321" s="19" t="n">
        <v>0.389758141310683</v>
      </c>
      <c r="AL321" s="19" t="n">
        <v>0.497918670580377</v>
      </c>
      <c r="AM321" s="19" t="n">
        <v>0.326364835093513</v>
      </c>
      <c r="AN321" s="19" t="n">
        <v>0.287458803393431</v>
      </c>
      <c r="AO321" s="19" t="n">
        <v>0.399367978537433</v>
      </c>
      <c r="AP321" s="19" t="n">
        <v>0.258634748685409</v>
      </c>
    </row>
    <row r="322">
      <c r="B322" t="s">
        <v>137</v>
      </c>
      <c r="C322" s="19" t="n">
        <v>0.176359015803492</v>
      </c>
      <c r="D322" s="19" t="n">
        <v>0.141116467728731</v>
      </c>
      <c r="E322" s="19" t="n">
        <v>0.246154745445822</v>
      </c>
      <c r="F322" s="19"/>
      <c r="G322" s="19" t="n">
        <v>0.0927574642960977</v>
      </c>
      <c r="H322" s="19" t="n">
        <v>0.154932787142282</v>
      </c>
      <c r="I322" s="19" t="n">
        <v>0.271525922333808</v>
      </c>
      <c r="J322" s="19" t="n">
        <v>0.194048741646925</v>
      </c>
      <c r="K322" s="19" t="n">
        <v>0.146141527759332</v>
      </c>
      <c r="L322" s="19" t="n">
        <v>0.132753320350089</v>
      </c>
      <c r="M322" s="19"/>
      <c r="N322" s="19" t="n">
        <v>0</v>
      </c>
      <c r="O322" s="19" t="n">
        <v>0.18630900405659</v>
      </c>
      <c r="P322" s="19" t="n">
        <v>0.208821583660588</v>
      </c>
      <c r="Q322" s="19" t="n">
        <v>0.150470433487711</v>
      </c>
      <c r="R322" s="19" t="n">
        <v>0.170559130968437</v>
      </c>
      <c r="S322" s="19"/>
      <c r="T322" s="19" t="n">
        <v>0.260215938526108</v>
      </c>
      <c r="U322" s="19" t="n">
        <v>0.25802263238237</v>
      </c>
      <c r="V322" s="19" t="n">
        <v>0.24752933566928</v>
      </c>
      <c r="W322" s="19" t="n">
        <v>0.145705648785321</v>
      </c>
      <c r="X322" s="19"/>
      <c r="Y322" s="19" t="n">
        <v>0.197747349155753</v>
      </c>
      <c r="Z322" s="19" t="n">
        <v>0.13563109847637</v>
      </c>
      <c r="AA322" s="19" t="n">
        <v>0.133793469987228</v>
      </c>
      <c r="AB322" s="19" t="n">
        <v>0.161761064479993</v>
      </c>
      <c r="AC322" s="19" t="n">
        <v>0</v>
      </c>
      <c r="AD322" s="19" t="n">
        <v>0.320202647835018</v>
      </c>
      <c r="AE322" s="19"/>
      <c r="AF322" s="19" t="n">
        <v>0.224508942215353</v>
      </c>
      <c r="AG322" s="19"/>
      <c r="AH322" s="19" t="n">
        <v>0.176837964662533</v>
      </c>
      <c r="AI322" s="19"/>
      <c r="AJ322" s="19" t="n">
        <v>0.172398877095981</v>
      </c>
      <c r="AK322" s="19" t="n">
        <v>0.285329848599546</v>
      </c>
      <c r="AL322" s="19" t="n">
        <v>0.145059598244315</v>
      </c>
      <c r="AM322" s="19" t="n">
        <v>0.146595827668169</v>
      </c>
      <c r="AN322" s="19" t="n">
        <v>0.156632657342208</v>
      </c>
      <c r="AO322" s="19" t="n">
        <v>0.18535298130475</v>
      </c>
      <c r="AP322" s="19" t="n">
        <v>0.129937963065527</v>
      </c>
    </row>
    <row r="323">
      <c r="B323" t="s">
        <v>138</v>
      </c>
      <c r="C323" s="19" t="n">
        <v>0.0563950279573473</v>
      </c>
      <c r="D323" s="19" t="n">
        <v>0.0510583425412456</v>
      </c>
      <c r="E323" s="19" t="n">
        <v>0.0669640098510021</v>
      </c>
      <c r="F323" s="19"/>
      <c r="G323" s="19" t="n">
        <v>0.0735396366037618</v>
      </c>
      <c r="H323" s="19" t="n">
        <v>0.051929116601212</v>
      </c>
      <c r="I323" s="19" t="n">
        <v>0.0586358137581423</v>
      </c>
      <c r="J323" s="19" t="n">
        <v>0.0525514977821305</v>
      </c>
      <c r="K323" s="19" t="n">
        <v>0.0247226447524517</v>
      </c>
      <c r="L323" s="19" t="n">
        <v>0.0792720555684901</v>
      </c>
      <c r="M323" s="19"/>
      <c r="N323" s="19" t="n">
        <v>0</v>
      </c>
      <c r="O323" s="19" t="n">
        <v>0.0200213334976374</v>
      </c>
      <c r="P323" s="19" t="n">
        <v>0.079041873312289</v>
      </c>
      <c r="Q323" s="19" t="n">
        <v>0.0589324048038557</v>
      </c>
      <c r="R323" s="19" t="n">
        <v>0.0660357283846389</v>
      </c>
      <c r="S323" s="19"/>
      <c r="T323" s="19" t="n">
        <v>0.15071064979539</v>
      </c>
      <c r="U323" s="19" t="n">
        <v>0</v>
      </c>
      <c r="V323" s="19" t="n">
        <v>0.0525438522074261</v>
      </c>
      <c r="W323" s="19" t="n">
        <v>0.0691804006162606</v>
      </c>
      <c r="X323" s="19"/>
      <c r="Y323" s="19" t="n">
        <v>0.0498481309065496</v>
      </c>
      <c r="Z323" s="19" t="n">
        <v>0.0541523391631441</v>
      </c>
      <c r="AA323" s="19" t="n">
        <v>0.0669949076094584</v>
      </c>
      <c r="AB323" s="19" t="n">
        <v>0.208202262746967</v>
      </c>
      <c r="AC323" s="19" t="n">
        <v>0</v>
      </c>
      <c r="AD323" s="19" t="n">
        <v>0</v>
      </c>
      <c r="AE323" s="19"/>
      <c r="AF323" s="19" t="n">
        <v>0.0823815966752998</v>
      </c>
      <c r="AG323" s="19"/>
      <c r="AH323" s="19" t="n">
        <v>0.0546759552513014</v>
      </c>
      <c r="AI323" s="19"/>
      <c r="AJ323" s="19" t="n">
        <v>0.0470518689316088</v>
      </c>
      <c r="AK323" s="19" t="n">
        <v>0</v>
      </c>
      <c r="AL323" s="19" t="n">
        <v>0.0456790688534709</v>
      </c>
      <c r="AM323" s="19" t="n">
        <v>0.11031318203535</v>
      </c>
      <c r="AN323" s="19" t="n">
        <v>0.0618102600365244</v>
      </c>
      <c r="AO323" s="19" t="n">
        <v>0.0639201599949948</v>
      </c>
      <c r="AP323" s="19" t="n">
        <v>0.0947924849500254</v>
      </c>
    </row>
    <row r="324">
      <c r="B324" t="s">
        <v>139</v>
      </c>
      <c r="C324" s="19" t="n">
        <v>0.0222849496777199</v>
      </c>
      <c r="D324" s="19" t="n">
        <v>0.0230303943582208</v>
      </c>
      <c r="E324" s="19" t="n">
        <v>0.0208086416856536</v>
      </c>
      <c r="F324" s="19"/>
      <c r="G324" s="19" t="n">
        <v>0.0418748844715445</v>
      </c>
      <c r="H324" s="19" t="n">
        <v>0.0207920242367821</v>
      </c>
      <c r="I324" s="19" t="n">
        <v>0</v>
      </c>
      <c r="J324" s="19" t="n">
        <v>0.0447082158415831</v>
      </c>
      <c r="K324" s="19" t="n">
        <v>0.0501455449957699</v>
      </c>
      <c r="L324" s="19" t="n">
        <v>0</v>
      </c>
      <c r="M324" s="19"/>
      <c r="N324" s="19" t="n">
        <v>0</v>
      </c>
      <c r="O324" s="19" t="n">
        <v>0.0393631790778319</v>
      </c>
      <c r="P324" s="19" t="n">
        <v>0</v>
      </c>
      <c r="Q324" s="19" t="n">
        <v>0.0220268709140145</v>
      </c>
      <c r="R324" s="19" t="n">
        <v>0.039104517517156</v>
      </c>
      <c r="S324" s="19"/>
      <c r="T324" s="19" t="n">
        <v>0.140005372955633</v>
      </c>
      <c r="U324" s="19" t="n">
        <v>0</v>
      </c>
      <c r="V324" s="19" t="n">
        <v>0.0114770326187493</v>
      </c>
      <c r="W324" s="19" t="n">
        <v>0.0232085326311727</v>
      </c>
      <c r="X324" s="19"/>
      <c r="Y324" s="19" t="n">
        <v>0.0271098499398573</v>
      </c>
      <c r="Z324" s="19" t="n">
        <v>0.0616174989530591</v>
      </c>
      <c r="AA324" s="19" t="n">
        <v>0</v>
      </c>
      <c r="AB324" s="19" t="n">
        <v>0</v>
      </c>
      <c r="AC324" s="19" t="n">
        <v>0</v>
      </c>
      <c r="AD324" s="19" t="n">
        <v>0</v>
      </c>
      <c r="AE324" s="19"/>
      <c r="AF324" s="19" t="n">
        <v>0.0257075180077218</v>
      </c>
      <c r="AG324" s="19"/>
      <c r="AH324" s="19" t="n">
        <v>0.0232725255516315</v>
      </c>
      <c r="AI324" s="19"/>
      <c r="AJ324" s="19" t="n">
        <v>0.031404425007953</v>
      </c>
      <c r="AK324" s="19" t="n">
        <v>0</v>
      </c>
      <c r="AL324" s="19" t="n">
        <v>0.0289010599617532</v>
      </c>
      <c r="AM324" s="19" t="n">
        <v>0</v>
      </c>
      <c r="AN324" s="19" t="n">
        <v>0</v>
      </c>
      <c r="AO324" s="19" t="n">
        <v>0.0309668202892874</v>
      </c>
      <c r="AP324" s="19" t="n">
        <v>0.0473964142445051</v>
      </c>
    </row>
    <row r="325">
      <c r="B325" t="s">
        <v>60</v>
      </c>
      <c r="C325" s="19" t="n">
        <v>0.0534216401804714</v>
      </c>
      <c r="D325" s="19" t="n">
        <v>0.0648525208259486</v>
      </c>
      <c r="E325" s="19" t="n">
        <v>0.0307834741371698</v>
      </c>
      <c r="F325" s="19"/>
      <c r="G325" s="19" t="n">
        <v>0.0668645164150131</v>
      </c>
      <c r="H325" s="19" t="n">
        <v>0.0261056478649749</v>
      </c>
      <c r="I325" s="19" t="n">
        <v>0.0254491757994137</v>
      </c>
      <c r="J325" s="19" t="n">
        <v>0.119710888299748</v>
      </c>
      <c r="K325" s="19" t="n">
        <v>0.0680900696330748</v>
      </c>
      <c r="L325" s="19" t="n">
        <v>0.0523839137724478</v>
      </c>
      <c r="M325" s="19"/>
      <c r="N325" s="19" t="n">
        <v>0</v>
      </c>
      <c r="O325" s="19" t="n">
        <v>0.091787966397043</v>
      </c>
      <c r="P325" s="19" t="n">
        <v>0.103755512810118</v>
      </c>
      <c r="Q325" s="19" t="n">
        <v>0.0279990112906439</v>
      </c>
      <c r="R325" s="19" t="n">
        <v>0.0134152606745645</v>
      </c>
      <c r="S325" s="19"/>
      <c r="T325" s="19" t="n">
        <v>0.0767600587648763</v>
      </c>
      <c r="U325" s="19" t="n">
        <v>0</v>
      </c>
      <c r="V325" s="19" t="n">
        <v>0.0156364535514209</v>
      </c>
      <c r="W325" s="19" t="n">
        <v>0.0762316949586523</v>
      </c>
      <c r="X325" s="19"/>
      <c r="Y325" s="19" t="n">
        <v>0.0588748837616397</v>
      </c>
      <c r="Z325" s="19" t="n">
        <v>0.0337827237678969</v>
      </c>
      <c r="AA325" s="19" t="n">
        <v>0.044271028904692</v>
      </c>
      <c r="AB325" s="19" t="n">
        <v>0.0469971471402067</v>
      </c>
      <c r="AC325" s="19" t="n">
        <v>0</v>
      </c>
      <c r="AD325" s="19" t="n">
        <v>0.158761820867249</v>
      </c>
      <c r="AE325" s="19"/>
      <c r="AF325" s="19" t="n">
        <v>0.0401832465536547</v>
      </c>
      <c r="AG325" s="19"/>
      <c r="AH325" s="19" t="n">
        <v>0.0458467197108767</v>
      </c>
      <c r="AI325" s="19"/>
      <c r="AJ325" s="19" t="n">
        <v>0.00871412536396492</v>
      </c>
      <c r="AK325" s="19" t="n">
        <v>0.0913680960995462</v>
      </c>
      <c r="AL325" s="19" t="n">
        <v>0.0541956238194374</v>
      </c>
      <c r="AM325" s="19" t="n">
        <v>0.0246639902240222</v>
      </c>
      <c r="AN325" s="19" t="n">
        <v>0.110676410495744</v>
      </c>
      <c r="AO325" s="19" t="n">
        <v>0.0953962080135884</v>
      </c>
      <c r="AP325" s="19" t="n">
        <v>0.0602809410521822</v>
      </c>
    </row>
    <row r="326">
      <c r="C326" s="19"/>
      <c r="D326" s="19"/>
      <c r="E326" s="19"/>
      <c r="F326" s="19"/>
      <c r="G326" s="19"/>
      <c r="H326" s="19"/>
      <c r="I326" s="19"/>
      <c r="J326" s="19"/>
      <c r="K326" s="19"/>
      <c r="L326" s="19"/>
      <c r="M326" s="19"/>
      <c r="N326" s="19"/>
      <c r="O326" s="19"/>
      <c r="P326" s="19"/>
      <c r="Q326" s="19"/>
      <c r="R326" s="19"/>
      <c r="S326" s="19"/>
      <c r="T326" s="19"/>
      <c r="U326" s="19"/>
      <c r="V326" s="19"/>
      <c r="W326" s="19"/>
      <c r="X326" s="19"/>
      <c r="Y326" s="19"/>
      <c r="Z326" s="19"/>
      <c r="AA326" s="19"/>
      <c r="AB326" s="19"/>
      <c r="AC326" s="19"/>
      <c r="AD326" s="19"/>
      <c r="AE326" s="19"/>
      <c r="AF326" s="19"/>
      <c r="AG326" s="19"/>
      <c r="AH326" s="19"/>
      <c r="AI326" s="19"/>
      <c r="AJ326" s="19"/>
      <c r="AK326" s="19"/>
      <c r="AL326" s="19"/>
      <c r="AM326" s="19"/>
      <c r="AN326" s="19"/>
      <c r="AO326" s="19"/>
      <c r="AP326" s="19"/>
    </row>
    <row r="327">
      <c r="B327" s="7" t="s">
        <v>164</v>
      </c>
      <c r="C327" s="19"/>
      <c r="D327" s="19"/>
      <c r="E327" s="19"/>
      <c r="F327" s="19"/>
      <c r="G327" s="19"/>
      <c r="H327" s="19"/>
      <c r="I327" s="19"/>
      <c r="J327" s="19"/>
      <c r="K327" s="19"/>
      <c r="L327" s="19"/>
      <c r="M327" s="19"/>
      <c r="N327" s="19"/>
      <c r="O327" s="19"/>
      <c r="P327" s="19"/>
      <c r="Q327" s="19"/>
      <c r="R327" s="19"/>
      <c r="S327" s="19"/>
      <c r="T327" s="19"/>
      <c r="U327" s="19"/>
      <c r="V327" s="19"/>
      <c r="W327" s="19"/>
      <c r="X327" s="19"/>
      <c r="Y327" s="19"/>
      <c r="Z327" s="19"/>
      <c r="AA327" s="19"/>
      <c r="AB327" s="19"/>
      <c r="AC327" s="19"/>
      <c r="AD327" s="19"/>
      <c r="AE327" s="19"/>
      <c r="AF327" s="19"/>
      <c r="AG327" s="19"/>
      <c r="AH327" s="19"/>
      <c r="AI327" s="19"/>
      <c r="AJ327" s="19"/>
      <c r="AK327" s="19"/>
      <c r="AL327" s="19"/>
      <c r="AM327" s="19"/>
      <c r="AN327" s="19"/>
      <c r="AO327" s="19"/>
      <c r="AP327" s="19"/>
    </row>
    <row r="328">
      <c r="B328" s="26" t="s">
        <v>154</v>
      </c>
      <c r="C328" s="19"/>
      <c r="D328" s="19"/>
      <c r="E328" s="19"/>
      <c r="F328" s="19"/>
      <c r="G328" s="19"/>
      <c r="H328" s="19"/>
      <c r="I328" s="19"/>
      <c r="J328" s="19"/>
      <c r="K328" s="19"/>
      <c r="L328" s="19"/>
      <c r="M328" s="19"/>
      <c r="N328" s="19"/>
      <c r="O328" s="19"/>
      <c r="P328" s="19"/>
      <c r="Q328" s="19"/>
      <c r="R328" s="19"/>
      <c r="S328" s="19"/>
      <c r="T328" s="19"/>
      <c r="U328" s="19"/>
      <c r="V328" s="19"/>
      <c r="W328" s="19"/>
      <c r="X328" s="19"/>
      <c r="Y328" s="19"/>
      <c r="Z328" s="19"/>
      <c r="AA328" s="19"/>
      <c r="AB328" s="19"/>
      <c r="AC328" s="19"/>
      <c r="AD328" s="19"/>
      <c r="AE328" s="19"/>
      <c r="AF328" s="19"/>
      <c r="AG328" s="19"/>
      <c r="AH328" s="19"/>
      <c r="AI328" s="19"/>
      <c r="AJ328" s="19"/>
      <c r="AK328" s="19"/>
      <c r="AL328" s="19"/>
      <c r="AM328" s="19"/>
      <c r="AN328" s="19"/>
      <c r="AO328" s="19"/>
      <c r="AP328" s="19"/>
    </row>
    <row r="329">
      <c r="B329" t="s">
        <v>135</v>
      </c>
      <c r="C329" s="19" t="n">
        <v>0.0760536319144792</v>
      </c>
      <c r="D329" s="19" t="n">
        <v>0.0841673510082808</v>
      </c>
      <c r="E329" s="19" t="n">
        <v>0.0599849031987381</v>
      </c>
      <c r="F329" s="19"/>
      <c r="G329" s="19" t="n">
        <v>0.0426981461786953</v>
      </c>
      <c r="H329" s="19" t="n">
        <v>0.0981414148028578</v>
      </c>
      <c r="I329" s="19" t="n">
        <v>0.182972117652289</v>
      </c>
      <c r="J329" s="19" t="n">
        <v>0.0447082158415831</v>
      </c>
      <c r="K329" s="19" t="n">
        <v>0</v>
      </c>
      <c r="L329" s="19" t="n">
        <v>0</v>
      </c>
      <c r="M329" s="19"/>
      <c r="N329" s="19" t="n">
        <v>0.26199601742815</v>
      </c>
      <c r="O329" s="19" t="n">
        <v>0.0937758530955201</v>
      </c>
      <c r="P329" s="19" t="n">
        <v>0.0695920954212644</v>
      </c>
      <c r="Q329" s="19" t="n">
        <v>0.0506825798759804</v>
      </c>
      <c r="R329" s="19" t="n">
        <v>0.0870943830850199</v>
      </c>
      <c r="S329" s="19"/>
      <c r="T329" s="19" t="n">
        <v>0.221038022104646</v>
      </c>
      <c r="U329" s="19" t="n">
        <v>0.0264326699915544</v>
      </c>
      <c r="V329" s="19" t="n">
        <v>0.0493192948908853</v>
      </c>
      <c r="W329" s="19" t="n">
        <v>0.0770231002074045</v>
      </c>
      <c r="X329" s="19"/>
      <c r="Y329" s="19" t="n">
        <v>0.0709221538589613</v>
      </c>
      <c r="Z329" s="19" t="n">
        <v>0.200323122555317</v>
      </c>
      <c r="AA329" s="19" t="n">
        <v>0.0205156713185139</v>
      </c>
      <c r="AB329" s="19" t="n">
        <v>0.120890487351546</v>
      </c>
      <c r="AC329" s="19" t="n">
        <v>0.104582272157044</v>
      </c>
      <c r="AD329" s="19" t="n">
        <v>0</v>
      </c>
      <c r="AE329" s="19"/>
      <c r="AF329" s="19" t="n">
        <v>0.0651580521054052</v>
      </c>
      <c r="AG329" s="19"/>
      <c r="AH329" s="19" t="n">
        <v>0.0735834692733836</v>
      </c>
      <c r="AI329" s="19"/>
      <c r="AJ329" s="19" t="n">
        <v>0.100657470325898</v>
      </c>
      <c r="AK329" s="19" t="n">
        <v>0</v>
      </c>
      <c r="AL329" s="19" t="n">
        <v>0.0320085132817841</v>
      </c>
      <c r="AM329" s="19" t="n">
        <v>0.147053301611201</v>
      </c>
      <c r="AN329" s="19" t="n">
        <v>0.150211448301091</v>
      </c>
      <c r="AO329" s="19" t="n">
        <v>0.0268875625173117</v>
      </c>
      <c r="AP329" s="19" t="n">
        <v>0.0793739828694236</v>
      </c>
    </row>
    <row r="330">
      <c r="B330" t="s">
        <v>136</v>
      </c>
      <c r="C330" s="19" t="n">
        <v>0.145448613676788</v>
      </c>
      <c r="D330" s="19" t="n">
        <v>0.146919993697353</v>
      </c>
      <c r="E330" s="19" t="n">
        <v>0.142534634758504</v>
      </c>
      <c r="F330" s="19"/>
      <c r="G330" s="19" t="n">
        <v>0.425435360887965</v>
      </c>
      <c r="H330" s="19" t="n">
        <v>0.223998837143209</v>
      </c>
      <c r="I330" s="19" t="n">
        <v>0.104135889898141</v>
      </c>
      <c r="J330" s="19" t="n">
        <v>0.108701778832572</v>
      </c>
      <c r="K330" s="19" t="n">
        <v>0.0365402253702099</v>
      </c>
      <c r="L330" s="19" t="n">
        <v>0.0303323195618564</v>
      </c>
      <c r="M330" s="19"/>
      <c r="N330" s="19" t="n">
        <v>0</v>
      </c>
      <c r="O330" s="19" t="n">
        <v>0.224734517986128</v>
      </c>
      <c r="P330" s="19" t="n">
        <v>0.108338005381219</v>
      </c>
      <c r="Q330" s="19" t="n">
        <v>0.103046461105695</v>
      </c>
      <c r="R330" s="19" t="n">
        <v>0.198440413763316</v>
      </c>
      <c r="S330" s="19"/>
      <c r="T330" s="19" t="n">
        <v>0.128265647238605</v>
      </c>
      <c r="U330" s="19" t="n">
        <v>0.205261854832856</v>
      </c>
      <c r="V330" s="19" t="n">
        <v>0.148763245412333</v>
      </c>
      <c r="W330" s="19" t="n">
        <v>0.142203758686671</v>
      </c>
      <c r="X330" s="19"/>
      <c r="Y330" s="19" t="n">
        <v>0.166812934826158</v>
      </c>
      <c r="Z330" s="19" t="n">
        <v>0.102165467857366</v>
      </c>
      <c r="AA330" s="19" t="n">
        <v>0.0256346442898963</v>
      </c>
      <c r="AB330" s="19" t="n">
        <v>0.346857081808233</v>
      </c>
      <c r="AC330" s="19" t="n">
        <v>0.217180840934688</v>
      </c>
      <c r="AD330" s="19" t="n">
        <v>0.134776473020779</v>
      </c>
      <c r="AE330" s="19"/>
      <c r="AF330" s="19" t="n">
        <v>0.100657016321519</v>
      </c>
      <c r="AG330" s="19"/>
      <c r="AH330" s="19" t="n">
        <v>0.146576990193596</v>
      </c>
      <c r="AI330" s="19"/>
      <c r="AJ330" s="19" t="n">
        <v>0.234752083719554</v>
      </c>
      <c r="AK330" s="19" t="n">
        <v>0.106486239202804</v>
      </c>
      <c r="AL330" s="19" t="n">
        <v>0.0821893859978531</v>
      </c>
      <c r="AM330" s="19" t="n">
        <v>0.118045688557311</v>
      </c>
      <c r="AN330" s="19" t="n">
        <v>0.242165172224619</v>
      </c>
      <c r="AO330" s="19" t="n">
        <v>0.133758814041703</v>
      </c>
      <c r="AP330" s="19" t="n">
        <v>0.0404384989273143</v>
      </c>
    </row>
    <row r="331">
      <c r="B331" t="s">
        <v>137</v>
      </c>
      <c r="C331" s="19" t="n">
        <v>0.168016536615577</v>
      </c>
      <c r="D331" s="19" t="n">
        <v>0.148833922223526</v>
      </c>
      <c r="E331" s="19" t="n">
        <v>0.206006541342263</v>
      </c>
      <c r="F331" s="19"/>
      <c r="G331" s="19" t="n">
        <v>0.151808048366806</v>
      </c>
      <c r="H331" s="19" t="n">
        <v>0.0508903687905714</v>
      </c>
      <c r="I331" s="19" t="n">
        <v>0.236925371000531</v>
      </c>
      <c r="J331" s="19" t="n">
        <v>0.137591796001574</v>
      </c>
      <c r="K331" s="19" t="n">
        <v>0.283148240042354</v>
      </c>
      <c r="L331" s="19" t="n">
        <v>0.20203530636699</v>
      </c>
      <c r="M331" s="19"/>
      <c r="N331" s="19" t="n">
        <v>0.132222059499723</v>
      </c>
      <c r="O331" s="19" t="n">
        <v>0.151755316906526</v>
      </c>
      <c r="P331" s="19" t="n">
        <v>0.180520347269729</v>
      </c>
      <c r="Q331" s="19" t="n">
        <v>0.210767442080247</v>
      </c>
      <c r="R331" s="19" t="n">
        <v>0.105049985849805</v>
      </c>
      <c r="S331" s="19"/>
      <c r="T331" s="19" t="n">
        <v>0.144861470523612</v>
      </c>
      <c r="U331" s="19" t="n">
        <v>0.23783767636642</v>
      </c>
      <c r="V331" s="19" t="n">
        <v>0.249357304097283</v>
      </c>
      <c r="W331" s="19" t="n">
        <v>0.14330980067642</v>
      </c>
      <c r="X331" s="19"/>
      <c r="Y331" s="19" t="n">
        <v>0.145494518186959</v>
      </c>
      <c r="Z331" s="19" t="n">
        <v>0.136169992833505</v>
      </c>
      <c r="AA331" s="19" t="n">
        <v>0.243043937997661</v>
      </c>
      <c r="AB331" s="19" t="n">
        <v>0.0873117753954213</v>
      </c>
      <c r="AC331" s="19" t="n">
        <v>0.170049593102991</v>
      </c>
      <c r="AD331" s="19" t="n">
        <v>0.172757981351949</v>
      </c>
      <c r="AE331" s="19"/>
      <c r="AF331" s="19" t="n">
        <v>0.179062220589405</v>
      </c>
      <c r="AG331" s="19"/>
      <c r="AH331" s="19" t="n">
        <v>0.168873683024309</v>
      </c>
      <c r="AI331" s="19"/>
      <c r="AJ331" s="19" t="n">
        <v>0.161736507963883</v>
      </c>
      <c r="AK331" s="19" t="n">
        <v>0.104832581720714</v>
      </c>
      <c r="AL331" s="19" t="n">
        <v>0.284233616628664</v>
      </c>
      <c r="AM331" s="19" t="n">
        <v>0.166269129157026</v>
      </c>
      <c r="AN331" s="19" t="n">
        <v>0.107000921084409</v>
      </c>
      <c r="AO331" s="19" t="n">
        <v>0.200938850992521</v>
      </c>
      <c r="AP331" s="19" t="n">
        <v>0.153163636910545</v>
      </c>
    </row>
    <row r="332">
      <c r="B332" t="s">
        <v>138</v>
      </c>
      <c r="C332" s="19" t="n">
        <v>0.305669397908913</v>
      </c>
      <c r="D332" s="19" t="n">
        <v>0.279742936856715</v>
      </c>
      <c r="E332" s="19" t="n">
        <v>0.357015182054343</v>
      </c>
      <c r="F332" s="19"/>
      <c r="G332" s="19" t="n">
        <v>0.278258214583533</v>
      </c>
      <c r="H332" s="19" t="n">
        <v>0.355650360584339</v>
      </c>
      <c r="I332" s="19" t="n">
        <v>0.191466485632169</v>
      </c>
      <c r="J332" s="19" t="n">
        <v>0.255158053990759</v>
      </c>
      <c r="K332" s="19" t="n">
        <v>0.365312970598334</v>
      </c>
      <c r="L332" s="19" t="n">
        <v>0.407918716222594</v>
      </c>
      <c r="M332" s="19"/>
      <c r="N332" s="19" t="n">
        <v>0.170918057285058</v>
      </c>
      <c r="O332" s="19" t="n">
        <v>0.266216041773637</v>
      </c>
      <c r="P332" s="19" t="n">
        <v>0.209337263234252</v>
      </c>
      <c r="Q332" s="19" t="n">
        <v>0.362126935768357</v>
      </c>
      <c r="R332" s="19" t="n">
        <v>0.377891604469622</v>
      </c>
      <c r="S332" s="19"/>
      <c r="T332" s="19" t="n">
        <v>0.180354405347094</v>
      </c>
      <c r="U332" s="19" t="n">
        <v>0.349058348777634</v>
      </c>
      <c r="V332" s="19" t="n">
        <v>0.320431980741139</v>
      </c>
      <c r="W332" s="19" t="n">
        <v>0.280444352367925</v>
      </c>
      <c r="X332" s="19"/>
      <c r="Y332" s="19" t="n">
        <v>0.290960082528813</v>
      </c>
      <c r="Z332" s="19" t="n">
        <v>0.298121864473327</v>
      </c>
      <c r="AA332" s="19" t="n">
        <v>0.408175208430645</v>
      </c>
      <c r="AB332" s="19" t="n">
        <v>0.225047372755463</v>
      </c>
      <c r="AC332" s="19" t="n">
        <v>0.279906180206539</v>
      </c>
      <c r="AD332" s="19" t="n">
        <v>0.281845470811246</v>
      </c>
      <c r="AE332" s="19"/>
      <c r="AF332" s="19" t="n">
        <v>0.305666595071836</v>
      </c>
      <c r="AG332" s="19"/>
      <c r="AH332" s="19" t="n">
        <v>0.30836384584704</v>
      </c>
      <c r="AI332" s="19"/>
      <c r="AJ332" s="19" t="n">
        <v>0.332211500658641</v>
      </c>
      <c r="AK332" s="19" t="n">
        <v>0.362317151454341</v>
      </c>
      <c r="AL332" s="19" t="n">
        <v>0.39116833178076</v>
      </c>
      <c r="AM332" s="19" t="n">
        <v>0.222479310395073</v>
      </c>
      <c r="AN332" s="19" t="n">
        <v>0.140447805306792</v>
      </c>
      <c r="AO332" s="19" t="n">
        <v>0.287935133981683</v>
      </c>
      <c r="AP332" s="19" t="n">
        <v>0.290560606504563</v>
      </c>
    </row>
    <row r="333">
      <c r="B333" t="s">
        <v>139</v>
      </c>
      <c r="C333" s="19" t="n">
        <v>0.226237532635032</v>
      </c>
      <c r="D333" s="19" t="n">
        <v>0.242040134297709</v>
      </c>
      <c r="E333" s="19" t="n">
        <v>0.194941438182555</v>
      </c>
      <c r="F333" s="19"/>
      <c r="G333" s="19" t="n">
        <v>0.0358132454474765</v>
      </c>
      <c r="H333" s="19" t="n">
        <v>0.220296604944476</v>
      </c>
      <c r="I333" s="19" t="n">
        <v>0.246881824700844</v>
      </c>
      <c r="J333" s="19" t="n">
        <v>0.281295784207413</v>
      </c>
      <c r="K333" s="19" t="n">
        <v>0.225064544446693</v>
      </c>
      <c r="L333" s="19" t="n">
        <v>0.271287499288673</v>
      </c>
      <c r="M333" s="19"/>
      <c r="N333" s="19" t="n">
        <v>0.302857159730358</v>
      </c>
      <c r="O333" s="19" t="n">
        <v>0.193311760862401</v>
      </c>
      <c r="P333" s="19" t="n">
        <v>0.274067313129019</v>
      </c>
      <c r="Q333" s="19" t="n">
        <v>0.228102729890947</v>
      </c>
      <c r="R333" s="19" t="n">
        <v>0.189979623763186</v>
      </c>
      <c r="S333" s="19"/>
      <c r="T333" s="19" t="n">
        <v>0.149153378395232</v>
      </c>
      <c r="U333" s="19" t="n">
        <v>0.181409450031536</v>
      </c>
      <c r="V333" s="19" t="n">
        <v>0.180619626523897</v>
      </c>
      <c r="W333" s="19" t="n">
        <v>0.252172340696902</v>
      </c>
      <c r="X333" s="19"/>
      <c r="Y333" s="19" t="n">
        <v>0.228804431984436</v>
      </c>
      <c r="Z333" s="19" t="n">
        <v>0.2302047664513</v>
      </c>
      <c r="AA333" s="19" t="n">
        <v>0.227899256170539</v>
      </c>
      <c r="AB333" s="19" t="n">
        <v>0.219893282689337</v>
      </c>
      <c r="AC333" s="19" t="n">
        <v>0.228281113598737</v>
      </c>
      <c r="AD333" s="19" t="n">
        <v>0.251858253948778</v>
      </c>
      <c r="AE333" s="19"/>
      <c r="AF333" s="19" t="n">
        <v>0.2745482666044</v>
      </c>
      <c r="AG333" s="19"/>
      <c r="AH333" s="19" t="n">
        <v>0.230487984639634</v>
      </c>
      <c r="AI333" s="19"/>
      <c r="AJ333" s="19" t="n">
        <v>0.139064561591145</v>
      </c>
      <c r="AK333" s="19" t="n">
        <v>0.307595298112801</v>
      </c>
      <c r="AL333" s="19" t="n">
        <v>0.127747020133435</v>
      </c>
      <c r="AM333" s="19" t="n">
        <v>0.292021201909978</v>
      </c>
      <c r="AN333" s="19" t="n">
        <v>0.249498242587345</v>
      </c>
      <c r="AO333" s="19" t="n">
        <v>0.233923182847669</v>
      </c>
      <c r="AP333" s="19" t="n">
        <v>0.337068475927032</v>
      </c>
    </row>
    <row r="334">
      <c r="B334" t="s">
        <v>60</v>
      </c>
      <c r="C334" s="19" t="n">
        <v>0.0785742872492115</v>
      </c>
      <c r="D334" s="19" t="n">
        <v>0.0982956619164163</v>
      </c>
      <c r="E334" s="19" t="n">
        <v>0.0395173004635965</v>
      </c>
      <c r="F334" s="19"/>
      <c r="G334" s="19" t="n">
        <v>0.0659869845355242</v>
      </c>
      <c r="H334" s="19" t="n">
        <v>0.0510224137345469</v>
      </c>
      <c r="I334" s="19" t="n">
        <v>0.0376183111160272</v>
      </c>
      <c r="J334" s="19" t="n">
        <v>0.172544371126099</v>
      </c>
      <c r="K334" s="19" t="n">
        <v>0.0899340195424096</v>
      </c>
      <c r="L334" s="19" t="n">
        <v>0.0884261585598864</v>
      </c>
      <c r="M334" s="19"/>
      <c r="N334" s="19" t="n">
        <v>0.132006706056712</v>
      </c>
      <c r="O334" s="19" t="n">
        <v>0.0702065093757882</v>
      </c>
      <c r="P334" s="19" t="n">
        <v>0.158144975564516</v>
      </c>
      <c r="Q334" s="19" t="n">
        <v>0.0452738512787734</v>
      </c>
      <c r="R334" s="19" t="n">
        <v>0.0415439890690516</v>
      </c>
      <c r="S334" s="19"/>
      <c r="T334" s="19" t="n">
        <v>0.176327076390811</v>
      </c>
      <c r="U334" s="19" t="n">
        <v>0</v>
      </c>
      <c r="V334" s="19" t="n">
        <v>0.0515085483344627</v>
      </c>
      <c r="W334" s="19" t="n">
        <v>0.104846647364678</v>
      </c>
      <c r="X334" s="19"/>
      <c r="Y334" s="19" t="n">
        <v>0.0970058786146735</v>
      </c>
      <c r="Z334" s="19" t="n">
        <v>0.0330147858291846</v>
      </c>
      <c r="AA334" s="19" t="n">
        <v>0.0747312817927441</v>
      </c>
      <c r="AB334" s="19" t="n">
        <v>0</v>
      </c>
      <c r="AC334" s="19" t="n">
        <v>0</v>
      </c>
      <c r="AD334" s="19" t="n">
        <v>0.158761820867249</v>
      </c>
      <c r="AE334" s="19"/>
      <c r="AF334" s="19" t="n">
        <v>0.0749078493074344</v>
      </c>
      <c r="AG334" s="19"/>
      <c r="AH334" s="19" t="n">
        <v>0.0721140270220375</v>
      </c>
      <c r="AI334" s="19"/>
      <c r="AJ334" s="19" t="n">
        <v>0.0315778757408786</v>
      </c>
      <c r="AK334" s="19" t="n">
        <v>0.11876872950934</v>
      </c>
      <c r="AL334" s="19" t="n">
        <v>0.082653132177504</v>
      </c>
      <c r="AM334" s="19" t="n">
        <v>0.0541313683694106</v>
      </c>
      <c r="AN334" s="19" t="n">
        <v>0.110676410495744</v>
      </c>
      <c r="AO334" s="19" t="n">
        <v>0.116556455619113</v>
      </c>
      <c r="AP334" s="19" t="n">
        <v>0.0993947988611222</v>
      </c>
    </row>
    <row r="335">
      <c r="C335" s="19"/>
      <c r="D335" s="19"/>
      <c r="E335" s="19"/>
      <c r="F335" s="19"/>
      <c r="G335" s="19"/>
      <c r="H335" s="19"/>
      <c r="I335" s="19"/>
      <c r="J335" s="19"/>
      <c r="K335" s="19"/>
      <c r="L335" s="19"/>
      <c r="M335" s="19"/>
      <c r="N335" s="19"/>
      <c r="O335" s="19"/>
      <c r="P335" s="19"/>
      <c r="Q335" s="19"/>
      <c r="R335" s="19"/>
      <c r="S335" s="19"/>
      <c r="T335" s="19"/>
      <c r="U335" s="19"/>
      <c r="V335" s="19"/>
      <c r="W335" s="19"/>
      <c r="X335" s="19"/>
      <c r="Y335" s="19"/>
      <c r="Z335" s="19"/>
      <c r="AA335" s="19"/>
      <c r="AB335" s="19"/>
      <c r="AC335" s="19"/>
      <c r="AD335" s="19"/>
      <c r="AE335" s="19"/>
      <c r="AF335" s="19"/>
      <c r="AG335" s="19"/>
      <c r="AH335" s="19"/>
      <c r="AI335" s="19"/>
      <c r="AJ335" s="19"/>
      <c r="AK335" s="19"/>
      <c r="AL335" s="19"/>
      <c r="AM335" s="19"/>
      <c r="AN335" s="19"/>
      <c r="AO335" s="19"/>
      <c r="AP335" s="19"/>
    </row>
    <row r="336">
      <c r="B336" s="7" t="s">
        <v>165</v>
      </c>
      <c r="C336" s="19"/>
      <c r="D336" s="19"/>
      <c r="E336" s="19"/>
      <c r="F336" s="19"/>
      <c r="G336" s="19"/>
      <c r="H336" s="19"/>
      <c r="I336" s="19"/>
      <c r="J336" s="19"/>
      <c r="K336" s="19"/>
      <c r="L336" s="19"/>
      <c r="M336" s="19"/>
      <c r="N336" s="19"/>
      <c r="O336" s="19"/>
      <c r="P336" s="19"/>
      <c r="Q336" s="19"/>
      <c r="R336" s="19"/>
      <c r="S336" s="19"/>
      <c r="T336" s="19"/>
      <c r="U336" s="19"/>
      <c r="V336" s="19"/>
      <c r="W336" s="19"/>
      <c r="X336" s="19"/>
      <c r="Y336" s="19"/>
      <c r="Z336" s="19"/>
      <c r="AA336" s="19"/>
      <c r="AB336" s="19"/>
      <c r="AC336" s="19"/>
      <c r="AD336" s="19"/>
      <c r="AE336" s="19"/>
      <c r="AF336" s="19"/>
      <c r="AG336" s="19"/>
      <c r="AH336" s="19"/>
      <c r="AI336" s="19"/>
      <c r="AJ336" s="19"/>
      <c r="AK336" s="19"/>
      <c r="AL336" s="19"/>
      <c r="AM336" s="19"/>
      <c r="AN336" s="19"/>
      <c r="AO336" s="19"/>
      <c r="AP336" s="19"/>
    </row>
    <row r="337">
      <c r="B337" s="26" t="s">
        <v>154</v>
      </c>
      <c r="C337" s="19"/>
      <c r="D337" s="19"/>
      <c r="E337" s="19"/>
      <c r="F337" s="19"/>
      <c r="G337" s="19"/>
      <c r="H337" s="19"/>
      <c r="I337" s="19"/>
      <c r="J337" s="19"/>
      <c r="K337" s="19"/>
      <c r="L337" s="19"/>
      <c r="M337" s="19"/>
      <c r="N337" s="19"/>
      <c r="O337" s="19"/>
      <c r="P337" s="19"/>
      <c r="Q337" s="19"/>
      <c r="R337" s="19"/>
      <c r="S337" s="19"/>
      <c r="T337" s="19"/>
      <c r="U337" s="19"/>
      <c r="V337" s="19"/>
      <c r="W337" s="19"/>
      <c r="X337" s="19"/>
      <c r="Y337" s="19"/>
      <c r="Z337" s="19"/>
      <c r="AA337" s="19"/>
      <c r="AB337" s="19"/>
      <c r="AC337" s="19"/>
      <c r="AD337" s="19"/>
      <c r="AE337" s="19"/>
      <c r="AF337" s="19"/>
      <c r="AG337" s="19"/>
      <c r="AH337" s="19"/>
      <c r="AI337" s="19"/>
      <c r="AJ337" s="19"/>
      <c r="AK337" s="19"/>
      <c r="AL337" s="19"/>
      <c r="AM337" s="19"/>
      <c r="AN337" s="19"/>
      <c r="AO337" s="19"/>
      <c r="AP337" s="19"/>
    </row>
    <row r="338">
      <c r="B338" t="s">
        <v>135</v>
      </c>
      <c r="C338" s="19" t="n">
        <v>0.0488174615766954</v>
      </c>
      <c r="D338" s="19" t="n">
        <v>0.0477324708298149</v>
      </c>
      <c r="E338" s="19" t="n">
        <v>0.0509662199659316</v>
      </c>
      <c r="F338" s="19"/>
      <c r="G338" s="19" t="n">
        <v>0.108005652223612</v>
      </c>
      <c r="H338" s="19" t="n">
        <v>0.0610854137561301</v>
      </c>
      <c r="I338" s="19" t="n">
        <v>0.0940589885905348</v>
      </c>
      <c r="J338" s="19" t="n">
        <v>0.0151458426376155</v>
      </c>
      <c r="K338" s="19" t="n">
        <v>0</v>
      </c>
      <c r="L338" s="19" t="n">
        <v>0</v>
      </c>
      <c r="M338" s="19"/>
      <c r="N338" s="19" t="n">
        <v>0.26199601742815</v>
      </c>
      <c r="O338" s="19" t="n">
        <v>0.0457995543717177</v>
      </c>
      <c r="P338" s="19" t="n">
        <v>0.0160840446440028</v>
      </c>
      <c r="Q338" s="19" t="n">
        <v>0.0288006612536984</v>
      </c>
      <c r="R338" s="19" t="n">
        <v>0.0949572484282893</v>
      </c>
      <c r="S338" s="19"/>
      <c r="T338" s="19" t="n">
        <v>0</v>
      </c>
      <c r="U338" s="19" t="n">
        <v>0.0264326699915544</v>
      </c>
      <c r="V338" s="19" t="n">
        <v>0.0493192948908853</v>
      </c>
      <c r="W338" s="19" t="n">
        <v>0.056240560560559</v>
      </c>
      <c r="X338" s="19"/>
      <c r="Y338" s="19" t="n">
        <v>0.0647015346504783</v>
      </c>
      <c r="Z338" s="19" t="n">
        <v>0.0356631254122312</v>
      </c>
      <c r="AA338" s="19" t="n">
        <v>0.0205156713185139</v>
      </c>
      <c r="AB338" s="19" t="n">
        <v>0</v>
      </c>
      <c r="AC338" s="19" t="n">
        <v>0.104582272157044</v>
      </c>
      <c r="AD338" s="19" t="n">
        <v>0</v>
      </c>
      <c r="AE338" s="19"/>
      <c r="AF338" s="19" t="n">
        <v>0.0331919896060381</v>
      </c>
      <c r="AG338" s="19"/>
      <c r="AH338" s="19" t="n">
        <v>0.0509808475378919</v>
      </c>
      <c r="AI338" s="19"/>
      <c r="AJ338" s="19" t="n">
        <v>0.124314084016114</v>
      </c>
      <c r="AK338" s="19" t="n">
        <v>0.013055946330669</v>
      </c>
      <c r="AL338" s="19" t="n">
        <v>0</v>
      </c>
      <c r="AM338" s="19" t="n">
        <v>0.0728304019003408</v>
      </c>
      <c r="AN338" s="19" t="n">
        <v>0</v>
      </c>
      <c r="AO338" s="19" t="n">
        <v>0.0467869093071741</v>
      </c>
      <c r="AP338" s="19" t="n">
        <v>0</v>
      </c>
    </row>
    <row r="339">
      <c r="B339" t="s">
        <v>136</v>
      </c>
      <c r="C339" s="19" t="n">
        <v>0.104903308219525</v>
      </c>
      <c r="D339" s="19" t="n">
        <v>0.12217330173672</v>
      </c>
      <c r="E339" s="19" t="n">
        <v>0.0707011331698092</v>
      </c>
      <c r="F339" s="19"/>
      <c r="G339" s="19" t="n">
        <v>0.264569589691237</v>
      </c>
      <c r="H339" s="19" t="n">
        <v>0.123578323582703</v>
      </c>
      <c r="I339" s="19" t="n">
        <v>0.155317681403429</v>
      </c>
      <c r="J339" s="19" t="n">
        <v>0.0935559361949563</v>
      </c>
      <c r="K339" s="19" t="n">
        <v>0</v>
      </c>
      <c r="L339" s="19" t="n">
        <v>0</v>
      </c>
      <c r="M339" s="19"/>
      <c r="N339" s="19" t="n">
        <v>0</v>
      </c>
      <c r="O339" s="19" t="n">
        <v>0.147913483711035</v>
      </c>
      <c r="P339" s="19" t="n">
        <v>0.0801535571251322</v>
      </c>
      <c r="Q339" s="19" t="n">
        <v>0.0840893368606863</v>
      </c>
      <c r="R339" s="19" t="n">
        <v>0.152825325147931</v>
      </c>
      <c r="S339" s="19"/>
      <c r="T339" s="19" t="n">
        <v>0.061288030894013</v>
      </c>
      <c r="U339" s="19" t="n">
        <v>0.112127242021708</v>
      </c>
      <c r="V339" s="19" t="n">
        <v>0.175386689125296</v>
      </c>
      <c r="W339" s="19" t="n">
        <v>0.0945404956272966</v>
      </c>
      <c r="X339" s="19"/>
      <c r="Y339" s="19" t="n">
        <v>0.13370901401093</v>
      </c>
      <c r="Z339" s="19" t="n">
        <v>0.0585817964975864</v>
      </c>
      <c r="AA339" s="19" t="n">
        <v>0</v>
      </c>
      <c r="AB339" s="19" t="n">
        <v>0.120890487351546</v>
      </c>
      <c r="AC339" s="19" t="n">
        <v>0.292676305894492</v>
      </c>
      <c r="AD339" s="19" t="n">
        <v>0.134776473020779</v>
      </c>
      <c r="AE339" s="19"/>
      <c r="AF339" s="19" t="n">
        <v>0.0754754796689571</v>
      </c>
      <c r="AG339" s="19"/>
      <c r="AH339" s="19" t="n">
        <v>0.10668237249531</v>
      </c>
      <c r="AI339" s="19"/>
      <c r="AJ339" s="19" t="n">
        <v>0.128335169585776</v>
      </c>
      <c r="AK339" s="19" t="n">
        <v>0.0433265817402822</v>
      </c>
      <c r="AL339" s="19" t="n">
        <v>0.109827788733015</v>
      </c>
      <c r="AM339" s="19" t="n">
        <v>0.057815434726267</v>
      </c>
      <c r="AN339" s="19" t="n">
        <v>0.150211448301091</v>
      </c>
      <c r="AO339" s="19" t="n">
        <v>0.19980669370942</v>
      </c>
      <c r="AP339" s="19" t="n">
        <v>0.0682036639498129</v>
      </c>
    </row>
    <row r="340">
      <c r="B340" t="s">
        <v>137</v>
      </c>
      <c r="C340" s="19" t="n">
        <v>0.20615685529034</v>
      </c>
      <c r="D340" s="19" t="n">
        <v>0.180089305654245</v>
      </c>
      <c r="E340" s="19" t="n">
        <v>0.25778205682172</v>
      </c>
      <c r="F340" s="19"/>
      <c r="G340" s="19" t="n">
        <v>0.219382425928299</v>
      </c>
      <c r="H340" s="19" t="n">
        <v>0.171734282854245</v>
      </c>
      <c r="I340" s="19" t="n">
        <v>0.246881797020469</v>
      </c>
      <c r="J340" s="19" t="n">
        <v>0.124252317045576</v>
      </c>
      <c r="K340" s="19" t="n">
        <v>0.251679532918217</v>
      </c>
      <c r="L340" s="19" t="n">
        <v>0.237239362835954</v>
      </c>
      <c r="M340" s="19"/>
      <c r="N340" s="19" t="n">
        <v>0.303140116784781</v>
      </c>
      <c r="O340" s="19" t="n">
        <v>0.127283871276405</v>
      </c>
      <c r="P340" s="19" t="n">
        <v>0.195393475779768</v>
      </c>
      <c r="Q340" s="19" t="n">
        <v>0.224755475658478</v>
      </c>
      <c r="R340" s="19" t="n">
        <v>0.223933439067721</v>
      </c>
      <c r="S340" s="19"/>
      <c r="T340" s="19" t="n">
        <v>0.237421160224434</v>
      </c>
      <c r="U340" s="19" t="n">
        <v>0.24856316169763</v>
      </c>
      <c r="V340" s="19" t="n">
        <v>0.207162979027683</v>
      </c>
      <c r="W340" s="19" t="n">
        <v>0.195544053898621</v>
      </c>
      <c r="X340" s="19"/>
      <c r="Y340" s="19" t="n">
        <v>0.196341252819258</v>
      </c>
      <c r="Z340" s="19" t="n">
        <v>0.242644036552772</v>
      </c>
      <c r="AA340" s="19" t="n">
        <v>0.222097383801731</v>
      </c>
      <c r="AB340" s="19" t="n">
        <v>0.196104500842913</v>
      </c>
      <c r="AC340" s="19" t="n">
        <v>0.0945541281431879</v>
      </c>
      <c r="AD340" s="19" t="n">
        <v>0.148086010825251</v>
      </c>
      <c r="AE340" s="19"/>
      <c r="AF340" s="19" t="n">
        <v>0.218728292847237</v>
      </c>
      <c r="AG340" s="19"/>
      <c r="AH340" s="19" t="n">
        <v>0.207683059662614</v>
      </c>
      <c r="AI340" s="19"/>
      <c r="AJ340" s="19" t="n">
        <v>0.220142232001416</v>
      </c>
      <c r="AK340" s="19" t="n">
        <v>0.151048004876082</v>
      </c>
      <c r="AL340" s="19" t="n">
        <v>0.167908371432852</v>
      </c>
      <c r="AM340" s="19" t="n">
        <v>0.23693181188216</v>
      </c>
      <c r="AN340" s="19" t="n">
        <v>0.250248641017061</v>
      </c>
      <c r="AO340" s="19" t="n">
        <v>0.277039945513097</v>
      </c>
      <c r="AP340" s="19" t="n">
        <v>0.178746194550869</v>
      </c>
    </row>
    <row r="341">
      <c r="B341" t="s">
        <v>138</v>
      </c>
      <c r="C341" s="19" t="n">
        <v>0.339167514504936</v>
      </c>
      <c r="D341" s="19" t="n">
        <v>0.316185711068831</v>
      </c>
      <c r="E341" s="19" t="n">
        <v>0.384681582781637</v>
      </c>
      <c r="F341" s="19"/>
      <c r="G341" s="19" t="n">
        <v>0.214163985804398</v>
      </c>
      <c r="H341" s="19" t="n">
        <v>0.411913030317065</v>
      </c>
      <c r="I341" s="19" t="n">
        <v>0.216143902539872</v>
      </c>
      <c r="J341" s="19" t="n">
        <v>0.305723336655223</v>
      </c>
      <c r="K341" s="19" t="n">
        <v>0.498920565479517</v>
      </c>
      <c r="L341" s="19" t="n">
        <v>0.379886214960033</v>
      </c>
      <c r="M341" s="19"/>
      <c r="N341" s="19" t="n">
        <v>0</v>
      </c>
      <c r="O341" s="19" t="n">
        <v>0.389881306431614</v>
      </c>
      <c r="P341" s="19" t="n">
        <v>0.296461062556285</v>
      </c>
      <c r="Q341" s="19" t="n">
        <v>0.393751136853428</v>
      </c>
      <c r="R341" s="19" t="n">
        <v>0.304994349649693</v>
      </c>
      <c r="S341" s="19"/>
      <c r="T341" s="19" t="n">
        <v>0.185442004621602</v>
      </c>
      <c r="U341" s="19" t="n">
        <v>0.371687102380208</v>
      </c>
      <c r="V341" s="19" t="n">
        <v>0.382720402796301</v>
      </c>
      <c r="W341" s="19" t="n">
        <v>0.326496347631312</v>
      </c>
      <c r="X341" s="19"/>
      <c r="Y341" s="19" t="n">
        <v>0.297419600663937</v>
      </c>
      <c r="Z341" s="19" t="n">
        <v>0.335301852869965</v>
      </c>
      <c r="AA341" s="19" t="n">
        <v>0.435182633320838</v>
      </c>
      <c r="AB341" s="19" t="n">
        <v>0.30401384179385</v>
      </c>
      <c r="AC341" s="19" t="n">
        <v>0.432691828845473</v>
      </c>
      <c r="AD341" s="19" t="n">
        <v>0.462247623881825</v>
      </c>
      <c r="AE341" s="19"/>
      <c r="AF341" s="19" t="n">
        <v>0.328514602930061</v>
      </c>
      <c r="AG341" s="19"/>
      <c r="AH341" s="19" t="n">
        <v>0.335939586961608</v>
      </c>
      <c r="AI341" s="19"/>
      <c r="AJ341" s="19" t="n">
        <v>0.318775404766935</v>
      </c>
      <c r="AK341" s="19" t="n">
        <v>0.37086073044276</v>
      </c>
      <c r="AL341" s="19" t="n">
        <v>0.502881132390009</v>
      </c>
      <c r="AM341" s="19" t="n">
        <v>0.332133543214887</v>
      </c>
      <c r="AN341" s="19" t="n">
        <v>0.185697260193218</v>
      </c>
      <c r="AO341" s="19" t="n">
        <v>0.308184374552146</v>
      </c>
      <c r="AP341" s="19" t="n">
        <v>0.307820429773423</v>
      </c>
    </row>
    <row r="342">
      <c r="B342" t="s">
        <v>139</v>
      </c>
      <c r="C342" s="19" t="n">
        <v>0.202774740582863</v>
      </c>
      <c r="D342" s="19" t="n">
        <v>0.221593902615328</v>
      </c>
      <c r="E342" s="19" t="n">
        <v>0.165504531217559</v>
      </c>
      <c r="F342" s="19"/>
      <c r="G342" s="19" t="n">
        <v>0.0784777468269678</v>
      </c>
      <c r="H342" s="19" t="n">
        <v>0.156018708383806</v>
      </c>
      <c r="I342" s="19" t="n">
        <v>0.217826095374163</v>
      </c>
      <c r="J342" s="19" t="n">
        <v>0.278424184335268</v>
      </c>
      <c r="K342" s="19" t="n">
        <v>0.159465882059856</v>
      </c>
      <c r="L342" s="19" t="n">
        <v>0.294448263644127</v>
      </c>
      <c r="M342" s="19"/>
      <c r="N342" s="19" t="n">
        <v>0.302857159730358</v>
      </c>
      <c r="O342" s="19" t="n">
        <v>0.181536220280414</v>
      </c>
      <c r="P342" s="19" t="n">
        <v>0.270329478349553</v>
      </c>
      <c r="Q342" s="19" t="n">
        <v>0.17964208869131</v>
      </c>
      <c r="R342" s="19" t="n">
        <v>0.171187062053633</v>
      </c>
      <c r="S342" s="19"/>
      <c r="T342" s="19" t="n">
        <v>0.190368349473907</v>
      </c>
      <c r="U342" s="19" t="n">
        <v>0.21684887613677</v>
      </c>
      <c r="V342" s="19" t="n">
        <v>0.122425053206623</v>
      </c>
      <c r="W342" s="19" t="n">
        <v>0.210252592183025</v>
      </c>
      <c r="X342" s="19"/>
      <c r="Y342" s="19" t="n">
        <v>0.187797344749656</v>
      </c>
      <c r="Z342" s="19" t="n">
        <v>0.29479440283826</v>
      </c>
      <c r="AA342" s="19" t="n">
        <v>0.247473029766173</v>
      </c>
      <c r="AB342" s="19" t="n">
        <v>0.378991170011691</v>
      </c>
      <c r="AC342" s="19" t="n">
        <v>0</v>
      </c>
      <c r="AD342" s="19" t="n">
        <v>0</v>
      </c>
      <c r="AE342" s="19"/>
      <c r="AF342" s="19" t="n">
        <v>0.252756875124916</v>
      </c>
      <c r="AG342" s="19"/>
      <c r="AH342" s="19" t="n">
        <v>0.209218861791286</v>
      </c>
      <c r="AI342" s="19"/>
      <c r="AJ342" s="19" t="n">
        <v>0.154192222049199</v>
      </c>
      <c r="AK342" s="19" t="n">
        <v>0.283214140150825</v>
      </c>
      <c r="AL342" s="19" t="n">
        <v>0.108547214812302</v>
      </c>
      <c r="AM342" s="19" t="n">
        <v>0.216690061761546</v>
      </c>
      <c r="AN342" s="19" t="n">
        <v>0.267645038538177</v>
      </c>
      <c r="AO342" s="19" t="n">
        <v>0.0975239276863115</v>
      </c>
      <c r="AP342" s="19" t="n">
        <v>0.318069747842274</v>
      </c>
    </row>
    <row r="343">
      <c r="B343" t="s">
        <v>60</v>
      </c>
      <c r="C343" s="19" t="n">
        <v>0.098180119825641</v>
      </c>
      <c r="D343" s="19" t="n">
        <v>0.112225308095061</v>
      </c>
      <c r="E343" s="19" t="n">
        <v>0.0703644760433432</v>
      </c>
      <c r="F343" s="19"/>
      <c r="G343" s="19" t="n">
        <v>0.115400599525487</v>
      </c>
      <c r="H343" s="19" t="n">
        <v>0.0756702411060515</v>
      </c>
      <c r="I343" s="19" t="n">
        <v>0.0697715350715323</v>
      </c>
      <c r="J343" s="19" t="n">
        <v>0.182898383131361</v>
      </c>
      <c r="K343" s="19" t="n">
        <v>0.0899340195424096</v>
      </c>
      <c r="L343" s="19" t="n">
        <v>0.0884261585598864</v>
      </c>
      <c r="M343" s="19"/>
      <c r="N343" s="19" t="n">
        <v>0.132006706056712</v>
      </c>
      <c r="O343" s="19" t="n">
        <v>0.107585563928814</v>
      </c>
      <c r="P343" s="19" t="n">
        <v>0.14157838154526</v>
      </c>
      <c r="Q343" s="19" t="n">
        <v>0.0889613006823992</v>
      </c>
      <c r="R343" s="19" t="n">
        <v>0.052102575652732</v>
      </c>
      <c r="S343" s="19"/>
      <c r="T343" s="19" t="n">
        <v>0.325480454786043</v>
      </c>
      <c r="U343" s="19" t="n">
        <v>0.0243409477721299</v>
      </c>
      <c r="V343" s="19" t="n">
        <v>0.062985580953212</v>
      </c>
      <c r="W343" s="19" t="n">
        <v>0.116925950099186</v>
      </c>
      <c r="X343" s="19"/>
      <c r="Y343" s="19" t="n">
        <v>0.120031253105741</v>
      </c>
      <c r="Z343" s="19" t="n">
        <v>0.0330147858291846</v>
      </c>
      <c r="AA343" s="19" t="n">
        <v>0.0747312817927441</v>
      </c>
      <c r="AB343" s="19" t="n">
        <v>0</v>
      </c>
      <c r="AC343" s="19" t="n">
        <v>0.0754954649598034</v>
      </c>
      <c r="AD343" s="19" t="n">
        <v>0.254889892272145</v>
      </c>
      <c r="AE343" s="19"/>
      <c r="AF343" s="19" t="n">
        <v>0.091332759822791</v>
      </c>
      <c r="AG343" s="19"/>
      <c r="AH343" s="19" t="n">
        <v>0.089495271551291</v>
      </c>
      <c r="AI343" s="19"/>
      <c r="AJ343" s="19" t="n">
        <v>0.0542408875805603</v>
      </c>
      <c r="AK343" s="19" t="n">
        <v>0.138494596459382</v>
      </c>
      <c r="AL343" s="19" t="n">
        <v>0.110835492631822</v>
      </c>
      <c r="AM343" s="19" t="n">
        <v>0.083598746514799</v>
      </c>
      <c r="AN343" s="19" t="n">
        <v>0.146197611950453</v>
      </c>
      <c r="AO343" s="19" t="n">
        <v>0.0706581492318509</v>
      </c>
      <c r="AP343" s="19" t="n">
        <v>0.127159963883621</v>
      </c>
    </row>
    <row r="344">
      <c r="C344" s="19"/>
      <c r="D344" s="19"/>
      <c r="E344" s="19"/>
      <c r="F344" s="19"/>
      <c r="G344" s="19"/>
      <c r="H344" s="19"/>
      <c r="I344" s="19"/>
      <c r="J344" s="19"/>
      <c r="K344" s="19"/>
      <c r="L344" s="19"/>
      <c r="M344" s="19"/>
      <c r="N344" s="19"/>
      <c r="O344" s="19"/>
      <c r="P344" s="19"/>
      <c r="Q344" s="19"/>
      <c r="R344" s="19"/>
      <c r="S344" s="19"/>
      <c r="T344" s="19"/>
      <c r="U344" s="19"/>
      <c r="V344" s="19"/>
      <c r="W344" s="19"/>
      <c r="X344" s="19"/>
      <c r="Y344" s="19"/>
      <c r="Z344" s="19"/>
      <c r="AA344" s="19"/>
      <c r="AB344" s="19"/>
      <c r="AC344" s="19"/>
      <c r="AD344" s="19"/>
      <c r="AE344" s="19"/>
      <c r="AF344" s="19"/>
      <c r="AG344" s="19"/>
      <c r="AH344" s="19"/>
      <c r="AI344" s="19"/>
      <c r="AJ344" s="19"/>
      <c r="AK344" s="19"/>
      <c r="AL344" s="19"/>
      <c r="AM344" s="19"/>
      <c r="AN344" s="19"/>
      <c r="AO344" s="19"/>
      <c r="AP344" s="19"/>
    </row>
    <row r="345">
      <c r="B345" s="7" t="s">
        <v>172</v>
      </c>
      <c r="C345" s="19"/>
      <c r="D345" s="19"/>
      <c r="E345" s="19"/>
      <c r="F345" s="19"/>
      <c r="G345" s="19"/>
      <c r="H345" s="19"/>
      <c r="I345" s="19"/>
      <c r="J345" s="19"/>
      <c r="K345" s="19"/>
      <c r="L345" s="19"/>
      <c r="M345" s="19"/>
      <c r="N345" s="19"/>
      <c r="O345" s="19"/>
      <c r="P345" s="19"/>
      <c r="Q345" s="19"/>
      <c r="R345" s="19"/>
      <c r="S345" s="19"/>
      <c r="T345" s="19"/>
      <c r="U345" s="19"/>
      <c r="V345" s="19"/>
      <c r="W345" s="19"/>
      <c r="X345" s="19"/>
      <c r="Y345" s="19"/>
      <c r="Z345" s="19"/>
      <c r="AA345" s="19"/>
      <c r="AB345" s="19"/>
      <c r="AC345" s="19"/>
      <c r="AD345" s="19"/>
      <c r="AE345" s="19"/>
      <c r="AF345" s="19"/>
      <c r="AG345" s="19"/>
      <c r="AH345" s="19"/>
      <c r="AI345" s="19"/>
      <c r="AJ345" s="19"/>
      <c r="AK345" s="19"/>
      <c r="AL345" s="19"/>
      <c r="AM345" s="19"/>
      <c r="AN345" s="19"/>
      <c r="AO345" s="19"/>
      <c r="AP345" s="19"/>
    </row>
    <row r="346">
      <c r="B346" s="26" t="s">
        <v>122</v>
      </c>
      <c r="C346" s="19"/>
      <c r="D346" s="19"/>
      <c r="E346" s="19"/>
      <c r="F346" s="19"/>
      <c r="G346" s="19"/>
      <c r="H346" s="19"/>
      <c r="I346" s="19"/>
      <c r="J346" s="19"/>
      <c r="K346" s="19"/>
      <c r="L346" s="19"/>
      <c r="M346" s="19"/>
      <c r="N346" s="19"/>
      <c r="O346" s="19"/>
      <c r="P346" s="19"/>
      <c r="Q346" s="19"/>
      <c r="R346" s="19"/>
      <c r="S346" s="19"/>
      <c r="T346" s="19"/>
      <c r="U346" s="19"/>
      <c r="V346" s="19"/>
      <c r="W346" s="19"/>
      <c r="X346" s="19"/>
      <c r="Y346" s="19"/>
      <c r="Z346" s="19"/>
      <c r="AA346" s="19"/>
      <c r="AB346" s="19"/>
      <c r="AC346" s="19"/>
      <c r="AD346" s="19"/>
      <c r="AE346" s="19"/>
      <c r="AF346" s="19"/>
      <c r="AG346" s="19"/>
      <c r="AH346" s="19"/>
      <c r="AI346" s="19"/>
      <c r="AJ346" s="19"/>
      <c r="AK346" s="19"/>
      <c r="AL346" s="19"/>
      <c r="AM346" s="19"/>
      <c r="AN346" s="19"/>
      <c r="AO346" s="19"/>
      <c r="AP346" s="19"/>
    </row>
    <row r="347">
      <c r="B347" t="s">
        <v>169</v>
      </c>
      <c r="C347" s="19" t="n">
        <v>0.663988358018229</v>
      </c>
      <c r="D347" s="19" t="n">
        <v>0.635880265608064</v>
      </c>
      <c r="E347" s="19" t="n">
        <v>0.691484229379047</v>
      </c>
      <c r="F347" s="19"/>
      <c r="G347" s="19" t="n">
        <v>0.658775629638549</v>
      </c>
      <c r="H347" s="19" t="n">
        <v>0.727085850291851</v>
      </c>
      <c r="I347" s="19" t="n">
        <v>0.708478580625727</v>
      </c>
      <c r="J347" s="19" t="n">
        <v>0.687998790428613</v>
      </c>
      <c r="K347" s="19" t="n">
        <v>0.62638389339003</v>
      </c>
      <c r="L347" s="19" t="n">
        <v>0.597179407963593</v>
      </c>
      <c r="M347" s="19"/>
      <c r="N347" s="19" t="n">
        <v>0.57442690583389</v>
      </c>
      <c r="O347" s="19" t="n">
        <v>0.568184644978061</v>
      </c>
      <c r="P347" s="19" t="n">
        <v>0.672851187398872</v>
      </c>
      <c r="Q347" s="19" t="n">
        <v>0.724336695098503</v>
      </c>
      <c r="R347" s="19" t="n">
        <v>0.68841487297846</v>
      </c>
      <c r="S347" s="19"/>
      <c r="T347" s="19" t="n">
        <v>0.637001736684712</v>
      </c>
      <c r="U347" s="19" t="n">
        <v>0.700062018218256</v>
      </c>
      <c r="V347" s="19" t="n">
        <v>0.612788218520768</v>
      </c>
      <c r="W347" s="19" t="n">
        <v>0.686779174652609</v>
      </c>
      <c r="X347" s="19"/>
      <c r="Y347" s="19" t="n">
        <v>0.717303695372317</v>
      </c>
      <c r="Z347" s="19" t="n">
        <v>0.705182470222111</v>
      </c>
      <c r="AA347" s="19" t="n">
        <v>0.606283213990913</v>
      </c>
      <c r="AB347" s="19" t="n">
        <v>0.548158615982357</v>
      </c>
      <c r="AC347" s="19" t="n">
        <v>0.646507084505263</v>
      </c>
      <c r="AD347" s="19" t="n">
        <v>0.62387220926909</v>
      </c>
      <c r="AE347" s="19"/>
      <c r="AF347" s="19" t="n">
        <v>0.660165982775713</v>
      </c>
      <c r="AG347" s="19"/>
      <c r="AH347" s="19" t="n">
        <v>0.663988358018229</v>
      </c>
      <c r="AI347" s="19"/>
      <c r="AJ347" s="19" t="n">
        <v>0.668792227296957</v>
      </c>
      <c r="AK347" s="19" t="n">
        <v>0.634109069114889</v>
      </c>
      <c r="AL347" s="19" t="n">
        <v>0.692021257181212</v>
      </c>
      <c r="AM347" s="19" t="n">
        <v>0.730640079281003</v>
      </c>
      <c r="AN347" s="19" t="n">
        <v>0.526630401159996</v>
      </c>
      <c r="AO347" s="19" t="n">
        <v>0.626253691604483</v>
      </c>
      <c r="AP347" s="19" t="n">
        <v>0.714702473144552</v>
      </c>
    </row>
    <row r="348">
      <c r="B348" t="s">
        <v>170</v>
      </c>
      <c r="C348" s="19" t="n">
        <v>0.336011641981771</v>
      </c>
      <c r="D348" s="19" t="n">
        <v>0.364119734391936</v>
      </c>
      <c r="E348" s="19" t="n">
        <v>0.308515770620953</v>
      </c>
      <c r="F348" s="19"/>
      <c r="G348" s="19" t="n">
        <v>0.34122437036145</v>
      </c>
      <c r="H348" s="19" t="n">
        <v>0.272914149708149</v>
      </c>
      <c r="I348" s="19" t="n">
        <v>0.291521419374273</v>
      </c>
      <c r="J348" s="19" t="n">
        <v>0.312001209571387</v>
      </c>
      <c r="K348" s="19" t="n">
        <v>0.37361610660997</v>
      </c>
      <c r="L348" s="19" t="n">
        <v>0.402820592036407</v>
      </c>
      <c r="M348" s="19"/>
      <c r="N348" s="19" t="n">
        <v>0.42557309416611</v>
      </c>
      <c r="O348" s="19" t="n">
        <v>0.431815355021939</v>
      </c>
      <c r="P348" s="19" t="n">
        <v>0.327148812601128</v>
      </c>
      <c r="Q348" s="19" t="n">
        <v>0.275663304901497</v>
      </c>
      <c r="R348" s="19" t="n">
        <v>0.31158512702154</v>
      </c>
      <c r="S348" s="19"/>
      <c r="T348" s="19" t="n">
        <v>0.362998263315288</v>
      </c>
      <c r="U348" s="19" t="n">
        <v>0.299937981781744</v>
      </c>
      <c r="V348" s="19" t="n">
        <v>0.387211781479232</v>
      </c>
      <c r="W348" s="19" t="n">
        <v>0.313220825347391</v>
      </c>
      <c r="X348" s="19"/>
      <c r="Y348" s="19" t="n">
        <v>0.282696304627683</v>
      </c>
      <c r="Z348" s="19" t="n">
        <v>0.294817529777889</v>
      </c>
      <c r="AA348" s="19" t="n">
        <v>0.393716786009087</v>
      </c>
      <c r="AB348" s="19" t="n">
        <v>0.451841384017642</v>
      </c>
      <c r="AC348" s="19" t="n">
        <v>0.353492915494737</v>
      </c>
      <c r="AD348" s="19" t="n">
        <v>0.376127790730911</v>
      </c>
      <c r="AE348" s="19"/>
      <c r="AF348" s="19" t="n">
        <v>0.339834017224287</v>
      </c>
      <c r="AG348" s="19"/>
      <c r="AH348" s="19" t="n">
        <v>0.336011641981771</v>
      </c>
      <c r="AI348" s="19"/>
      <c r="AJ348" s="19" t="n">
        <v>0.331207772703043</v>
      </c>
      <c r="AK348" s="19" t="n">
        <v>0.36589093088511</v>
      </c>
      <c r="AL348" s="19" t="n">
        <v>0.307978742818788</v>
      </c>
      <c r="AM348" s="19" t="n">
        <v>0.269359920718997</v>
      </c>
      <c r="AN348" s="19" t="n">
        <v>0.473369598840004</v>
      </c>
      <c r="AO348" s="19" t="n">
        <v>0.373746308395517</v>
      </c>
      <c r="AP348" s="19" t="n">
        <v>0.285297526855448</v>
      </c>
    </row>
    <row r="349">
      <c r="C349" s="19"/>
      <c r="D349" s="19"/>
      <c r="E349" s="19"/>
      <c r="F349" s="19"/>
      <c r="G349" s="19"/>
      <c r="H349" s="19"/>
      <c r="I349" s="19"/>
      <c r="J349" s="19"/>
      <c r="K349" s="19"/>
      <c r="L349" s="19"/>
      <c r="M349" s="19"/>
      <c r="N349" s="19"/>
      <c r="O349" s="19"/>
      <c r="P349" s="19"/>
      <c r="Q349" s="19"/>
      <c r="R349" s="19"/>
      <c r="S349" s="19"/>
      <c r="T349" s="19"/>
      <c r="U349" s="19"/>
      <c r="V349" s="19"/>
      <c r="W349" s="19"/>
      <c r="X349" s="19"/>
      <c r="Y349" s="19"/>
      <c r="Z349" s="19"/>
      <c r="AA349" s="19"/>
      <c r="AB349" s="19"/>
      <c r="AC349" s="19"/>
      <c r="AD349" s="19"/>
      <c r="AE349" s="19"/>
      <c r="AF349" s="19"/>
      <c r="AG349" s="19"/>
      <c r="AH349" s="19"/>
      <c r="AI349" s="19"/>
      <c r="AJ349" s="19"/>
      <c r="AK349" s="19"/>
      <c r="AL349" s="19"/>
      <c r="AM349" s="19"/>
      <c r="AN349" s="19"/>
      <c r="AO349" s="19"/>
      <c r="AP349" s="19"/>
    </row>
    <row r="350">
      <c r="B350" s="7" t="s">
        <v>173</v>
      </c>
      <c r="C350" s="19"/>
      <c r="D350" s="19"/>
      <c r="E350" s="19"/>
      <c r="F350" s="19"/>
      <c r="G350" s="19"/>
      <c r="H350" s="19"/>
      <c r="I350" s="19"/>
      <c r="J350" s="19"/>
      <c r="K350" s="19"/>
      <c r="L350" s="19"/>
      <c r="M350" s="19"/>
      <c r="N350" s="19"/>
      <c r="O350" s="19"/>
      <c r="P350" s="19"/>
      <c r="Q350" s="19"/>
      <c r="R350" s="19"/>
      <c r="S350" s="19"/>
      <c r="T350" s="19"/>
      <c r="U350" s="19"/>
      <c r="V350" s="19"/>
      <c r="W350" s="19"/>
      <c r="X350" s="19"/>
      <c r="Y350" s="19"/>
      <c r="Z350" s="19"/>
      <c r="AA350" s="19"/>
      <c r="AB350" s="19"/>
      <c r="AC350" s="19"/>
      <c r="AD350" s="19"/>
      <c r="AE350" s="19"/>
      <c r="AF350" s="19"/>
      <c r="AG350" s="19"/>
      <c r="AH350" s="19"/>
      <c r="AI350" s="19"/>
      <c r="AJ350" s="19"/>
      <c r="AK350" s="19"/>
      <c r="AL350" s="19"/>
      <c r="AM350" s="19"/>
      <c r="AN350" s="19"/>
      <c r="AO350" s="19"/>
      <c r="AP350" s="19"/>
    </row>
    <row r="351">
      <c r="B351" s="26" t="s">
        <v>122</v>
      </c>
      <c r="C351" s="19"/>
      <c r="D351" s="19"/>
      <c r="E351" s="19"/>
      <c r="F351" s="19"/>
      <c r="G351" s="19"/>
      <c r="H351" s="19"/>
      <c r="I351" s="19"/>
      <c r="J351" s="19"/>
      <c r="K351" s="19"/>
      <c r="L351" s="19"/>
      <c r="M351" s="19"/>
      <c r="N351" s="19"/>
      <c r="O351" s="19"/>
      <c r="P351" s="19"/>
      <c r="Q351" s="19"/>
      <c r="R351" s="19"/>
      <c r="S351" s="19"/>
      <c r="T351" s="19"/>
      <c r="U351" s="19"/>
      <c r="V351" s="19"/>
      <c r="W351" s="19"/>
      <c r="X351" s="19"/>
      <c r="Y351" s="19"/>
      <c r="Z351" s="19"/>
      <c r="AA351" s="19"/>
      <c r="AB351" s="19"/>
      <c r="AC351" s="19"/>
      <c r="AD351" s="19"/>
      <c r="AE351" s="19"/>
      <c r="AF351" s="19"/>
      <c r="AG351" s="19"/>
      <c r="AH351" s="19"/>
      <c r="AI351" s="19"/>
      <c r="AJ351" s="19"/>
      <c r="AK351" s="19"/>
      <c r="AL351" s="19"/>
      <c r="AM351" s="19"/>
      <c r="AN351" s="19"/>
      <c r="AO351" s="19"/>
      <c r="AP351" s="19"/>
    </row>
    <row r="352">
      <c r="B352" t="s">
        <v>169</v>
      </c>
      <c r="C352" s="19" t="n">
        <v>0.648937305694309</v>
      </c>
      <c r="D352" s="19" t="n">
        <v>0.637981285091489</v>
      </c>
      <c r="E352" s="19" t="n">
        <v>0.659654693723554</v>
      </c>
      <c r="F352" s="19"/>
      <c r="G352" s="19" t="n">
        <v>0.691823109193663</v>
      </c>
      <c r="H352" s="19" t="n">
        <v>0.720620834431682</v>
      </c>
      <c r="I352" s="19" t="n">
        <v>0.730404739961808</v>
      </c>
      <c r="J352" s="19" t="n">
        <v>0.724635927633229</v>
      </c>
      <c r="K352" s="19" t="n">
        <v>0.585511304356868</v>
      </c>
      <c r="L352" s="19" t="n">
        <v>0.509453878515735</v>
      </c>
      <c r="M352" s="19"/>
      <c r="N352" s="19" t="n">
        <v>0.589376558605326</v>
      </c>
      <c r="O352" s="19" t="n">
        <v>0.684865000322382</v>
      </c>
      <c r="P352" s="19" t="n">
        <v>0.644855085363304</v>
      </c>
      <c r="Q352" s="19" t="n">
        <v>0.668767300527914</v>
      </c>
      <c r="R352" s="19" t="n">
        <v>0.594901058203265</v>
      </c>
      <c r="S352" s="19"/>
      <c r="T352" s="19" t="n">
        <v>0.638696879692532</v>
      </c>
      <c r="U352" s="19" t="n">
        <v>0.649501310082325</v>
      </c>
      <c r="V352" s="19" t="n">
        <v>0.615117290899839</v>
      </c>
      <c r="W352" s="19" t="n">
        <v>0.672588468766906</v>
      </c>
      <c r="X352" s="19"/>
      <c r="Y352" s="19" t="n">
        <v>0.697392753345416</v>
      </c>
      <c r="Z352" s="19" t="n">
        <v>0.692255115942225</v>
      </c>
      <c r="AA352" s="19" t="n">
        <v>0.536944388104418</v>
      </c>
      <c r="AB352" s="19" t="n">
        <v>0.815568305872531</v>
      </c>
      <c r="AC352" s="19" t="n">
        <v>0.620994740814176</v>
      </c>
      <c r="AD352" s="19" t="n">
        <v>0.607424498598467</v>
      </c>
      <c r="AE352" s="19"/>
      <c r="AF352" s="19" t="n">
        <v>0.641980954793589</v>
      </c>
      <c r="AG352" s="19"/>
      <c r="AH352" s="19" t="n">
        <v>0.648937305694309</v>
      </c>
      <c r="AI352" s="19"/>
      <c r="AJ352" s="19" t="n">
        <v>0.669103842735447</v>
      </c>
      <c r="AK352" s="19" t="n">
        <v>0.616539306539984</v>
      </c>
      <c r="AL352" s="19" t="n">
        <v>0.653659901249879</v>
      </c>
      <c r="AM352" s="19" t="n">
        <v>0.636758355314491</v>
      </c>
      <c r="AN352" s="19" t="n">
        <v>0.533507286506865</v>
      </c>
      <c r="AO352" s="19" t="n">
        <v>0.600019876557551</v>
      </c>
      <c r="AP352" s="19" t="n">
        <v>0.747854303505726</v>
      </c>
    </row>
    <row r="353">
      <c r="B353" t="s">
        <v>170</v>
      </c>
      <c r="C353" s="19" t="n">
        <v>0.351062694305691</v>
      </c>
      <c r="D353" s="19" t="n">
        <v>0.362018714908511</v>
      </c>
      <c r="E353" s="19" t="n">
        <v>0.340345306276446</v>
      </c>
      <c r="F353" s="19"/>
      <c r="G353" s="19" t="n">
        <v>0.308176890806337</v>
      </c>
      <c r="H353" s="19" t="n">
        <v>0.279379165568318</v>
      </c>
      <c r="I353" s="19" t="n">
        <v>0.269595260038192</v>
      </c>
      <c r="J353" s="19" t="n">
        <v>0.275364072366771</v>
      </c>
      <c r="K353" s="19" t="n">
        <v>0.414488695643132</v>
      </c>
      <c r="L353" s="19" t="n">
        <v>0.490546121484265</v>
      </c>
      <c r="M353" s="19"/>
      <c r="N353" s="19" t="n">
        <v>0.410623441394674</v>
      </c>
      <c r="O353" s="19" t="n">
        <v>0.315134999677618</v>
      </c>
      <c r="P353" s="19" t="n">
        <v>0.355144914636696</v>
      </c>
      <c r="Q353" s="19" t="n">
        <v>0.331232699472087</v>
      </c>
      <c r="R353" s="19" t="n">
        <v>0.405098941796735</v>
      </c>
      <c r="S353" s="19"/>
      <c r="T353" s="19" t="n">
        <v>0.361303120307469</v>
      </c>
      <c r="U353" s="19" t="n">
        <v>0.350498689917675</v>
      </c>
      <c r="V353" s="19" t="n">
        <v>0.38488270910016</v>
      </c>
      <c r="W353" s="19" t="n">
        <v>0.327411531233094</v>
      </c>
      <c r="X353" s="19"/>
      <c r="Y353" s="19" t="n">
        <v>0.302607246654584</v>
      </c>
      <c r="Z353" s="19" t="n">
        <v>0.307744884057775</v>
      </c>
      <c r="AA353" s="19" t="n">
        <v>0.463055611895582</v>
      </c>
      <c r="AB353" s="19" t="n">
        <v>0.184431694127469</v>
      </c>
      <c r="AC353" s="19" t="n">
        <v>0.379005259185824</v>
      </c>
      <c r="AD353" s="19" t="n">
        <v>0.392575501401533</v>
      </c>
      <c r="AE353" s="19"/>
      <c r="AF353" s="19" t="n">
        <v>0.358019045206411</v>
      </c>
      <c r="AG353" s="19"/>
      <c r="AH353" s="19" t="n">
        <v>0.351062694305691</v>
      </c>
      <c r="AI353" s="19"/>
      <c r="AJ353" s="19" t="n">
        <v>0.330896157264553</v>
      </c>
      <c r="AK353" s="19" t="n">
        <v>0.383460693460016</v>
      </c>
      <c r="AL353" s="19" t="n">
        <v>0.346340098750121</v>
      </c>
      <c r="AM353" s="19" t="n">
        <v>0.363241644685509</v>
      </c>
      <c r="AN353" s="19" t="n">
        <v>0.466492713493135</v>
      </c>
      <c r="AO353" s="19" t="n">
        <v>0.399980123442449</v>
      </c>
      <c r="AP353" s="19" t="n">
        <v>0.252145696494274</v>
      </c>
    </row>
    <row r="354">
      <c r="C354" s="19"/>
      <c r="D354" s="19"/>
      <c r="E354" s="19"/>
      <c r="F354" s="19"/>
      <c r="G354" s="19"/>
      <c r="H354" s="19"/>
      <c r="I354" s="19"/>
      <c r="J354" s="19"/>
      <c r="K354" s="19"/>
      <c r="L354" s="19"/>
      <c r="M354" s="19"/>
      <c r="N354" s="19"/>
      <c r="O354" s="19"/>
      <c r="P354" s="19"/>
      <c r="Q354" s="19"/>
      <c r="R354" s="19"/>
      <c r="S354" s="19"/>
      <c r="T354" s="19"/>
      <c r="U354" s="19"/>
      <c r="V354" s="19"/>
      <c r="W354" s="19"/>
      <c r="X354" s="19"/>
      <c r="Y354" s="19"/>
      <c r="Z354" s="19"/>
      <c r="AA354" s="19"/>
      <c r="AB354" s="19"/>
      <c r="AC354" s="19"/>
      <c r="AD354" s="19"/>
      <c r="AE354" s="19"/>
      <c r="AF354" s="19"/>
      <c r="AG354" s="19"/>
      <c r="AH354" s="19"/>
      <c r="AI354" s="19"/>
      <c r="AJ354" s="19"/>
      <c r="AK354" s="19"/>
      <c r="AL354" s="19"/>
      <c r="AM354" s="19"/>
      <c r="AN354" s="19"/>
      <c r="AO354" s="19"/>
      <c r="AP354" s="19"/>
    </row>
    <row r="355">
      <c r="B355" s="7" t="s">
        <v>174</v>
      </c>
      <c r="C355" s="19"/>
      <c r="D355" s="19"/>
      <c r="E355" s="19"/>
      <c r="F355" s="19"/>
      <c r="G355" s="19"/>
      <c r="H355" s="19"/>
      <c r="I355" s="19"/>
      <c r="J355" s="19"/>
      <c r="K355" s="19"/>
      <c r="L355" s="19"/>
      <c r="M355" s="19"/>
      <c r="N355" s="19"/>
      <c r="O355" s="19"/>
      <c r="P355" s="19"/>
      <c r="Q355" s="19"/>
      <c r="R355" s="19"/>
      <c r="S355" s="19"/>
      <c r="T355" s="19"/>
      <c r="U355" s="19"/>
      <c r="V355" s="19"/>
      <c r="W355" s="19"/>
      <c r="X355" s="19"/>
      <c r="Y355" s="19"/>
      <c r="Z355" s="19"/>
      <c r="AA355" s="19"/>
      <c r="AB355" s="19"/>
      <c r="AC355" s="19"/>
      <c r="AD355" s="19"/>
      <c r="AE355" s="19"/>
      <c r="AF355" s="19"/>
      <c r="AG355" s="19"/>
      <c r="AH355" s="19"/>
      <c r="AI355" s="19"/>
      <c r="AJ355" s="19"/>
      <c r="AK355" s="19"/>
      <c r="AL355" s="19"/>
      <c r="AM355" s="19"/>
      <c r="AN355" s="19"/>
      <c r="AO355" s="19"/>
      <c r="AP355" s="19"/>
    </row>
    <row r="356">
      <c r="B356" s="26" t="s">
        <v>122</v>
      </c>
      <c r="C356" s="19"/>
      <c r="D356" s="19"/>
      <c r="E356" s="19"/>
      <c r="F356" s="19"/>
      <c r="G356" s="19"/>
      <c r="H356" s="19"/>
      <c r="I356" s="19"/>
      <c r="J356" s="19"/>
      <c r="K356" s="19"/>
      <c r="L356" s="19"/>
      <c r="M356" s="19"/>
      <c r="N356" s="19"/>
      <c r="O356" s="19"/>
      <c r="P356" s="19"/>
      <c r="Q356" s="19"/>
      <c r="R356" s="19"/>
      <c r="S356" s="19"/>
      <c r="T356" s="19"/>
      <c r="U356" s="19"/>
      <c r="V356" s="19"/>
      <c r="W356" s="19"/>
      <c r="X356" s="19"/>
      <c r="Y356" s="19"/>
      <c r="Z356" s="19"/>
      <c r="AA356" s="19"/>
      <c r="AB356" s="19"/>
      <c r="AC356" s="19"/>
      <c r="AD356" s="19"/>
      <c r="AE356" s="19"/>
      <c r="AF356" s="19"/>
      <c r="AG356" s="19"/>
      <c r="AH356" s="19"/>
      <c r="AI356" s="19"/>
      <c r="AJ356" s="19"/>
      <c r="AK356" s="19"/>
      <c r="AL356" s="19"/>
      <c r="AM356" s="19"/>
      <c r="AN356" s="19"/>
      <c r="AO356" s="19"/>
      <c r="AP356" s="19"/>
    </row>
    <row r="357">
      <c r="B357" t="s">
        <v>169</v>
      </c>
      <c r="C357" s="19" t="n">
        <v>0.625237481812711</v>
      </c>
      <c r="D357" s="19" t="n">
        <v>0.60958203541826</v>
      </c>
      <c r="E357" s="19" t="n">
        <v>0.64055193765968</v>
      </c>
      <c r="F357" s="19"/>
      <c r="G357" s="19" t="n">
        <v>0.695924800703323</v>
      </c>
      <c r="H357" s="19" t="n">
        <v>0.722968774890135</v>
      </c>
      <c r="I357" s="19" t="n">
        <v>0.701623729135501</v>
      </c>
      <c r="J357" s="19" t="n">
        <v>0.692920558031415</v>
      </c>
      <c r="K357" s="19" t="n">
        <v>0.532103746752285</v>
      </c>
      <c r="L357" s="19" t="n">
        <v>0.483589365031414</v>
      </c>
      <c r="M357" s="19"/>
      <c r="N357" s="19" t="n">
        <v>0.590782263905174</v>
      </c>
      <c r="O357" s="19" t="n">
        <v>0.639410208281214</v>
      </c>
      <c r="P357" s="19" t="n">
        <v>0.654087069727577</v>
      </c>
      <c r="Q357" s="19" t="n">
        <v>0.626563733475535</v>
      </c>
      <c r="R357" s="19" t="n">
        <v>0.566310628853011</v>
      </c>
      <c r="S357" s="19"/>
      <c r="T357" s="19" t="n">
        <v>0.710390375875578</v>
      </c>
      <c r="U357" s="19" t="n">
        <v>0.588127520139244</v>
      </c>
      <c r="V357" s="19" t="n">
        <v>0.595712309508707</v>
      </c>
      <c r="W357" s="19" t="n">
        <v>0.634399703803176</v>
      </c>
      <c r="X357" s="19"/>
      <c r="Y357" s="19" t="n">
        <v>0.677959018380068</v>
      </c>
      <c r="Z357" s="19" t="n">
        <v>0.645412232464085</v>
      </c>
      <c r="AA357" s="19" t="n">
        <v>0.514780832379539</v>
      </c>
      <c r="AB357" s="19" t="n">
        <v>0.635420647210148</v>
      </c>
      <c r="AC357" s="19" t="n">
        <v>0.656547169029542</v>
      </c>
      <c r="AD357" s="19" t="n">
        <v>0.652985145514542</v>
      </c>
      <c r="AE357" s="19"/>
      <c r="AF357" s="19" t="n">
        <v>0.595888262076128</v>
      </c>
      <c r="AG357" s="19"/>
      <c r="AH357" s="19" t="n">
        <v>0.625237481812711</v>
      </c>
      <c r="AI357" s="19"/>
      <c r="AJ357" s="19" t="n">
        <v>0.614417561347082</v>
      </c>
      <c r="AK357" s="19" t="n">
        <v>0.635768012353842</v>
      </c>
      <c r="AL357" s="19" t="n">
        <v>0.643767950965162</v>
      </c>
      <c r="AM357" s="19" t="n">
        <v>0.619276439365094</v>
      </c>
      <c r="AN357" s="19" t="n">
        <v>0.583881681997754</v>
      </c>
      <c r="AO357" s="19" t="n">
        <v>0.575424793407459</v>
      </c>
      <c r="AP357" s="19" t="n">
        <v>0.662072397530817</v>
      </c>
    </row>
    <row r="358">
      <c r="B358" t="s">
        <v>170</v>
      </c>
      <c r="C358" s="19" t="n">
        <v>0.374762518187289</v>
      </c>
      <c r="D358" s="19" t="n">
        <v>0.39041796458174</v>
      </c>
      <c r="E358" s="19" t="n">
        <v>0.35944806234032</v>
      </c>
      <c r="F358" s="19"/>
      <c r="G358" s="19" t="n">
        <v>0.304075199296677</v>
      </c>
      <c r="H358" s="19" t="n">
        <v>0.277031225109865</v>
      </c>
      <c r="I358" s="19" t="n">
        <v>0.298376270864499</v>
      </c>
      <c r="J358" s="19" t="n">
        <v>0.307079441968585</v>
      </c>
      <c r="K358" s="19" t="n">
        <v>0.467896253247715</v>
      </c>
      <c r="L358" s="19" t="n">
        <v>0.516410634968586</v>
      </c>
      <c r="M358" s="19"/>
      <c r="N358" s="19" t="n">
        <v>0.409217736094826</v>
      </c>
      <c r="O358" s="19" t="n">
        <v>0.360589791718786</v>
      </c>
      <c r="P358" s="19" t="n">
        <v>0.345912930272423</v>
      </c>
      <c r="Q358" s="19" t="n">
        <v>0.373436266524465</v>
      </c>
      <c r="R358" s="19" t="n">
        <v>0.433689371146989</v>
      </c>
      <c r="S358" s="19"/>
      <c r="T358" s="19" t="n">
        <v>0.289609624124422</v>
      </c>
      <c r="U358" s="19" t="n">
        <v>0.411872479860757</v>
      </c>
      <c r="V358" s="19" t="n">
        <v>0.404287690491293</v>
      </c>
      <c r="W358" s="19" t="n">
        <v>0.365600296196824</v>
      </c>
      <c r="X358" s="19"/>
      <c r="Y358" s="19" t="n">
        <v>0.322040981619932</v>
      </c>
      <c r="Z358" s="19" t="n">
        <v>0.354587767535915</v>
      </c>
      <c r="AA358" s="19" t="n">
        <v>0.485219167620461</v>
      </c>
      <c r="AB358" s="19" t="n">
        <v>0.364579352789851</v>
      </c>
      <c r="AC358" s="19" t="n">
        <v>0.343452830970458</v>
      </c>
      <c r="AD358" s="19" t="n">
        <v>0.347014854485458</v>
      </c>
      <c r="AE358" s="19"/>
      <c r="AF358" s="19" t="n">
        <v>0.404111737923872</v>
      </c>
      <c r="AG358" s="19"/>
      <c r="AH358" s="19" t="n">
        <v>0.374762518187289</v>
      </c>
      <c r="AI358" s="19"/>
      <c r="AJ358" s="19" t="n">
        <v>0.385582438652918</v>
      </c>
      <c r="AK358" s="19" t="n">
        <v>0.364231987646158</v>
      </c>
      <c r="AL358" s="19" t="n">
        <v>0.356232049034838</v>
      </c>
      <c r="AM358" s="19" t="n">
        <v>0.380723560634906</v>
      </c>
      <c r="AN358" s="19" t="n">
        <v>0.416118318002246</v>
      </c>
      <c r="AO358" s="19" t="n">
        <v>0.424575206592541</v>
      </c>
      <c r="AP358" s="19" t="n">
        <v>0.337927602469183</v>
      </c>
    </row>
    <row r="359">
      <c r="C359" s="19"/>
      <c r="D359" s="19"/>
      <c r="E359" s="19"/>
      <c r="F359" s="19"/>
      <c r="G359" s="19"/>
      <c r="H359" s="19"/>
      <c r="I359" s="19"/>
      <c r="J359" s="19"/>
      <c r="K359" s="19"/>
      <c r="L359" s="19"/>
      <c r="M359" s="19"/>
      <c r="N359" s="19"/>
      <c r="O359" s="19"/>
      <c r="P359" s="19"/>
      <c r="Q359" s="19"/>
      <c r="R359" s="19"/>
      <c r="S359" s="19"/>
      <c r="T359" s="19"/>
      <c r="U359" s="19"/>
      <c r="V359" s="19"/>
      <c r="W359" s="19"/>
      <c r="X359" s="19"/>
      <c r="Y359" s="19"/>
      <c r="Z359" s="19"/>
      <c r="AA359" s="19"/>
      <c r="AB359" s="19"/>
      <c r="AC359" s="19"/>
      <c r="AD359" s="19"/>
      <c r="AE359" s="19"/>
      <c r="AF359" s="19"/>
      <c r="AG359" s="19"/>
      <c r="AH359" s="19"/>
      <c r="AI359" s="19"/>
      <c r="AJ359" s="19"/>
      <c r="AK359" s="19"/>
      <c r="AL359" s="19"/>
      <c r="AM359" s="19"/>
      <c r="AN359" s="19"/>
      <c r="AO359" s="19"/>
      <c r="AP359" s="19"/>
    </row>
    <row r="360">
      <c r="B360" s="7" t="s">
        <v>180</v>
      </c>
      <c r="C360" s="19"/>
      <c r="D360" s="19"/>
      <c r="E360" s="19"/>
      <c r="F360" s="19"/>
      <c r="G360" s="19"/>
      <c r="H360" s="19"/>
      <c r="I360" s="19"/>
      <c r="J360" s="19"/>
      <c r="K360" s="19"/>
      <c r="L360" s="19"/>
      <c r="M360" s="19"/>
      <c r="N360" s="19"/>
      <c r="O360" s="19"/>
      <c r="P360" s="19"/>
      <c r="Q360" s="19"/>
      <c r="R360" s="19"/>
      <c r="S360" s="19"/>
      <c r="T360" s="19"/>
      <c r="U360" s="19"/>
      <c r="V360" s="19"/>
      <c r="W360" s="19"/>
      <c r="X360" s="19"/>
      <c r="Y360" s="19"/>
      <c r="Z360" s="19"/>
      <c r="AA360" s="19"/>
      <c r="AB360" s="19"/>
      <c r="AC360" s="19"/>
      <c r="AD360" s="19"/>
      <c r="AE360" s="19"/>
      <c r="AF360" s="19"/>
      <c r="AG360" s="19"/>
      <c r="AH360" s="19"/>
      <c r="AI360" s="19"/>
      <c r="AJ360" s="19"/>
      <c r="AK360" s="19"/>
      <c r="AL360" s="19"/>
      <c r="AM360" s="19"/>
      <c r="AN360" s="19"/>
      <c r="AO360" s="19"/>
      <c r="AP360" s="19"/>
    </row>
    <row r="361">
      <c r="B361" s="26" t="s">
        <v>181</v>
      </c>
      <c r="C361" s="19"/>
      <c r="D361" s="19"/>
      <c r="E361" s="19"/>
      <c r="F361" s="19"/>
      <c r="G361" s="19"/>
      <c r="H361" s="19"/>
      <c r="I361" s="19"/>
      <c r="J361" s="19"/>
      <c r="K361" s="19"/>
      <c r="L361" s="19"/>
      <c r="M361" s="19"/>
      <c r="N361" s="19"/>
      <c r="O361" s="19"/>
      <c r="P361" s="19"/>
      <c r="Q361" s="19"/>
      <c r="R361" s="19"/>
      <c r="S361" s="19"/>
      <c r="T361" s="19"/>
      <c r="U361" s="19"/>
      <c r="V361" s="19"/>
      <c r="W361" s="19"/>
      <c r="X361" s="19"/>
      <c r="Y361" s="19"/>
      <c r="Z361" s="19"/>
      <c r="AA361" s="19"/>
      <c r="AB361" s="19"/>
      <c r="AC361" s="19"/>
      <c r="AD361" s="19"/>
      <c r="AE361" s="19"/>
      <c r="AF361" s="19"/>
      <c r="AG361" s="19"/>
      <c r="AH361" s="19"/>
      <c r="AI361" s="19"/>
      <c r="AJ361" s="19"/>
      <c r="AK361" s="19"/>
      <c r="AL361" s="19"/>
      <c r="AM361" s="19"/>
      <c r="AN361" s="19"/>
      <c r="AO361" s="19"/>
      <c r="AP361" s="19"/>
    </row>
    <row r="362">
      <c r="B362" t="s">
        <v>175</v>
      </c>
      <c r="C362" s="19" t="n">
        <v>0.427560340467902</v>
      </c>
      <c r="D362" s="19" t="n">
        <v>0.446511707558685</v>
      </c>
      <c r="E362" s="19" t="n">
        <v>0.409630850286106</v>
      </c>
      <c r="F362" s="19"/>
      <c r="G362" s="19" t="n">
        <v>0.479347336662574</v>
      </c>
      <c r="H362" s="19" t="n">
        <v>0.420113408362212</v>
      </c>
      <c r="I362" s="19" t="n">
        <v>0.451054216466477</v>
      </c>
      <c r="J362" s="19" t="n">
        <v>0.490173933257546</v>
      </c>
      <c r="K362" s="19" t="n">
        <v>0.406169368159878</v>
      </c>
      <c r="L362" s="19" t="n">
        <v>0.334018513323091</v>
      </c>
      <c r="M362" s="19"/>
      <c r="N362" s="19" t="n">
        <v>0.584522075058355</v>
      </c>
      <c r="O362" s="19" t="n">
        <v>0.441722693559864</v>
      </c>
      <c r="P362" s="19" t="n">
        <v>0.41958394727593</v>
      </c>
      <c r="Q362" s="19" t="n">
        <v>0.40029660408811</v>
      </c>
      <c r="R362" s="19" t="n">
        <v>0.420348781270299</v>
      </c>
      <c r="S362" s="19"/>
      <c r="T362" s="19" t="n">
        <v>0.342773490320278</v>
      </c>
      <c r="U362" s="19" t="n">
        <v>0.447959382400428</v>
      </c>
      <c r="V362" s="19" t="n">
        <v>0.517834113866822</v>
      </c>
      <c r="W362" s="19" t="n">
        <v>0.394525675677804</v>
      </c>
      <c r="X362" s="19"/>
      <c r="Y362" s="19" t="n">
        <v>0.427708284468795</v>
      </c>
      <c r="Z362" s="19" t="n">
        <v>0.438160883170843</v>
      </c>
      <c r="AA362" s="19" t="n">
        <v>0.343659999595271</v>
      </c>
      <c r="AB362" s="19" t="n">
        <v>0.474451071701312</v>
      </c>
      <c r="AC362" s="19" t="n">
        <v>0.456938152198714</v>
      </c>
      <c r="AD362" s="19" t="n">
        <v>0.597591394205599</v>
      </c>
      <c r="AE362" s="19"/>
      <c r="AF362" s="19" t="n">
        <v>0.4126321650738</v>
      </c>
      <c r="AG362" s="19"/>
      <c r="AH362" s="19" t="n">
        <v>0.427560340467902</v>
      </c>
      <c r="AI362" s="19"/>
      <c r="AJ362" s="19" t="n">
        <v>0.442739449703048</v>
      </c>
      <c r="AK362" s="19" t="n">
        <v>0.395134602818474</v>
      </c>
      <c r="AL362" s="19" t="n">
        <v>0.329598381401677</v>
      </c>
      <c r="AM362" s="19" t="n">
        <v>0.517314347555428</v>
      </c>
      <c r="AN362" s="19" t="n">
        <v>0.364274486444877</v>
      </c>
      <c r="AO362" s="19" t="n">
        <v>0.460232731257557</v>
      </c>
      <c r="AP362" s="19" t="n">
        <v>0.494313294843836</v>
      </c>
    </row>
    <row r="363">
      <c r="B363" t="s">
        <v>176</v>
      </c>
      <c r="C363" s="19" t="n">
        <v>0.512721633992582</v>
      </c>
      <c r="D363" s="19" t="n">
        <v>0.492943549687786</v>
      </c>
      <c r="E363" s="19" t="n">
        <v>0.531433263958844</v>
      </c>
      <c r="F363" s="19"/>
      <c r="G363" s="19" t="n">
        <v>0.458016339045201</v>
      </c>
      <c r="H363" s="19" t="n">
        <v>0.531515579081078</v>
      </c>
      <c r="I363" s="19" t="n">
        <v>0.456194536781131</v>
      </c>
      <c r="J363" s="19" t="n">
        <v>0.471812036060906</v>
      </c>
      <c r="K363" s="19" t="n">
        <v>0.54500299358735</v>
      </c>
      <c r="L363" s="19" t="n">
        <v>0.599963705073551</v>
      </c>
      <c r="M363" s="19"/>
      <c r="N363" s="19" t="n">
        <v>0.415477924941645</v>
      </c>
      <c r="O363" s="19" t="n">
        <v>0.526123847681165</v>
      </c>
      <c r="P363" s="19" t="n">
        <v>0.530496226274505</v>
      </c>
      <c r="Q363" s="19" t="n">
        <v>0.510343916886548</v>
      </c>
      <c r="R363" s="19" t="n">
        <v>0.502444955220396</v>
      </c>
      <c r="S363" s="19"/>
      <c r="T363" s="19" t="n">
        <v>0.572080675987729</v>
      </c>
      <c r="U363" s="19" t="n">
        <v>0.501363810729699</v>
      </c>
      <c r="V363" s="19" t="n">
        <v>0.432110463369781</v>
      </c>
      <c r="W363" s="19" t="n">
        <v>0.532648117575767</v>
      </c>
      <c r="X363" s="19"/>
      <c r="Y363" s="19" t="n">
        <v>0.490170334535359</v>
      </c>
      <c r="Z363" s="19" t="n">
        <v>0.532703969373939</v>
      </c>
      <c r="AA363" s="19" t="n">
        <v>0.596970427302345</v>
      </c>
      <c r="AB363" s="19" t="n">
        <v>0.483491496079003</v>
      </c>
      <c r="AC363" s="19" t="n">
        <v>0.543061847801286</v>
      </c>
      <c r="AD363" s="19" t="n">
        <v>0.37085411147569</v>
      </c>
      <c r="AE363" s="19"/>
      <c r="AF363" s="19" t="n">
        <v>0.547059614847305</v>
      </c>
      <c r="AG363" s="19"/>
      <c r="AH363" s="19" t="n">
        <v>0.512721633992582</v>
      </c>
      <c r="AI363" s="19"/>
      <c r="AJ363" s="19" t="n">
        <v>0.498940432061074</v>
      </c>
      <c r="AK363" s="19" t="n">
        <v>0.51967093835398</v>
      </c>
      <c r="AL363" s="19" t="n">
        <v>0.629684580451898</v>
      </c>
      <c r="AM363" s="19" t="n">
        <v>0.46182397229955</v>
      </c>
      <c r="AN363" s="19" t="n">
        <v>0.550131207172427</v>
      </c>
      <c r="AO363" s="19" t="n">
        <v>0.500627636308157</v>
      </c>
      <c r="AP363" s="19" t="n">
        <v>0.43258924472854</v>
      </c>
    </row>
    <row r="364">
      <c r="B364" t="s">
        <v>177</v>
      </c>
      <c r="C364" s="19" t="n">
        <v>0.0475745375916168</v>
      </c>
      <c r="D364" s="19" t="n">
        <v>0.0500591564371178</v>
      </c>
      <c r="E364" s="19" t="n">
        <v>0.0452238919108849</v>
      </c>
      <c r="F364" s="19"/>
      <c r="G364" s="19" t="n">
        <v>0.0626363242922252</v>
      </c>
      <c r="H364" s="19" t="n">
        <v>0.0310972360368397</v>
      </c>
      <c r="I364" s="19" t="n">
        <v>0.0686659030778149</v>
      </c>
      <c r="J364" s="19" t="n">
        <v>0.0323817357286859</v>
      </c>
      <c r="K364" s="19" t="n">
        <v>0.0249094209406713</v>
      </c>
      <c r="L364" s="19" t="n">
        <v>0.0660177816033579</v>
      </c>
      <c r="M364" s="19"/>
      <c r="N364" s="19" t="n">
        <v>0</v>
      </c>
      <c r="O364" s="19" t="n">
        <v>0.0153153792390284</v>
      </c>
      <c r="P364" s="19" t="n">
        <v>0.0421317601913929</v>
      </c>
      <c r="Q364" s="19" t="n">
        <v>0.0765153939910036</v>
      </c>
      <c r="R364" s="19" t="n">
        <v>0.060100420711906</v>
      </c>
      <c r="S364" s="19"/>
      <c r="T364" s="19" t="n">
        <v>0.085145833691993</v>
      </c>
      <c r="U364" s="19" t="n">
        <v>0.0385249937378586</v>
      </c>
      <c r="V364" s="19" t="n">
        <v>0.0335249759805396</v>
      </c>
      <c r="W364" s="19" t="n">
        <v>0.0589346042553976</v>
      </c>
      <c r="X364" s="19"/>
      <c r="Y364" s="19" t="n">
        <v>0.0650680956847307</v>
      </c>
      <c r="Z364" s="19" t="n">
        <v>0.0194826895567751</v>
      </c>
      <c r="AA364" s="19" t="n">
        <v>0.0537962664034414</v>
      </c>
      <c r="AB364" s="19" t="n">
        <v>0.0420574322196844</v>
      </c>
      <c r="AC364" s="19" t="n">
        <v>0</v>
      </c>
      <c r="AD364" s="19" t="n">
        <v>0</v>
      </c>
      <c r="AE364" s="19"/>
      <c r="AF364" s="19" t="n">
        <v>0.0381321165518929</v>
      </c>
      <c r="AG364" s="19"/>
      <c r="AH364" s="19" t="n">
        <v>0.0475745375916168</v>
      </c>
      <c r="AI364" s="19"/>
      <c r="AJ364" s="19" t="n">
        <v>0.0371312098746516</v>
      </c>
      <c r="AK364" s="19" t="n">
        <v>0.0684301668253188</v>
      </c>
      <c r="AL364" s="19" t="n">
        <v>0.0407170381464257</v>
      </c>
      <c r="AM364" s="19" t="n">
        <v>0.0208616801450229</v>
      </c>
      <c r="AN364" s="19" t="n">
        <v>0.0855943063826957</v>
      </c>
      <c r="AO364" s="19" t="n">
        <v>0.0142840428702159</v>
      </c>
      <c r="AP364" s="19" t="n">
        <v>0.0622966862657919</v>
      </c>
    </row>
    <row r="365">
      <c r="B365" t="s">
        <v>178</v>
      </c>
      <c r="C365" s="19" t="n">
        <v>0.00725707514771957</v>
      </c>
      <c r="D365" s="19" t="n">
        <v>0.0104855863164103</v>
      </c>
      <c r="E365" s="19" t="n">
        <v>0.00420264857133779</v>
      </c>
      <c r="F365" s="19"/>
      <c r="G365" s="19" t="n">
        <v>0</v>
      </c>
      <c r="H365" s="19" t="n">
        <v>0.0172737765198701</v>
      </c>
      <c r="I365" s="19" t="n">
        <v>0.0155528714376784</v>
      </c>
      <c r="J365" s="19" t="n">
        <v>0.0056322949528615</v>
      </c>
      <c r="K365" s="19" t="n">
        <v>0</v>
      </c>
      <c r="L365" s="19" t="n">
        <v>0</v>
      </c>
      <c r="M365" s="19"/>
      <c r="N365" s="19" t="n">
        <v>0</v>
      </c>
      <c r="O365" s="19" t="n">
        <v>0.00914351765950599</v>
      </c>
      <c r="P365" s="19" t="n">
        <v>0</v>
      </c>
      <c r="Q365" s="19" t="n">
        <v>0.00893365931271956</v>
      </c>
      <c r="R365" s="19" t="n">
        <v>0.017105842797399</v>
      </c>
      <c r="S365" s="19"/>
      <c r="T365" s="19" t="n">
        <v>0</v>
      </c>
      <c r="U365" s="19" t="n">
        <v>0.0121518131320138</v>
      </c>
      <c r="V365" s="19" t="n">
        <v>0</v>
      </c>
      <c r="W365" s="19" t="n">
        <v>0.00999350920360948</v>
      </c>
      <c r="X365" s="19"/>
      <c r="Y365" s="19" t="n">
        <v>0.0135295994130979</v>
      </c>
      <c r="Z365" s="19" t="n">
        <v>0.00965245789844307</v>
      </c>
      <c r="AA365" s="19" t="n">
        <v>0</v>
      </c>
      <c r="AB365" s="19" t="n">
        <v>0</v>
      </c>
      <c r="AC365" s="19" t="n">
        <v>0</v>
      </c>
      <c r="AD365" s="19" t="n">
        <v>0</v>
      </c>
      <c r="AE365" s="19"/>
      <c r="AF365" s="19" t="n">
        <v>0.0021761035270024</v>
      </c>
      <c r="AG365" s="19"/>
      <c r="AH365" s="19" t="n">
        <v>0.00725707514771957</v>
      </c>
      <c r="AI365" s="19"/>
      <c r="AJ365" s="19" t="n">
        <v>0.00960584549940584</v>
      </c>
      <c r="AK365" s="19" t="n">
        <v>0.00594200672077997</v>
      </c>
      <c r="AL365" s="19" t="n">
        <v>0</v>
      </c>
      <c r="AM365" s="19" t="n">
        <v>0</v>
      </c>
      <c r="AN365" s="19" t="n">
        <v>0</v>
      </c>
      <c r="AO365" s="19" t="n">
        <v>0.0248555895640702</v>
      </c>
      <c r="AP365" s="19" t="n">
        <v>0.010800774161832</v>
      </c>
    </row>
    <row r="366">
      <c r="B366" t="s">
        <v>179</v>
      </c>
      <c r="C366" s="19" t="n">
        <v>0.00128611541424223</v>
      </c>
      <c r="D366" s="19" t="n">
        <v>0</v>
      </c>
      <c r="E366" s="19" t="n">
        <v>0.00250288218266845</v>
      </c>
      <c r="F366" s="19"/>
      <c r="G366" s="19" t="n">
        <v>0</v>
      </c>
      <c r="H366" s="19" t="n">
        <v>0</v>
      </c>
      <c r="I366" s="19" t="n">
        <v>0</v>
      </c>
      <c r="J366" s="19" t="n">
        <v>0</v>
      </c>
      <c r="K366" s="19" t="n">
        <v>0.00939437121387045</v>
      </c>
      <c r="L366" s="19" t="n">
        <v>0</v>
      </c>
      <c r="M366" s="19"/>
      <c r="N366" s="19" t="n">
        <v>0</v>
      </c>
      <c r="O366" s="19" t="n">
        <v>0</v>
      </c>
      <c r="P366" s="19" t="n">
        <v>0</v>
      </c>
      <c r="Q366" s="19" t="n">
        <v>0.0039104257216194</v>
      </c>
      <c r="R366" s="19" t="n">
        <v>0</v>
      </c>
      <c r="S366" s="19"/>
      <c r="T366" s="19" t="n">
        <v>0</v>
      </c>
      <c r="U366" s="19" t="n">
        <v>0</v>
      </c>
      <c r="V366" s="19" t="n">
        <v>0.00733596836943832</v>
      </c>
      <c r="W366" s="19" t="n">
        <v>0</v>
      </c>
      <c r="X366" s="19"/>
      <c r="Y366" s="19" t="n">
        <v>0</v>
      </c>
      <c r="Z366" s="19" t="n">
        <v>0</v>
      </c>
      <c r="AA366" s="19" t="n">
        <v>0.00557330669894248</v>
      </c>
      <c r="AB366" s="19" t="n">
        <v>0</v>
      </c>
      <c r="AC366" s="19" t="n">
        <v>0</v>
      </c>
      <c r="AD366" s="19" t="n">
        <v>0</v>
      </c>
      <c r="AE366" s="19"/>
      <c r="AF366" s="19" t="n">
        <v>0</v>
      </c>
      <c r="AG366" s="19"/>
      <c r="AH366" s="19" t="n">
        <v>0.00128611541424223</v>
      </c>
      <c r="AI366" s="19"/>
      <c r="AJ366" s="19" t="n">
        <v>0.00514039238574316</v>
      </c>
      <c r="AK366" s="19" t="n">
        <v>0</v>
      </c>
      <c r="AL366" s="19" t="n">
        <v>0</v>
      </c>
      <c r="AM366" s="19" t="n">
        <v>0</v>
      </c>
      <c r="AN366" s="19" t="n">
        <v>0</v>
      </c>
      <c r="AO366" s="19" t="n">
        <v>0</v>
      </c>
      <c r="AP366" s="19" t="n">
        <v>0</v>
      </c>
    </row>
    <row r="367">
      <c r="B367" t="s">
        <v>60</v>
      </c>
      <c r="C367" s="19" t="n">
        <v>0.00360029738593819</v>
      </c>
      <c r="D367" s="19" t="n">
        <v>0</v>
      </c>
      <c r="E367" s="19" t="n">
        <v>0.00700646309015881</v>
      </c>
      <c r="F367" s="19"/>
      <c r="G367" s="19" t="n">
        <v>0</v>
      </c>
      <c r="H367" s="19" t="n">
        <v>0</v>
      </c>
      <c r="I367" s="19" t="n">
        <v>0.00853247223689892</v>
      </c>
      <c r="J367" s="19" t="n">
        <v>0</v>
      </c>
      <c r="K367" s="19" t="n">
        <v>0.0145238460982305</v>
      </c>
      <c r="L367" s="19" t="n">
        <v>0</v>
      </c>
      <c r="M367" s="19"/>
      <c r="N367" s="19" t="n">
        <v>0</v>
      </c>
      <c r="O367" s="19" t="n">
        <v>0.00769456186043628</v>
      </c>
      <c r="P367" s="19" t="n">
        <v>0.00778806625817191</v>
      </c>
      <c r="Q367" s="19" t="n">
        <v>0</v>
      </c>
      <c r="R367" s="19" t="n">
        <v>0</v>
      </c>
      <c r="S367" s="19"/>
      <c r="T367" s="19" t="n">
        <v>0</v>
      </c>
      <c r="U367" s="19" t="n">
        <v>0</v>
      </c>
      <c r="V367" s="19" t="n">
        <v>0.00919447841341904</v>
      </c>
      <c r="W367" s="19" t="n">
        <v>0.00389809328742275</v>
      </c>
      <c r="X367" s="19"/>
      <c r="Y367" s="19" t="n">
        <v>0.0035236858980169</v>
      </c>
      <c r="Z367" s="19" t="n">
        <v>0</v>
      </c>
      <c r="AA367" s="19" t="n">
        <v>0</v>
      </c>
      <c r="AB367" s="19" t="n">
        <v>0</v>
      </c>
      <c r="AC367" s="19" t="n">
        <v>0</v>
      </c>
      <c r="AD367" s="19" t="n">
        <v>0.0315544943187102</v>
      </c>
      <c r="AE367" s="19"/>
      <c r="AF367" s="19" t="n">
        <v>0</v>
      </c>
      <c r="AG367" s="19"/>
      <c r="AH367" s="19" t="n">
        <v>0.00360029738593819</v>
      </c>
      <c r="AI367" s="19"/>
      <c r="AJ367" s="19" t="n">
        <v>0.00644267047607756</v>
      </c>
      <c r="AK367" s="19" t="n">
        <v>0.0108222852814465</v>
      </c>
      <c r="AL367" s="19" t="n">
        <v>0</v>
      </c>
      <c r="AM367" s="19" t="n">
        <v>0</v>
      </c>
      <c r="AN367" s="19" t="n">
        <v>0</v>
      </c>
      <c r="AO367" s="19" t="n">
        <v>0</v>
      </c>
      <c r="AP367" s="19" t="n">
        <v>0</v>
      </c>
    </row>
    <row r="368">
      <c r="C368" s="19"/>
      <c r="D368" s="19"/>
      <c r="E368" s="19"/>
      <c r="F368" s="19"/>
      <c r="G368" s="19"/>
      <c r="H368" s="19"/>
      <c r="I368" s="19"/>
      <c r="J368" s="19"/>
      <c r="K368" s="19"/>
      <c r="L368" s="19"/>
      <c r="M368" s="19"/>
      <c r="N368" s="19"/>
      <c r="O368" s="19"/>
      <c r="P368" s="19"/>
      <c r="Q368" s="19"/>
      <c r="R368" s="19"/>
      <c r="S368" s="19"/>
      <c r="T368" s="19"/>
      <c r="U368" s="19"/>
      <c r="V368" s="19"/>
      <c r="W368" s="19"/>
      <c r="X368" s="19"/>
      <c r="Y368" s="19"/>
      <c r="Z368" s="19"/>
      <c r="AA368" s="19"/>
      <c r="AB368" s="19"/>
      <c r="AC368" s="19"/>
      <c r="AD368" s="19"/>
      <c r="AE368" s="19"/>
      <c r="AF368" s="19"/>
      <c r="AG368" s="19"/>
      <c r="AH368" s="19"/>
      <c r="AI368" s="19"/>
      <c r="AJ368" s="19"/>
      <c r="AK368" s="19"/>
      <c r="AL368" s="19"/>
      <c r="AM368" s="19"/>
      <c r="AN368" s="19"/>
      <c r="AO368" s="19"/>
      <c r="AP368" s="19"/>
    </row>
    <row r="369">
      <c r="B369" s="7" t="s">
        <v>195</v>
      </c>
      <c r="C369" s="19"/>
      <c r="D369" s="19"/>
      <c r="E369" s="19"/>
      <c r="F369" s="19"/>
      <c r="G369" s="19"/>
      <c r="H369" s="19"/>
      <c r="I369" s="19"/>
      <c r="J369" s="19"/>
      <c r="K369" s="19"/>
      <c r="L369" s="19"/>
      <c r="M369" s="19"/>
      <c r="N369" s="19"/>
      <c r="O369" s="19"/>
      <c r="P369" s="19"/>
      <c r="Q369" s="19"/>
      <c r="R369" s="19"/>
      <c r="S369" s="19"/>
      <c r="T369" s="19"/>
      <c r="U369" s="19"/>
      <c r="V369" s="19"/>
      <c r="W369" s="19"/>
      <c r="X369" s="19"/>
      <c r="Y369" s="19"/>
      <c r="Z369" s="19"/>
      <c r="AA369" s="19"/>
      <c r="AB369" s="19"/>
      <c r="AC369" s="19"/>
      <c r="AD369" s="19"/>
      <c r="AE369" s="19"/>
      <c r="AF369" s="19"/>
      <c r="AG369" s="19"/>
      <c r="AH369" s="19"/>
      <c r="AI369" s="19"/>
      <c r="AJ369" s="19"/>
      <c r="AK369" s="19"/>
      <c r="AL369" s="19"/>
      <c r="AM369" s="19"/>
      <c r="AN369" s="19"/>
      <c r="AO369" s="19"/>
      <c r="AP369" s="19"/>
    </row>
    <row r="370">
      <c r="B370" s="26" t="s">
        <v>122</v>
      </c>
      <c r="C370" s="19"/>
      <c r="D370" s="19"/>
      <c r="E370" s="19"/>
      <c r="F370" s="19"/>
      <c r="G370" s="19"/>
      <c r="H370" s="19"/>
      <c r="I370" s="19"/>
      <c r="J370" s="19"/>
      <c r="K370" s="19"/>
      <c r="L370" s="19"/>
      <c r="M370" s="19"/>
      <c r="N370" s="19"/>
      <c r="O370" s="19"/>
      <c r="P370" s="19"/>
      <c r="Q370" s="19"/>
      <c r="R370" s="19"/>
      <c r="S370" s="19"/>
      <c r="T370" s="19"/>
      <c r="U370" s="19"/>
      <c r="V370" s="19"/>
      <c r="W370" s="19"/>
      <c r="X370" s="19"/>
      <c r="Y370" s="19"/>
      <c r="Z370" s="19"/>
      <c r="AA370" s="19"/>
      <c r="AB370" s="19"/>
      <c r="AC370" s="19"/>
      <c r="AD370" s="19"/>
      <c r="AE370" s="19"/>
      <c r="AF370" s="19"/>
      <c r="AG370" s="19"/>
      <c r="AH370" s="19"/>
      <c r="AI370" s="19"/>
      <c r="AJ370" s="19"/>
      <c r="AK370" s="19"/>
      <c r="AL370" s="19"/>
      <c r="AM370" s="19"/>
      <c r="AN370" s="19"/>
      <c r="AO370" s="19"/>
      <c r="AP370" s="19"/>
    </row>
    <row r="371">
      <c r="B371" t="s">
        <v>186</v>
      </c>
      <c r="C371" s="19" t="n">
        <v>0.0367516394926908</v>
      </c>
      <c r="D371" s="19" t="n">
        <v>0.0489326416981827</v>
      </c>
      <c r="E371" s="19" t="n">
        <v>0.0248359511279078</v>
      </c>
      <c r="F371" s="19"/>
      <c r="G371" s="19" t="n">
        <v>0.0565448453060323</v>
      </c>
      <c r="H371" s="19" t="n">
        <v>0.0883189768866197</v>
      </c>
      <c r="I371" s="19" t="n">
        <v>0.0496952423389591</v>
      </c>
      <c r="J371" s="19" t="n">
        <v>0.021177142436847</v>
      </c>
      <c r="K371" s="19" t="n">
        <v>0.0270212063592012</v>
      </c>
      <c r="L371" s="19" t="n">
        <v>0</v>
      </c>
      <c r="M371" s="19"/>
      <c r="N371" s="19" t="n">
        <v>0.0339393214592396</v>
      </c>
      <c r="O371" s="19" t="n">
        <v>0.0262260286116238</v>
      </c>
      <c r="P371" s="19" t="n">
        <v>0.0320430686446223</v>
      </c>
      <c r="Q371" s="19" t="n">
        <v>0.0532163917946831</v>
      </c>
      <c r="R371" s="19" t="n">
        <v>0.025787098164598</v>
      </c>
      <c r="S371" s="19"/>
      <c r="T371" s="19" t="n">
        <v>0.0385318640715051</v>
      </c>
      <c r="U371" s="19" t="n">
        <v>0.0337417611511909</v>
      </c>
      <c r="V371" s="19" t="n">
        <v>0.0217464522043297</v>
      </c>
      <c r="W371" s="19" t="n">
        <v>0.0457174695645438</v>
      </c>
      <c r="X371" s="19"/>
      <c r="Y371" s="19" t="n">
        <v>0.0609701544142135</v>
      </c>
      <c r="Z371" s="19" t="n">
        <v>0.023823907667698</v>
      </c>
      <c r="AA371" s="19" t="n">
        <v>0.00387723381569129</v>
      </c>
      <c r="AB371" s="19" t="n">
        <v>0.0376893809749284</v>
      </c>
      <c r="AC371" s="19" t="n">
        <v>0.0635707342283908</v>
      </c>
      <c r="AD371" s="19" t="n">
        <v>0.0253237104058063</v>
      </c>
      <c r="AE371" s="19"/>
      <c r="AF371" s="19" t="n">
        <v>0.0420895039269316</v>
      </c>
      <c r="AG371" s="19"/>
      <c r="AH371" s="19" t="n">
        <v>0.0367516394926908</v>
      </c>
      <c r="AI371" s="19"/>
      <c r="AJ371" s="19" t="n">
        <v>0.0641414257813831</v>
      </c>
      <c r="AK371" s="19" t="n">
        <v>0.0172808630878637</v>
      </c>
      <c r="AL371" s="19" t="n">
        <v>0.0518938456477547</v>
      </c>
      <c r="AM371" s="19" t="n">
        <v>0.0607516370689447</v>
      </c>
      <c r="AN371" s="19" t="n">
        <v>0.0140481171540722</v>
      </c>
      <c r="AO371" s="19" t="n">
        <v>0.0177634937567868</v>
      </c>
      <c r="AP371" s="19" t="n">
        <v>0.00807740543811951</v>
      </c>
    </row>
    <row r="372">
      <c r="B372" t="s">
        <v>187</v>
      </c>
      <c r="C372" s="19" t="n">
        <v>0.0730083097305195</v>
      </c>
      <c r="D372" s="19" t="n">
        <v>0.0907413130308132</v>
      </c>
      <c r="E372" s="19" t="n">
        <v>0.055661548147741</v>
      </c>
      <c r="F372" s="19"/>
      <c r="G372" s="19" t="n">
        <v>0.0965966371332425</v>
      </c>
      <c r="H372" s="19" t="n">
        <v>0.127192476298681</v>
      </c>
      <c r="I372" s="19" t="n">
        <v>0.105915536291926</v>
      </c>
      <c r="J372" s="19" t="n">
        <v>0.0565212692245084</v>
      </c>
      <c r="K372" s="19" t="n">
        <v>0.0482878065941885</v>
      </c>
      <c r="L372" s="19" t="n">
        <v>0.0289481551732874</v>
      </c>
      <c r="M372" s="19"/>
      <c r="N372" s="19" t="n">
        <v>0.0355209568434478</v>
      </c>
      <c r="O372" s="19" t="n">
        <v>0.0537746794944182</v>
      </c>
      <c r="P372" s="19" t="n">
        <v>0.0424293883512763</v>
      </c>
      <c r="Q372" s="19" t="n">
        <v>0.100899941552644</v>
      </c>
      <c r="R372" s="19" t="n">
        <v>0.109246659564761</v>
      </c>
      <c r="S372" s="19"/>
      <c r="T372" s="19" t="n">
        <v>0.113038342219383</v>
      </c>
      <c r="U372" s="19" t="n">
        <v>0.076290977762343</v>
      </c>
      <c r="V372" s="19" t="n">
        <v>0.0423099516661751</v>
      </c>
      <c r="W372" s="19" t="n">
        <v>0.087938144254336</v>
      </c>
      <c r="X372" s="19"/>
      <c r="Y372" s="19" t="n">
        <v>0.0995496732835403</v>
      </c>
      <c r="Z372" s="19" t="n">
        <v>0.0711538283305205</v>
      </c>
      <c r="AA372" s="19" t="n">
        <v>0.0290781279843308</v>
      </c>
      <c r="AB372" s="19" t="n">
        <v>0.0786544595340041</v>
      </c>
      <c r="AC372" s="19" t="n">
        <v>0.10353024035164</v>
      </c>
      <c r="AD372" s="19" t="n">
        <v>0.0544337694046522</v>
      </c>
      <c r="AE372" s="19"/>
      <c r="AF372" s="19" t="n">
        <v>0.0838850925023775</v>
      </c>
      <c r="AG372" s="19"/>
      <c r="AH372" s="19" t="n">
        <v>0.0730083097305195</v>
      </c>
      <c r="AI372" s="19"/>
      <c r="AJ372" s="19" t="n">
        <v>0.0809546645327401</v>
      </c>
      <c r="AK372" s="19" t="n">
        <v>0.0445538515155177</v>
      </c>
      <c r="AL372" s="19" t="n">
        <v>0.0650257903104229</v>
      </c>
      <c r="AM372" s="19" t="n">
        <v>0.0766075867640348</v>
      </c>
      <c r="AN372" s="19" t="n">
        <v>0.0578403316465401</v>
      </c>
      <c r="AO372" s="19" t="n">
        <v>0.0723279440364063</v>
      </c>
      <c r="AP372" s="19" t="n">
        <v>0.111788856353214</v>
      </c>
    </row>
    <row r="373">
      <c r="B373" t="s">
        <v>188</v>
      </c>
      <c r="C373" s="19" t="n">
        <v>0.115588233411597</v>
      </c>
      <c r="D373" s="19" t="n">
        <v>0.142124497578095</v>
      </c>
      <c r="E373" s="19" t="n">
        <v>0.0896299543768067</v>
      </c>
      <c r="F373" s="19"/>
      <c r="G373" s="19" t="n">
        <v>0.222980273361576</v>
      </c>
      <c r="H373" s="19" t="n">
        <v>0.148745800808778</v>
      </c>
      <c r="I373" s="19" t="n">
        <v>0.164348051834733</v>
      </c>
      <c r="J373" s="19" t="n">
        <v>0.0936085216049809</v>
      </c>
      <c r="K373" s="19" t="n">
        <v>0.0949175618368382</v>
      </c>
      <c r="L373" s="19" t="n">
        <v>0.0410705489292745</v>
      </c>
      <c r="M373" s="19"/>
      <c r="N373" s="19" t="n">
        <v>0.039053790071688</v>
      </c>
      <c r="O373" s="19" t="n">
        <v>0.152246534768478</v>
      </c>
      <c r="P373" s="19" t="n">
        <v>0.0938446210237969</v>
      </c>
      <c r="Q373" s="19" t="n">
        <v>0.105613521503154</v>
      </c>
      <c r="R373" s="19" t="n">
        <v>0.161911904690469</v>
      </c>
      <c r="S373" s="19"/>
      <c r="T373" s="19" t="n">
        <v>0.205823330467398</v>
      </c>
      <c r="U373" s="19" t="n">
        <v>0.162973169691917</v>
      </c>
      <c r="V373" s="19" t="n">
        <v>0.0732151998728571</v>
      </c>
      <c r="W373" s="19" t="n">
        <v>0.112980036295053</v>
      </c>
      <c r="X373" s="19"/>
      <c r="Y373" s="19" t="n">
        <v>0.132639788655278</v>
      </c>
      <c r="Z373" s="19" t="n">
        <v>0.170394775395271</v>
      </c>
      <c r="AA373" s="19" t="n">
        <v>0.0340330504798428</v>
      </c>
      <c r="AB373" s="19" t="n">
        <v>0.157155403358028</v>
      </c>
      <c r="AC373" s="19" t="n">
        <v>0.256137458689327</v>
      </c>
      <c r="AD373" s="19" t="n">
        <v>0.138330618614951</v>
      </c>
      <c r="AE373" s="19"/>
      <c r="AF373" s="19" t="n">
        <v>0.115254140855558</v>
      </c>
      <c r="AG373" s="19"/>
      <c r="AH373" s="19" t="n">
        <v>0.115588233411597</v>
      </c>
      <c r="AI373" s="19"/>
      <c r="AJ373" s="19" t="n">
        <v>0.11769800800439</v>
      </c>
      <c r="AK373" s="19" t="n">
        <v>0.139138820934604</v>
      </c>
      <c r="AL373" s="19" t="n">
        <v>0.103787126799954</v>
      </c>
      <c r="AM373" s="19" t="n">
        <v>0.0837844964093458</v>
      </c>
      <c r="AN373" s="19" t="n">
        <v>0.0116638598082852</v>
      </c>
      <c r="AO373" s="19" t="n">
        <v>0.0981654859003681</v>
      </c>
      <c r="AP373" s="19" t="n">
        <v>0.177881696962888</v>
      </c>
    </row>
    <row r="374">
      <c r="B374" t="s">
        <v>189</v>
      </c>
      <c r="C374" s="19" t="n">
        <v>0.101879678162726</v>
      </c>
      <c r="D374" s="19" t="n">
        <v>0.12649448746273</v>
      </c>
      <c r="E374" s="19" t="n">
        <v>0.0778010028756329</v>
      </c>
      <c r="F374" s="19"/>
      <c r="G374" s="19" t="n">
        <v>0.131279997911274</v>
      </c>
      <c r="H374" s="19" t="n">
        <v>0.137104293389224</v>
      </c>
      <c r="I374" s="19" t="n">
        <v>0.115139794208542</v>
      </c>
      <c r="J374" s="19" t="n">
        <v>0.067925924456306</v>
      </c>
      <c r="K374" s="19" t="n">
        <v>0.0881055714313604</v>
      </c>
      <c r="L374" s="19" t="n">
        <v>0.0879833791896425</v>
      </c>
      <c r="M374" s="19"/>
      <c r="N374" s="19" t="n">
        <v>0.0595370442792454</v>
      </c>
      <c r="O374" s="19" t="n">
        <v>0.109124023499166</v>
      </c>
      <c r="P374" s="19" t="n">
        <v>0.112694644600777</v>
      </c>
      <c r="Q374" s="19" t="n">
        <v>0.0910640996876821</v>
      </c>
      <c r="R374" s="19" t="n">
        <v>0.117653042773536</v>
      </c>
      <c r="S374" s="19"/>
      <c r="T374" s="19" t="n">
        <v>0.126383386975194</v>
      </c>
      <c r="U374" s="19" t="n">
        <v>0.0998555741400886</v>
      </c>
      <c r="V374" s="19" t="n">
        <v>0.132214470794476</v>
      </c>
      <c r="W374" s="19" t="n">
        <v>0.100652027178081</v>
      </c>
      <c r="X374" s="19"/>
      <c r="Y374" s="19" t="n">
        <v>0.114480382457708</v>
      </c>
      <c r="Z374" s="19" t="n">
        <v>0.123028550363974</v>
      </c>
      <c r="AA374" s="19" t="n">
        <v>0.097227553891319</v>
      </c>
      <c r="AB374" s="19" t="n">
        <v>0.0754993133466024</v>
      </c>
      <c r="AC374" s="19" t="n">
        <v>0.140723530801475</v>
      </c>
      <c r="AD374" s="19" t="n">
        <v>0.0221718365514866</v>
      </c>
      <c r="AE374" s="19"/>
      <c r="AF374" s="19" t="n">
        <v>0.095722948016077</v>
      </c>
      <c r="AG374" s="19"/>
      <c r="AH374" s="19" t="n">
        <v>0.101879678162726</v>
      </c>
      <c r="AI374" s="19"/>
      <c r="AJ374" s="19" t="n">
        <v>0.0888494191193509</v>
      </c>
      <c r="AK374" s="19" t="n">
        <v>0.0760622331289451</v>
      </c>
      <c r="AL374" s="19" t="n">
        <v>0.117971096162863</v>
      </c>
      <c r="AM374" s="19" t="n">
        <v>0.138460584796757</v>
      </c>
      <c r="AN374" s="19" t="n">
        <v>0.145526208594914</v>
      </c>
      <c r="AO374" s="19" t="n">
        <v>0.163177085164538</v>
      </c>
      <c r="AP374" s="19" t="n">
        <v>0.0592237201023799</v>
      </c>
    </row>
    <row r="375">
      <c r="B375" t="s">
        <v>190</v>
      </c>
      <c r="C375" s="19" t="n">
        <v>0.110260933290762</v>
      </c>
      <c r="D375" s="19" t="n">
        <v>0.111852371129159</v>
      </c>
      <c r="E375" s="19" t="n">
        <v>0.108704158485672</v>
      </c>
      <c r="F375" s="19"/>
      <c r="G375" s="19" t="n">
        <v>0.151310425407724</v>
      </c>
      <c r="H375" s="19" t="n">
        <v>0.0844461015923955</v>
      </c>
      <c r="I375" s="19" t="n">
        <v>0.0987302965273792</v>
      </c>
      <c r="J375" s="19" t="n">
        <v>0.200483150861529</v>
      </c>
      <c r="K375" s="19" t="n">
        <v>0.124537889394281</v>
      </c>
      <c r="L375" s="19" t="n">
        <v>0.0461943493882753</v>
      </c>
      <c r="M375" s="19"/>
      <c r="N375" s="19" t="n">
        <v>0.135121843202479</v>
      </c>
      <c r="O375" s="19" t="n">
        <v>0.138306138305354</v>
      </c>
      <c r="P375" s="19" t="n">
        <v>0.0973097331962868</v>
      </c>
      <c r="Q375" s="19" t="n">
        <v>0.124254951927727</v>
      </c>
      <c r="R375" s="19" t="n">
        <v>0.052084386201142</v>
      </c>
      <c r="S375" s="19"/>
      <c r="T375" s="19" t="n">
        <v>0.0541948432282239</v>
      </c>
      <c r="U375" s="19" t="n">
        <v>0.0934777677463002</v>
      </c>
      <c r="V375" s="19" t="n">
        <v>0.0981429945751627</v>
      </c>
      <c r="W375" s="19" t="n">
        <v>0.122740606579517</v>
      </c>
      <c r="X375" s="19"/>
      <c r="Y375" s="19" t="n">
        <v>0.127320387276091</v>
      </c>
      <c r="Z375" s="19" t="n">
        <v>0.166929948587634</v>
      </c>
      <c r="AA375" s="19" t="n">
        <v>0.0548099358426659</v>
      </c>
      <c r="AB375" s="19" t="n">
        <v>0.0976742394859307</v>
      </c>
      <c r="AC375" s="19" t="n">
        <v>0.123202067349995</v>
      </c>
      <c r="AD375" s="19" t="n">
        <v>0.125524387585951</v>
      </c>
      <c r="AE375" s="19"/>
      <c r="AF375" s="19" t="n">
        <v>0.108400062138838</v>
      </c>
      <c r="AG375" s="19"/>
      <c r="AH375" s="19" t="n">
        <v>0.110260933290762</v>
      </c>
      <c r="AI375" s="19"/>
      <c r="AJ375" s="19" t="n">
        <v>0.0856830812774224</v>
      </c>
      <c r="AK375" s="19" t="n">
        <v>0.100210461427722</v>
      </c>
      <c r="AL375" s="19" t="n">
        <v>0.150277037259242</v>
      </c>
      <c r="AM375" s="19" t="n">
        <v>0.135005535621374</v>
      </c>
      <c r="AN375" s="19" t="n">
        <v>0.0861715376280121</v>
      </c>
      <c r="AO375" s="19" t="n">
        <v>0.152220847775264</v>
      </c>
      <c r="AP375" s="19" t="n">
        <v>0.0931232008870692</v>
      </c>
    </row>
    <row r="376">
      <c r="B376" t="s">
        <v>191</v>
      </c>
      <c r="C376" s="19" t="n">
        <v>0.106599999836791</v>
      </c>
      <c r="D376" s="19" t="n">
        <v>0.111682611276716</v>
      </c>
      <c r="E376" s="19" t="n">
        <v>0.1016280925195</v>
      </c>
      <c r="F376" s="19"/>
      <c r="G376" s="19" t="n">
        <v>0.109473890329978</v>
      </c>
      <c r="H376" s="19" t="n">
        <v>0.150444876956083</v>
      </c>
      <c r="I376" s="19" t="n">
        <v>0.0689939178260291</v>
      </c>
      <c r="J376" s="19" t="n">
        <v>0.107098922156581</v>
      </c>
      <c r="K376" s="19" t="n">
        <v>0.135538381918565</v>
      </c>
      <c r="L376" s="19" t="n">
        <v>0.0820242494397158</v>
      </c>
      <c r="M376" s="19"/>
      <c r="N376" s="19" t="n">
        <v>0.144377265128563</v>
      </c>
      <c r="O376" s="19" t="n">
        <v>0.0815387194400574</v>
      </c>
      <c r="P376" s="19" t="n">
        <v>0.0889833752998205</v>
      </c>
      <c r="Q376" s="19" t="n">
        <v>0.116098092203801</v>
      </c>
      <c r="R376" s="19" t="n">
        <v>0.133024213932435</v>
      </c>
      <c r="S376" s="19"/>
      <c r="T376" s="19" t="n">
        <v>0.0463358617497739</v>
      </c>
      <c r="U376" s="19" t="n">
        <v>0.0816397414055224</v>
      </c>
      <c r="V376" s="19" t="n">
        <v>0.11001766148652</v>
      </c>
      <c r="W376" s="19" t="n">
        <v>0.128166370362122</v>
      </c>
      <c r="X376" s="19"/>
      <c r="Y376" s="19" t="n">
        <v>0.115287513842197</v>
      </c>
      <c r="Z376" s="19" t="n">
        <v>0.121772958971186</v>
      </c>
      <c r="AA376" s="19" t="n">
        <v>0.0908621581264724</v>
      </c>
      <c r="AB376" s="19" t="n">
        <v>0.126121200947818</v>
      </c>
      <c r="AC376" s="19" t="n">
        <v>0.0947515191684993</v>
      </c>
      <c r="AD376" s="19" t="n">
        <v>0.104128954232845</v>
      </c>
      <c r="AE376" s="19"/>
      <c r="AF376" s="19" t="n">
        <v>0.0839270229543375</v>
      </c>
      <c r="AG376" s="19"/>
      <c r="AH376" s="19" t="n">
        <v>0.106599999836791</v>
      </c>
      <c r="AI376" s="19"/>
      <c r="AJ376" s="19" t="n">
        <v>0.107172917143331</v>
      </c>
      <c r="AK376" s="19" t="n">
        <v>0.0988494280465578</v>
      </c>
      <c r="AL376" s="19" t="n">
        <v>0.0980721588227809</v>
      </c>
      <c r="AM376" s="19" t="n">
        <v>0.144928784562559</v>
      </c>
      <c r="AN376" s="19" t="n">
        <v>0.164567574347962</v>
      </c>
      <c r="AO376" s="19" t="n">
        <v>0.0469991461536503</v>
      </c>
      <c r="AP376" s="19" t="n">
        <v>0.104476282763409</v>
      </c>
    </row>
    <row r="377">
      <c r="B377" t="s">
        <v>192</v>
      </c>
      <c r="C377" s="19" t="n">
        <v>0.155500575337817</v>
      </c>
      <c r="D377" s="19" t="n">
        <v>0.13333122112928</v>
      </c>
      <c r="E377" s="19" t="n">
        <v>0.177187059876693</v>
      </c>
      <c r="F377" s="19"/>
      <c r="G377" s="19" t="n">
        <v>0.157308900919934</v>
      </c>
      <c r="H377" s="19" t="n">
        <v>0.124303969763819</v>
      </c>
      <c r="I377" s="19" t="n">
        <v>0.183209326151915</v>
      </c>
      <c r="J377" s="19" t="n">
        <v>0.187698609071307</v>
      </c>
      <c r="K377" s="19" t="n">
        <v>0.1469288677245</v>
      </c>
      <c r="L377" s="19" t="n">
        <v>0.13999735754335</v>
      </c>
      <c r="M377" s="19"/>
      <c r="N377" s="19" t="n">
        <v>0.0754038530192384</v>
      </c>
      <c r="O377" s="19" t="n">
        <v>0.143530811390733</v>
      </c>
      <c r="P377" s="19" t="n">
        <v>0.187081374873746</v>
      </c>
      <c r="Q377" s="19" t="n">
        <v>0.153907763441363</v>
      </c>
      <c r="R377" s="19" t="n">
        <v>0.150872551478879</v>
      </c>
      <c r="S377" s="19"/>
      <c r="T377" s="19" t="n">
        <v>0.104859636207453</v>
      </c>
      <c r="U377" s="19" t="n">
        <v>0.127056680954045</v>
      </c>
      <c r="V377" s="19" t="n">
        <v>0.212392490931904</v>
      </c>
      <c r="W377" s="19" t="n">
        <v>0.133063896037995</v>
      </c>
      <c r="X377" s="19"/>
      <c r="Y377" s="19" t="n">
        <v>0.172861843090988</v>
      </c>
      <c r="Z377" s="19" t="n">
        <v>0.185156787560561</v>
      </c>
      <c r="AA377" s="19" t="n">
        <v>0.138130509973747</v>
      </c>
      <c r="AB377" s="19" t="n">
        <v>0.166662730468277</v>
      </c>
      <c r="AC377" s="19" t="n">
        <v>0.125025679600777</v>
      </c>
      <c r="AD377" s="19" t="n">
        <v>0.0668473513455569</v>
      </c>
      <c r="AE377" s="19"/>
      <c r="AF377" s="19" t="n">
        <v>0.152772922763419</v>
      </c>
      <c r="AG377" s="19"/>
      <c r="AH377" s="19" t="n">
        <v>0.155500575337817</v>
      </c>
      <c r="AI377" s="19"/>
      <c r="AJ377" s="19" t="n">
        <v>0.178427305681186</v>
      </c>
      <c r="AK377" s="19" t="n">
        <v>0.13530623561792</v>
      </c>
      <c r="AL377" s="19" t="n">
        <v>0.132269484636697</v>
      </c>
      <c r="AM377" s="19" t="n">
        <v>0.174459021347992</v>
      </c>
      <c r="AN377" s="19" t="n">
        <v>0.197541945961068</v>
      </c>
      <c r="AO377" s="19" t="n">
        <v>0.144486571001638</v>
      </c>
      <c r="AP377" s="19" t="n">
        <v>0.142237473505641</v>
      </c>
    </row>
    <row r="378">
      <c r="B378" t="s">
        <v>193</v>
      </c>
      <c r="C378" s="19" t="n">
        <v>0.24124469485696</v>
      </c>
      <c r="D378" s="19" t="n">
        <v>0.176465484838076</v>
      </c>
      <c r="E378" s="19" t="n">
        <v>0.304612951924826</v>
      </c>
      <c r="F378" s="19"/>
      <c r="G378" s="19" t="n">
        <v>0.0573998675572744</v>
      </c>
      <c r="H378" s="19" t="n">
        <v>0.097359194548239</v>
      </c>
      <c r="I378" s="19" t="n">
        <v>0.159490348265399</v>
      </c>
      <c r="J378" s="19" t="n">
        <v>0.201002039532328</v>
      </c>
      <c r="K378" s="19" t="n">
        <v>0.30768577375497</v>
      </c>
      <c r="L378" s="19" t="n">
        <v>0.46477860089675</v>
      </c>
      <c r="M378" s="19"/>
      <c r="N378" s="19" t="n">
        <v>0.402044836499506</v>
      </c>
      <c r="O378" s="19" t="n">
        <v>0.257661631721339</v>
      </c>
      <c r="P378" s="19" t="n">
        <v>0.232218697020475</v>
      </c>
      <c r="Q378" s="19" t="n">
        <v>0.229707418289103</v>
      </c>
      <c r="R378" s="19" t="n">
        <v>0.188987589192036</v>
      </c>
      <c r="S378" s="19"/>
      <c r="T378" s="19" t="n">
        <v>0.216417045527855</v>
      </c>
      <c r="U378" s="19" t="n">
        <v>0.282575185708182</v>
      </c>
      <c r="V378" s="19" t="n">
        <v>0.256062217111799</v>
      </c>
      <c r="W378" s="19" t="n">
        <v>0.206892434825968</v>
      </c>
      <c r="X378" s="19"/>
      <c r="Y378" s="19" t="n">
        <v>0.135124691126577</v>
      </c>
      <c r="Z378" s="19" t="n">
        <v>0.137739243123157</v>
      </c>
      <c r="AA378" s="19" t="n">
        <v>0.43520323080444</v>
      </c>
      <c r="AB378" s="19" t="n">
        <v>0.220463050207151</v>
      </c>
      <c r="AC378" s="19" t="n">
        <v>0.0930587698098971</v>
      </c>
      <c r="AD378" s="19" t="n">
        <v>0.411122438906476</v>
      </c>
      <c r="AE378" s="19"/>
      <c r="AF378" s="19" t="n">
        <v>0.276880872405653</v>
      </c>
      <c r="AG378" s="19"/>
      <c r="AH378" s="19" t="n">
        <v>0.24124469485696</v>
      </c>
      <c r="AI378" s="19"/>
      <c r="AJ378" s="19" t="n">
        <v>0.2440914698478</v>
      </c>
      <c r="AK378" s="19" t="n">
        <v>0.31970989392969</v>
      </c>
      <c r="AL378" s="19" t="n">
        <v>0.207212841650678</v>
      </c>
      <c r="AM378" s="19" t="n">
        <v>0.104997933224034</v>
      </c>
      <c r="AN378" s="19" t="n">
        <v>0.276493682913832</v>
      </c>
      <c r="AO378" s="19" t="n">
        <v>0.259586867296557</v>
      </c>
      <c r="AP378" s="19" t="n">
        <v>0.228738089623874</v>
      </c>
    </row>
    <row r="379">
      <c r="B379" t="s">
        <v>60</v>
      </c>
      <c r="C379" s="19" t="n">
        <v>0.0591659358801358</v>
      </c>
      <c r="D379" s="19" t="n">
        <v>0.0583753718569481</v>
      </c>
      <c r="E379" s="19" t="n">
        <v>0.0599392806652199</v>
      </c>
      <c r="F379" s="19"/>
      <c r="G379" s="19" t="n">
        <v>0.0171051620729656</v>
      </c>
      <c r="H379" s="19" t="n">
        <v>0.0420843097561608</v>
      </c>
      <c r="I379" s="19" t="n">
        <v>0.0544774865551172</v>
      </c>
      <c r="J379" s="19" t="n">
        <v>0.0644844206556126</v>
      </c>
      <c r="K379" s="19" t="n">
        <v>0.0269769409860953</v>
      </c>
      <c r="L379" s="19" t="n">
        <v>0.109003359439705</v>
      </c>
      <c r="M379" s="19"/>
      <c r="N379" s="19" t="n">
        <v>0.0750010894965918</v>
      </c>
      <c r="O379" s="19" t="n">
        <v>0.03759143276883</v>
      </c>
      <c r="P379" s="19" t="n">
        <v>0.113395096989199</v>
      </c>
      <c r="Q379" s="19" t="n">
        <v>0.0252378195998429</v>
      </c>
      <c r="R379" s="19" t="n">
        <v>0.0604325540021436</v>
      </c>
      <c r="S379" s="19"/>
      <c r="T379" s="19" t="n">
        <v>0.0944156895532149</v>
      </c>
      <c r="U379" s="19" t="n">
        <v>0.0423891414404109</v>
      </c>
      <c r="V379" s="19" t="n">
        <v>0.0538985613567769</v>
      </c>
      <c r="W379" s="19" t="n">
        <v>0.0618490149023823</v>
      </c>
      <c r="X379" s="19"/>
      <c r="Y379" s="19" t="n">
        <v>0.0417655658534063</v>
      </c>
      <c r="Z379" s="19" t="n">
        <v>0</v>
      </c>
      <c r="AA379" s="19" t="n">
        <v>0.116778199081491</v>
      </c>
      <c r="AB379" s="19" t="n">
        <v>0.0400802216772598</v>
      </c>
      <c r="AC379" s="19" t="n">
        <v>0</v>
      </c>
      <c r="AD379" s="19" t="n">
        <v>0.0521169329522743</v>
      </c>
      <c r="AE379" s="19"/>
      <c r="AF379" s="19" t="n">
        <v>0.0410674344368077</v>
      </c>
      <c r="AG379" s="19"/>
      <c r="AH379" s="19" t="n">
        <v>0.0591659358801358</v>
      </c>
      <c r="AI379" s="19"/>
      <c r="AJ379" s="19" t="n">
        <v>0.032981708612397</v>
      </c>
      <c r="AK379" s="19" t="n">
        <v>0.0688882123111791</v>
      </c>
      <c r="AL379" s="19" t="n">
        <v>0.0734906187096063</v>
      </c>
      <c r="AM379" s="19" t="n">
        <v>0.0810044202049581</v>
      </c>
      <c r="AN379" s="19" t="n">
        <v>0.0461467419453145</v>
      </c>
      <c r="AO379" s="19" t="n">
        <v>0.0452725589147913</v>
      </c>
      <c r="AP379" s="19" t="n">
        <v>0.0744532743634054</v>
      </c>
    </row>
    <row r="380">
      <c r="C380" s="19"/>
      <c r="D380" s="19"/>
      <c r="E380" s="19"/>
      <c r="F380" s="19"/>
      <c r="G380" s="19"/>
      <c r="H380" s="19"/>
      <c r="I380" s="19"/>
      <c r="J380" s="19"/>
      <c r="K380" s="19"/>
      <c r="L380" s="19"/>
      <c r="M380" s="19"/>
      <c r="N380" s="19"/>
      <c r="O380" s="19"/>
      <c r="P380" s="19"/>
      <c r="Q380" s="19"/>
      <c r="R380" s="19"/>
      <c r="S380" s="19"/>
      <c r="T380" s="19"/>
      <c r="U380" s="19"/>
      <c r="V380" s="19"/>
      <c r="W380" s="19"/>
      <c r="X380" s="19"/>
      <c r="Y380" s="19"/>
      <c r="Z380" s="19"/>
      <c r="AA380" s="19"/>
      <c r="AB380" s="19"/>
      <c r="AC380" s="19"/>
      <c r="AD380" s="19"/>
      <c r="AE380" s="19"/>
      <c r="AF380" s="19"/>
      <c r="AG380" s="19"/>
      <c r="AH380" s="19"/>
      <c r="AI380" s="19"/>
      <c r="AJ380" s="19"/>
      <c r="AK380" s="19"/>
      <c r="AL380" s="19"/>
      <c r="AM380" s="19"/>
      <c r="AN380" s="19"/>
      <c r="AO380" s="19"/>
      <c r="AP380" s="19"/>
    </row>
    <row r="381">
      <c r="B381" s="7" t="s">
        <v>196</v>
      </c>
      <c r="C381" s="19"/>
      <c r="D381" s="19"/>
      <c r="E381" s="19"/>
      <c r="F381" s="19"/>
      <c r="G381" s="19"/>
      <c r="H381" s="19"/>
      <c r="I381" s="19"/>
      <c r="J381" s="19"/>
      <c r="K381" s="19"/>
      <c r="L381" s="19"/>
      <c r="M381" s="19"/>
      <c r="N381" s="19"/>
      <c r="O381" s="19"/>
      <c r="P381" s="19"/>
      <c r="Q381" s="19"/>
      <c r="R381" s="19"/>
      <c r="S381" s="19"/>
      <c r="T381" s="19"/>
      <c r="U381" s="19"/>
      <c r="V381" s="19"/>
      <c r="W381" s="19"/>
      <c r="X381" s="19"/>
      <c r="Y381" s="19"/>
      <c r="Z381" s="19"/>
      <c r="AA381" s="19"/>
      <c r="AB381" s="19"/>
      <c r="AC381" s="19"/>
      <c r="AD381" s="19"/>
      <c r="AE381" s="19"/>
      <c r="AF381" s="19"/>
      <c r="AG381" s="19"/>
      <c r="AH381" s="19"/>
      <c r="AI381" s="19"/>
      <c r="AJ381" s="19"/>
      <c r="AK381" s="19"/>
      <c r="AL381" s="19"/>
      <c r="AM381" s="19"/>
      <c r="AN381" s="19"/>
      <c r="AO381" s="19"/>
      <c r="AP381" s="19"/>
    </row>
    <row r="382">
      <c r="B382" s="26" t="s">
        <v>122</v>
      </c>
      <c r="C382" s="19"/>
      <c r="D382" s="19"/>
      <c r="E382" s="19"/>
      <c r="F382" s="19"/>
      <c r="G382" s="19"/>
      <c r="H382" s="19"/>
      <c r="I382" s="19"/>
      <c r="J382" s="19"/>
      <c r="K382" s="19"/>
      <c r="L382" s="19"/>
      <c r="M382" s="19"/>
      <c r="N382" s="19"/>
      <c r="O382" s="19"/>
      <c r="P382" s="19"/>
      <c r="Q382" s="19"/>
      <c r="R382" s="19"/>
      <c r="S382" s="19"/>
      <c r="T382" s="19"/>
      <c r="U382" s="19"/>
      <c r="V382" s="19"/>
      <c r="W382" s="19"/>
      <c r="X382" s="19"/>
      <c r="Y382" s="19"/>
      <c r="Z382" s="19"/>
      <c r="AA382" s="19"/>
      <c r="AB382" s="19"/>
      <c r="AC382" s="19"/>
      <c r="AD382" s="19"/>
      <c r="AE382" s="19"/>
      <c r="AF382" s="19"/>
      <c r="AG382" s="19"/>
      <c r="AH382" s="19"/>
      <c r="AI382" s="19"/>
      <c r="AJ382" s="19"/>
      <c r="AK382" s="19"/>
      <c r="AL382" s="19"/>
      <c r="AM382" s="19"/>
      <c r="AN382" s="19"/>
      <c r="AO382" s="19"/>
      <c r="AP382" s="19"/>
    </row>
    <row r="383">
      <c r="B383" t="s">
        <v>186</v>
      </c>
      <c r="C383" s="19" t="n">
        <v>0.0218888068774157</v>
      </c>
      <c r="D383" s="19" t="n">
        <v>0.0237784735068858</v>
      </c>
      <c r="E383" s="19" t="n">
        <v>0.0200402989886359</v>
      </c>
      <c r="F383" s="19"/>
      <c r="G383" s="19" t="n">
        <v>0.0327788150870619</v>
      </c>
      <c r="H383" s="19" t="n">
        <v>0.0501348331859327</v>
      </c>
      <c r="I383" s="19" t="n">
        <v>0.0368202664367062</v>
      </c>
      <c r="J383" s="19" t="n">
        <v>0.0123328370008611</v>
      </c>
      <c r="K383" s="19" t="n">
        <v>0.0117745734857766</v>
      </c>
      <c r="L383" s="19" t="n">
        <v>0</v>
      </c>
      <c r="M383" s="19"/>
      <c r="N383" s="19" t="n">
        <v>0</v>
      </c>
      <c r="O383" s="19" t="n">
        <v>0.0150597056786731</v>
      </c>
      <c r="P383" s="19" t="n">
        <v>0.0176652778070477</v>
      </c>
      <c r="Q383" s="19" t="n">
        <v>0.0259515797524481</v>
      </c>
      <c r="R383" s="19" t="n">
        <v>0.0396614343365775</v>
      </c>
      <c r="S383" s="19"/>
      <c r="T383" s="19" t="n">
        <v>0.0536327422897484</v>
      </c>
      <c r="U383" s="19" t="n">
        <v>0.0056788341529443</v>
      </c>
      <c r="V383" s="19" t="n">
        <v>0.0167475261242787</v>
      </c>
      <c r="W383" s="19" t="n">
        <v>0.031293054079972</v>
      </c>
      <c r="X383" s="19"/>
      <c r="Y383" s="19" t="n">
        <v>0.0405845055044221</v>
      </c>
      <c r="Z383" s="19" t="n">
        <v>0.011415983255296</v>
      </c>
      <c r="AA383" s="19" t="n">
        <v>0.00375399910447536</v>
      </c>
      <c r="AB383" s="19" t="n">
        <v>0.0127003205590249</v>
      </c>
      <c r="AC383" s="19" t="n">
        <v>0.0176132496189521</v>
      </c>
      <c r="AD383" s="19" t="n">
        <v>0.0105236813452939</v>
      </c>
      <c r="AE383" s="19"/>
      <c r="AF383" s="19" t="n">
        <v>0.0216836642142938</v>
      </c>
      <c r="AG383" s="19"/>
      <c r="AH383" s="19" t="n">
        <v>0.0218888068774157</v>
      </c>
      <c r="AI383" s="19"/>
      <c r="AJ383" s="19" t="n">
        <v>0.0455391097201727</v>
      </c>
      <c r="AK383" s="19" t="n">
        <v>0.0113585358053217</v>
      </c>
      <c r="AL383" s="19" t="n">
        <v>0.0288270471814634</v>
      </c>
      <c r="AM383" s="19" t="n">
        <v>0.0424797161430441</v>
      </c>
      <c r="AN383" s="19" t="n">
        <v>0</v>
      </c>
      <c r="AO383" s="19" t="n">
        <v>0</v>
      </c>
      <c r="AP383" s="19" t="n">
        <v>0</v>
      </c>
    </row>
    <row r="384">
      <c r="B384" t="s">
        <v>187</v>
      </c>
      <c r="C384" s="19" t="n">
        <v>0.0365577179342428</v>
      </c>
      <c r="D384" s="19" t="n">
        <v>0.0584523037594258</v>
      </c>
      <c r="E384" s="19" t="n">
        <v>0.0151400170613827</v>
      </c>
      <c r="F384" s="19"/>
      <c r="G384" s="19" t="n">
        <v>0.0674139153611601</v>
      </c>
      <c r="H384" s="19" t="n">
        <v>0.105299551261214</v>
      </c>
      <c r="I384" s="19" t="n">
        <v>0.047275080772048</v>
      </c>
      <c r="J384" s="19" t="n">
        <v>0.00705496768453475</v>
      </c>
      <c r="K384" s="19" t="n">
        <v>0.0133519986761255</v>
      </c>
      <c r="L384" s="19" t="n">
        <v>0.00292925363292606</v>
      </c>
      <c r="M384" s="19"/>
      <c r="N384" s="19" t="n">
        <v>0.0488727717415854</v>
      </c>
      <c r="O384" s="19" t="n">
        <v>0.0174331123345895</v>
      </c>
      <c r="P384" s="19" t="n">
        <v>0.021831696818321</v>
      </c>
      <c r="Q384" s="19" t="n">
        <v>0.0417774665815325</v>
      </c>
      <c r="R384" s="19" t="n">
        <v>0.0700227662921892</v>
      </c>
      <c r="S384" s="19"/>
      <c r="T384" s="19" t="n">
        <v>0</v>
      </c>
      <c r="U384" s="19" t="n">
        <v>0.0311080450715416</v>
      </c>
      <c r="V384" s="19" t="n">
        <v>0.0324381879001071</v>
      </c>
      <c r="W384" s="19" t="n">
        <v>0.0433392571371634</v>
      </c>
      <c r="X384" s="19"/>
      <c r="Y384" s="19" t="n">
        <v>0.0595292143702633</v>
      </c>
      <c r="Z384" s="19" t="n">
        <v>0.0138608624256055</v>
      </c>
      <c r="AA384" s="19" t="n">
        <v>0.00387723381569129</v>
      </c>
      <c r="AB384" s="19" t="n">
        <v>0.0932333695606408</v>
      </c>
      <c r="AC384" s="19" t="n">
        <v>0.0587280183576853</v>
      </c>
      <c r="AD384" s="19" t="n">
        <v>0</v>
      </c>
      <c r="AE384" s="19"/>
      <c r="AF384" s="19" t="n">
        <v>0.0279791025503806</v>
      </c>
      <c r="AG384" s="19"/>
      <c r="AH384" s="19" t="n">
        <v>0.0365577179342428</v>
      </c>
      <c r="AI384" s="19"/>
      <c r="AJ384" s="19" t="n">
        <v>0.0539747937160265</v>
      </c>
      <c r="AK384" s="19" t="n">
        <v>0.00579928552490683</v>
      </c>
      <c r="AL384" s="19" t="n">
        <v>0.0269405356864881</v>
      </c>
      <c r="AM384" s="19" t="n">
        <v>0.0444086272180722</v>
      </c>
      <c r="AN384" s="19" t="n">
        <v>0.0490134008756543</v>
      </c>
      <c r="AO384" s="19" t="n">
        <v>0.0412411072661633</v>
      </c>
      <c r="AP384" s="19" t="n">
        <v>0.0446644425466134</v>
      </c>
    </row>
    <row r="385">
      <c r="B385" t="s">
        <v>188</v>
      </c>
      <c r="C385" s="19" t="n">
        <v>0.0381654428492007</v>
      </c>
      <c r="D385" s="19" t="n">
        <v>0.0434495383715349</v>
      </c>
      <c r="E385" s="19" t="n">
        <v>0.0329964399648985</v>
      </c>
      <c r="F385" s="19"/>
      <c r="G385" s="19" t="n">
        <v>0.0478185622385347</v>
      </c>
      <c r="H385" s="19" t="n">
        <v>0.0775419380133623</v>
      </c>
      <c r="I385" s="19" t="n">
        <v>0.0676682367866423</v>
      </c>
      <c r="J385" s="19" t="n">
        <v>0.0370304059907474</v>
      </c>
      <c r="K385" s="19" t="n">
        <v>0.0106296440173911</v>
      </c>
      <c r="L385" s="19" t="n">
        <v>0.00378196308677055</v>
      </c>
      <c r="M385" s="19"/>
      <c r="N385" s="19" t="n">
        <v>0.0171003287592444</v>
      </c>
      <c r="O385" s="19" t="n">
        <v>0.0321681528173521</v>
      </c>
      <c r="P385" s="19" t="n">
        <v>0.0246178673159699</v>
      </c>
      <c r="Q385" s="19" t="n">
        <v>0.0470772481947613</v>
      </c>
      <c r="R385" s="19" t="n">
        <v>0.0602431441475668</v>
      </c>
      <c r="S385" s="19"/>
      <c r="T385" s="19" t="n">
        <v>0.116923126085082</v>
      </c>
      <c r="U385" s="19" t="n">
        <v>0.023866858307012</v>
      </c>
      <c r="V385" s="19" t="n">
        <v>0.0278162830057543</v>
      </c>
      <c r="W385" s="19" t="n">
        <v>0.0479320957758489</v>
      </c>
      <c r="X385" s="19"/>
      <c r="Y385" s="19" t="n">
        <v>0.0635298565983082</v>
      </c>
      <c r="Z385" s="19" t="n">
        <v>0.0281438999821815</v>
      </c>
      <c r="AA385" s="19" t="n">
        <v>0</v>
      </c>
      <c r="AB385" s="19" t="n">
        <v>0.0729361215547329</v>
      </c>
      <c r="AC385" s="19" t="n">
        <v>0.0734540432687766</v>
      </c>
      <c r="AD385" s="19" t="n">
        <v>0</v>
      </c>
      <c r="AE385" s="19"/>
      <c r="AF385" s="19" t="n">
        <v>0.0541088709946541</v>
      </c>
      <c r="AG385" s="19"/>
      <c r="AH385" s="19" t="n">
        <v>0.0381654428492007</v>
      </c>
      <c r="AI385" s="19"/>
      <c r="AJ385" s="19" t="n">
        <v>0.0327341983148082</v>
      </c>
      <c r="AK385" s="19" t="n">
        <v>0.0188860367195533</v>
      </c>
      <c r="AL385" s="19" t="n">
        <v>0.065620031895027</v>
      </c>
      <c r="AM385" s="19" t="n">
        <v>0.0314157527177606</v>
      </c>
      <c r="AN385" s="19" t="n">
        <v>0.0118099617408987</v>
      </c>
      <c r="AO385" s="19" t="n">
        <v>0.0427949390572335</v>
      </c>
      <c r="AP385" s="19" t="n">
        <v>0.0574418348901201</v>
      </c>
    </row>
    <row r="386">
      <c r="B386" t="s">
        <v>189</v>
      </c>
      <c r="C386" s="19" t="n">
        <v>0.0304418304832137</v>
      </c>
      <c r="D386" s="19" t="n">
        <v>0.0339785907218366</v>
      </c>
      <c r="E386" s="19" t="n">
        <v>0.0269821042543337</v>
      </c>
      <c r="F386" s="19"/>
      <c r="G386" s="19" t="n">
        <v>0.0695421323049534</v>
      </c>
      <c r="H386" s="19" t="n">
        <v>0.0703400648232877</v>
      </c>
      <c r="I386" s="19" t="n">
        <v>0.0374527076200708</v>
      </c>
      <c r="J386" s="19" t="n">
        <v>0.0155743132805181</v>
      </c>
      <c r="K386" s="19" t="n">
        <v>0.0055005105430459</v>
      </c>
      <c r="L386" s="19" t="n">
        <v>0.00704741493296505</v>
      </c>
      <c r="M386" s="19"/>
      <c r="N386" s="19" t="n">
        <v>0</v>
      </c>
      <c r="O386" s="19" t="n">
        <v>0.0483797807726053</v>
      </c>
      <c r="P386" s="19" t="n">
        <v>0.0316953716101663</v>
      </c>
      <c r="Q386" s="19" t="n">
        <v>0.0226857103513687</v>
      </c>
      <c r="R386" s="19" t="n">
        <v>0.0355935464278799</v>
      </c>
      <c r="S386" s="19"/>
      <c r="T386" s="19" t="n">
        <v>0.061620712126726</v>
      </c>
      <c r="U386" s="19" t="n">
        <v>0.0232792278399599</v>
      </c>
      <c r="V386" s="19" t="n">
        <v>0.0369738438521931</v>
      </c>
      <c r="W386" s="19" t="n">
        <v>0.0280356853968732</v>
      </c>
      <c r="X386" s="19"/>
      <c r="Y386" s="19" t="n">
        <v>0.0310355179572651</v>
      </c>
      <c r="Z386" s="19" t="n">
        <v>0.0738214134469569</v>
      </c>
      <c r="AA386" s="19" t="n">
        <v>0.00605264895351328</v>
      </c>
      <c r="AB386" s="19" t="n">
        <v>0.0635764286258309</v>
      </c>
      <c r="AC386" s="19" t="n">
        <v>0.0785068770812331</v>
      </c>
      <c r="AD386" s="19" t="n">
        <v>0</v>
      </c>
      <c r="AE386" s="19"/>
      <c r="AF386" s="19" t="n">
        <v>0.0239467823078251</v>
      </c>
      <c r="AG386" s="19"/>
      <c r="AH386" s="19" t="n">
        <v>0.0304418304832137</v>
      </c>
      <c r="AI386" s="19"/>
      <c r="AJ386" s="19" t="n">
        <v>0.0419944845533682</v>
      </c>
      <c r="AK386" s="19" t="n">
        <v>0.0321785169674468</v>
      </c>
      <c r="AL386" s="19" t="n">
        <v>0.0247064666359261</v>
      </c>
      <c r="AM386" s="19" t="n">
        <v>0.0237883240492595</v>
      </c>
      <c r="AN386" s="19" t="n">
        <v>0.0240490555989202</v>
      </c>
      <c r="AO386" s="19" t="n">
        <v>0.0129492473191016</v>
      </c>
      <c r="AP386" s="19" t="n">
        <v>0.032872612200822</v>
      </c>
    </row>
    <row r="387">
      <c r="B387" t="s">
        <v>190</v>
      </c>
      <c r="C387" s="19" t="n">
        <v>0.0490744127778607</v>
      </c>
      <c r="D387" s="19" t="n">
        <v>0.0500797351964356</v>
      </c>
      <c r="E387" s="19" t="n">
        <v>0.0480909872399795</v>
      </c>
      <c r="F387" s="19"/>
      <c r="G387" s="19" t="n">
        <v>0.0908004867650561</v>
      </c>
      <c r="H387" s="19" t="n">
        <v>0.0689534739640893</v>
      </c>
      <c r="I387" s="19" t="n">
        <v>0.0474158000944264</v>
      </c>
      <c r="J387" s="19" t="n">
        <v>0.0503519516472192</v>
      </c>
      <c r="K387" s="19" t="n">
        <v>0.0592146298735414</v>
      </c>
      <c r="L387" s="19" t="n">
        <v>0.0111389133253958</v>
      </c>
      <c r="M387" s="19"/>
      <c r="N387" s="19" t="n">
        <v>0.0671770827820308</v>
      </c>
      <c r="O387" s="19" t="n">
        <v>0.040517116967367</v>
      </c>
      <c r="P387" s="19" t="n">
        <v>0.0525458649082873</v>
      </c>
      <c r="Q387" s="19" t="n">
        <v>0.0416038400797892</v>
      </c>
      <c r="R387" s="19" t="n">
        <v>0.0623007990529325</v>
      </c>
      <c r="S387" s="19"/>
      <c r="T387" s="19" t="n">
        <v>0.0710743963171877</v>
      </c>
      <c r="U387" s="19" t="n">
        <v>0.0666451067125624</v>
      </c>
      <c r="V387" s="19" t="n">
        <v>0.0586421690310302</v>
      </c>
      <c r="W387" s="19" t="n">
        <v>0.0428598622156007</v>
      </c>
      <c r="X387" s="19"/>
      <c r="Y387" s="19" t="n">
        <v>0.0549805441022154</v>
      </c>
      <c r="Z387" s="19" t="n">
        <v>0.103008983079677</v>
      </c>
      <c r="AA387" s="19" t="n">
        <v>0.0147795135127229</v>
      </c>
      <c r="AB387" s="19" t="n">
        <v>0.114994546895348</v>
      </c>
      <c r="AC387" s="19" t="n">
        <v>0.0337173452508683</v>
      </c>
      <c r="AD387" s="19" t="n">
        <v>0.0105329483834991</v>
      </c>
      <c r="AE387" s="19"/>
      <c r="AF387" s="19" t="n">
        <v>0.0390675428286789</v>
      </c>
      <c r="AG387" s="19"/>
      <c r="AH387" s="19" t="n">
        <v>0.0490744127778607</v>
      </c>
      <c r="AI387" s="19"/>
      <c r="AJ387" s="19" t="n">
        <v>0.0273129217257765</v>
      </c>
      <c r="AK387" s="19" t="n">
        <v>0.0538797036049977</v>
      </c>
      <c r="AL387" s="19" t="n">
        <v>0.041595629131294</v>
      </c>
      <c r="AM387" s="19" t="n">
        <v>0.0676962320295308</v>
      </c>
      <c r="AN387" s="19" t="n">
        <v>0.121664953563741</v>
      </c>
      <c r="AO387" s="19" t="n">
        <v>0.0735118700314205</v>
      </c>
      <c r="AP387" s="19" t="n">
        <v>0.0235972550337838</v>
      </c>
    </row>
    <row r="388">
      <c r="B388" t="s">
        <v>191</v>
      </c>
      <c r="C388" s="19" t="n">
        <v>0.0393412361205185</v>
      </c>
      <c r="D388" s="19" t="n">
        <v>0.0390618043317811</v>
      </c>
      <c r="E388" s="19" t="n">
        <v>0.0396145816185028</v>
      </c>
      <c r="F388" s="19"/>
      <c r="G388" s="19" t="n">
        <v>0.0756463943394887</v>
      </c>
      <c r="H388" s="19" t="n">
        <v>0.0486444720530419</v>
      </c>
      <c r="I388" s="19" t="n">
        <v>0.0627552647734743</v>
      </c>
      <c r="J388" s="19" t="n">
        <v>0.0331240254394823</v>
      </c>
      <c r="K388" s="19" t="n">
        <v>0.035608895035355</v>
      </c>
      <c r="L388" s="19" t="n">
        <v>0.00771970589046531</v>
      </c>
      <c r="M388" s="19"/>
      <c r="N388" s="19" t="n">
        <v>0.0452819035891515</v>
      </c>
      <c r="O388" s="19" t="n">
        <v>0.029457793847491</v>
      </c>
      <c r="P388" s="19" t="n">
        <v>0.0349320011817944</v>
      </c>
      <c r="Q388" s="19" t="n">
        <v>0.0456274471769249</v>
      </c>
      <c r="R388" s="19" t="n">
        <v>0.0442736891230941</v>
      </c>
      <c r="S388" s="19"/>
      <c r="T388" s="19" t="n">
        <v>0.0597529618361526</v>
      </c>
      <c r="U388" s="19" t="n">
        <v>0.0467182753812993</v>
      </c>
      <c r="V388" s="19" t="n">
        <v>0.0442155307734926</v>
      </c>
      <c r="W388" s="19" t="n">
        <v>0.0372208621073878</v>
      </c>
      <c r="X388" s="19"/>
      <c r="Y388" s="19" t="n">
        <v>0.050191871245831</v>
      </c>
      <c r="Z388" s="19" t="n">
        <v>0.0427452062620208</v>
      </c>
      <c r="AA388" s="19" t="n">
        <v>0.013169536641385</v>
      </c>
      <c r="AB388" s="19" t="n">
        <v>0.0760820698493319</v>
      </c>
      <c r="AC388" s="19" t="n">
        <v>0.0765827270182663</v>
      </c>
      <c r="AD388" s="19" t="n">
        <v>0.0195253457423586</v>
      </c>
      <c r="AE388" s="19"/>
      <c r="AF388" s="19" t="n">
        <v>0.036148683093423</v>
      </c>
      <c r="AG388" s="19"/>
      <c r="AH388" s="19" t="n">
        <v>0.0393412361205185</v>
      </c>
      <c r="AI388" s="19"/>
      <c r="AJ388" s="19" t="n">
        <v>0.0463000765613523</v>
      </c>
      <c r="AK388" s="19" t="n">
        <v>0.0253857948306404</v>
      </c>
      <c r="AL388" s="19" t="n">
        <v>0.0377095365559496</v>
      </c>
      <c r="AM388" s="19" t="n">
        <v>0.085760271097164</v>
      </c>
      <c r="AN388" s="19" t="n">
        <v>0.0612619652306154</v>
      </c>
      <c r="AO388" s="19" t="n">
        <v>0.0248632778733009</v>
      </c>
      <c r="AP388" s="19" t="n">
        <v>0.0155156136844452</v>
      </c>
    </row>
    <row r="389">
      <c r="B389" t="s">
        <v>192</v>
      </c>
      <c r="C389" s="19" t="n">
        <v>0.0959732302246123</v>
      </c>
      <c r="D389" s="19" t="n">
        <v>0.0772355723964455</v>
      </c>
      <c r="E389" s="19" t="n">
        <v>0.114302764001867</v>
      </c>
      <c r="F389" s="19"/>
      <c r="G389" s="19" t="n">
        <v>0.211043082183157</v>
      </c>
      <c r="H389" s="19" t="n">
        <v>0.0885308520919694</v>
      </c>
      <c r="I389" s="19" t="n">
        <v>0.150114768151389</v>
      </c>
      <c r="J389" s="19" t="n">
        <v>0.12888258180525</v>
      </c>
      <c r="K389" s="19" t="n">
        <v>0.0444767169560597</v>
      </c>
      <c r="L389" s="19" t="n">
        <v>0.0237741874328251</v>
      </c>
      <c r="M389" s="19"/>
      <c r="N389" s="19" t="n">
        <v>0.0614756024260057</v>
      </c>
      <c r="O389" s="19" t="n">
        <v>0.120137936016945</v>
      </c>
      <c r="P389" s="19" t="n">
        <v>0.0562612560333446</v>
      </c>
      <c r="Q389" s="19" t="n">
        <v>0.105465577340918</v>
      </c>
      <c r="R389" s="19" t="n">
        <v>0.128578619966821</v>
      </c>
      <c r="S389" s="19"/>
      <c r="T389" s="19" t="n">
        <v>0.151466583291284</v>
      </c>
      <c r="U389" s="19" t="n">
        <v>0.0629556319279249</v>
      </c>
      <c r="V389" s="19" t="n">
        <v>0.071954027405897</v>
      </c>
      <c r="W389" s="19" t="n">
        <v>0.111146476301394</v>
      </c>
      <c r="X389" s="19"/>
      <c r="Y389" s="19" t="n">
        <v>0.127850767436772</v>
      </c>
      <c r="Z389" s="19" t="n">
        <v>0.141693005248273</v>
      </c>
      <c r="AA389" s="19" t="n">
        <v>0.0164123193628508</v>
      </c>
      <c r="AB389" s="19" t="n">
        <v>0.0552131696750602</v>
      </c>
      <c r="AC389" s="19" t="n">
        <v>0.306116035724156</v>
      </c>
      <c r="AD389" s="19" t="n">
        <v>0.0495080188540255</v>
      </c>
      <c r="AE389" s="19"/>
      <c r="AF389" s="19" t="n">
        <v>0.0716372520585315</v>
      </c>
      <c r="AG389" s="19"/>
      <c r="AH389" s="19" t="n">
        <v>0.0959732302246123</v>
      </c>
      <c r="AI389" s="19"/>
      <c r="AJ389" s="19" t="n">
        <v>0.0947236845949092</v>
      </c>
      <c r="AK389" s="19" t="n">
        <v>0.0777269865431724</v>
      </c>
      <c r="AL389" s="19" t="n">
        <v>0.144398089091806</v>
      </c>
      <c r="AM389" s="19" t="n">
        <v>0.0875907761600263</v>
      </c>
      <c r="AN389" s="19" t="n">
        <v>0.0755589769642213</v>
      </c>
      <c r="AO389" s="19" t="n">
        <v>0.0990750978355967</v>
      </c>
      <c r="AP389" s="19" t="n">
        <v>0.0829511634883679</v>
      </c>
    </row>
    <row r="390">
      <c r="B390" t="s">
        <v>193</v>
      </c>
      <c r="C390" s="19" t="n">
        <v>0.627754951085948</v>
      </c>
      <c r="D390" s="19" t="n">
        <v>0.623282864391552</v>
      </c>
      <c r="E390" s="19" t="n">
        <v>0.632129631468709</v>
      </c>
      <c r="F390" s="19"/>
      <c r="G390" s="19" t="n">
        <v>0.339619701758343</v>
      </c>
      <c r="H390" s="19" t="n">
        <v>0.422621115626535</v>
      </c>
      <c r="I390" s="19" t="n">
        <v>0.498591083298598</v>
      </c>
      <c r="J390" s="19" t="n">
        <v>0.64094992672253</v>
      </c>
      <c r="K390" s="19" t="n">
        <v>0.785418703480718</v>
      </c>
      <c r="L390" s="19" t="n">
        <v>0.876429886521399</v>
      </c>
      <c r="M390" s="19"/>
      <c r="N390" s="19" t="n">
        <v>0.709185188679195</v>
      </c>
      <c r="O390" s="19" t="n">
        <v>0.639892766144924</v>
      </c>
      <c r="P390" s="19" t="n">
        <v>0.667781381568573</v>
      </c>
      <c r="Q390" s="19" t="n">
        <v>0.615786978525477</v>
      </c>
      <c r="R390" s="19" t="n">
        <v>0.527480073140462</v>
      </c>
      <c r="S390" s="19"/>
      <c r="T390" s="19" t="n">
        <v>0.364188009991612</v>
      </c>
      <c r="U390" s="19" t="n">
        <v>0.696120441152912</v>
      </c>
      <c r="V390" s="19" t="n">
        <v>0.65216998298425</v>
      </c>
      <c r="W390" s="19" t="n">
        <v>0.596894721588399</v>
      </c>
      <c r="X390" s="19"/>
      <c r="Y390" s="19" t="n">
        <v>0.51990555977365</v>
      </c>
      <c r="Z390" s="19" t="n">
        <v>0.572276213366969</v>
      </c>
      <c r="AA390" s="19" t="n">
        <v>0.86981634080865</v>
      </c>
      <c r="AB390" s="19" t="n">
        <v>0.450524100629618</v>
      </c>
      <c r="AC390" s="19" t="n">
        <v>0.267432110095273</v>
      </c>
      <c r="AD390" s="19" t="n">
        <v>0.803688961088181</v>
      </c>
      <c r="AE390" s="19"/>
      <c r="AF390" s="19" t="n">
        <v>0.672103566802869</v>
      </c>
      <c r="AG390" s="19"/>
      <c r="AH390" s="19" t="n">
        <v>0.627754951085948</v>
      </c>
      <c r="AI390" s="19"/>
      <c r="AJ390" s="19" t="n">
        <v>0.611517495362762</v>
      </c>
      <c r="AK390" s="19" t="n">
        <v>0.697322084099997</v>
      </c>
      <c r="AL390" s="19" t="n">
        <v>0.607888927537246</v>
      </c>
      <c r="AM390" s="19" t="n">
        <v>0.545434562966776</v>
      </c>
      <c r="AN390" s="19" t="n">
        <v>0.535602278430632</v>
      </c>
      <c r="AO390" s="19" t="n">
        <v>0.630932224953739</v>
      </c>
      <c r="AP390" s="19" t="n">
        <v>0.683027886632902</v>
      </c>
    </row>
    <row r="391">
      <c r="B391" t="s">
        <v>60</v>
      </c>
      <c r="C391" s="19" t="n">
        <v>0.0608023716469871</v>
      </c>
      <c r="D391" s="19" t="n">
        <v>0.0506811173241032</v>
      </c>
      <c r="E391" s="19" t="n">
        <v>0.0707031754016915</v>
      </c>
      <c r="F391" s="19"/>
      <c r="G391" s="19" t="n">
        <v>0.0653369099622448</v>
      </c>
      <c r="H391" s="19" t="n">
        <v>0.0679336989805685</v>
      </c>
      <c r="I391" s="19" t="n">
        <v>0.0519067920666452</v>
      </c>
      <c r="J391" s="19" t="n">
        <v>0.0746989904288574</v>
      </c>
      <c r="K391" s="19" t="n">
        <v>0.034024327931987</v>
      </c>
      <c r="L391" s="19" t="n">
        <v>0.0671786751772535</v>
      </c>
      <c r="M391" s="19"/>
      <c r="N391" s="19" t="n">
        <v>0.0509071220227869</v>
      </c>
      <c r="O391" s="19" t="n">
        <v>0.0569536354200527</v>
      </c>
      <c r="P391" s="19" t="n">
        <v>0.092669282756496</v>
      </c>
      <c r="Q391" s="19" t="n">
        <v>0.0540241519967811</v>
      </c>
      <c r="R391" s="19" t="n">
        <v>0.0318459275124774</v>
      </c>
      <c r="S391" s="19"/>
      <c r="T391" s="19" t="n">
        <v>0.121341468062208</v>
      </c>
      <c r="U391" s="19" t="n">
        <v>0.0436275794538437</v>
      </c>
      <c r="V391" s="19" t="n">
        <v>0.0590424489229971</v>
      </c>
      <c r="W391" s="19" t="n">
        <v>0.0612779853973609</v>
      </c>
      <c r="X391" s="19"/>
      <c r="Y391" s="19" t="n">
        <v>0.0523921630112733</v>
      </c>
      <c r="Z391" s="19" t="n">
        <v>0.0130344329330205</v>
      </c>
      <c r="AA391" s="19" t="n">
        <v>0.0721384078007114</v>
      </c>
      <c r="AB391" s="19" t="n">
        <v>0.0607398726504121</v>
      </c>
      <c r="AC391" s="19" t="n">
        <v>0.0878495935847893</v>
      </c>
      <c r="AD391" s="19" t="n">
        <v>0.106221044586642</v>
      </c>
      <c r="AE391" s="19"/>
      <c r="AF391" s="19" t="n">
        <v>0.0533245351493441</v>
      </c>
      <c r="AG391" s="19"/>
      <c r="AH391" s="19" t="n">
        <v>0.0608023716469871</v>
      </c>
      <c r="AI391" s="19"/>
      <c r="AJ391" s="19" t="n">
        <v>0.0459032354508246</v>
      </c>
      <c r="AK391" s="19" t="n">
        <v>0.0774630559039643</v>
      </c>
      <c r="AL391" s="19" t="n">
        <v>0.0223137362847995</v>
      </c>
      <c r="AM391" s="19" t="n">
        <v>0.0714257376183661</v>
      </c>
      <c r="AN391" s="19" t="n">
        <v>0.121039407595317</v>
      </c>
      <c r="AO391" s="19" t="n">
        <v>0.0746322356634443</v>
      </c>
      <c r="AP391" s="19" t="n">
        <v>0.0599291915229457</v>
      </c>
    </row>
    <row r="392">
      <c r="C392" s="19"/>
      <c r="D392" s="19"/>
      <c r="E392" s="19"/>
      <c r="F392" s="19"/>
      <c r="G392" s="19"/>
      <c r="H392" s="19"/>
      <c r="I392" s="19"/>
      <c r="J392" s="19"/>
      <c r="K392" s="19"/>
      <c r="L392" s="19"/>
      <c r="M392" s="19"/>
      <c r="N392" s="19"/>
      <c r="O392" s="19"/>
      <c r="P392" s="19"/>
      <c r="Q392" s="19"/>
      <c r="R392" s="19"/>
      <c r="S392" s="19"/>
      <c r="T392" s="19"/>
      <c r="U392" s="19"/>
      <c r="V392" s="19"/>
      <c r="W392" s="19"/>
      <c r="X392" s="19"/>
      <c r="Y392" s="19"/>
      <c r="Z392" s="19"/>
      <c r="AA392" s="19"/>
      <c r="AB392" s="19"/>
      <c r="AC392" s="19"/>
      <c r="AD392" s="19"/>
      <c r="AE392" s="19"/>
      <c r="AF392" s="19"/>
      <c r="AG392" s="19"/>
      <c r="AH392" s="19"/>
      <c r="AI392" s="19"/>
      <c r="AJ392" s="19"/>
      <c r="AK392" s="19"/>
      <c r="AL392" s="19"/>
      <c r="AM392" s="19"/>
      <c r="AN392" s="19"/>
      <c r="AO392" s="19"/>
      <c r="AP392" s="19"/>
    </row>
    <row r="393">
      <c r="B393" s="7" t="s">
        <v>197</v>
      </c>
      <c r="C393" s="19"/>
      <c r="D393" s="19"/>
      <c r="E393" s="19"/>
      <c r="F393" s="19"/>
      <c r="G393" s="19"/>
      <c r="H393" s="19"/>
      <c r="I393" s="19"/>
      <c r="J393" s="19"/>
      <c r="K393" s="19"/>
      <c r="L393" s="19"/>
      <c r="M393" s="19"/>
      <c r="N393" s="19"/>
      <c r="O393" s="19"/>
      <c r="P393" s="19"/>
      <c r="Q393" s="19"/>
      <c r="R393" s="19"/>
      <c r="S393" s="19"/>
      <c r="T393" s="19"/>
      <c r="U393" s="19"/>
      <c r="V393" s="19"/>
      <c r="W393" s="19"/>
      <c r="X393" s="19"/>
      <c r="Y393" s="19"/>
      <c r="Z393" s="19"/>
      <c r="AA393" s="19"/>
      <c r="AB393" s="19"/>
      <c r="AC393" s="19"/>
      <c r="AD393" s="19"/>
      <c r="AE393" s="19"/>
      <c r="AF393" s="19"/>
      <c r="AG393" s="19"/>
      <c r="AH393" s="19"/>
      <c r="AI393" s="19"/>
      <c r="AJ393" s="19"/>
      <c r="AK393" s="19"/>
      <c r="AL393" s="19"/>
      <c r="AM393" s="19"/>
      <c r="AN393" s="19"/>
      <c r="AO393" s="19"/>
      <c r="AP393" s="19"/>
    </row>
    <row r="394">
      <c r="B394" s="26" t="s">
        <v>122</v>
      </c>
      <c r="C394" s="19"/>
      <c r="D394" s="19"/>
      <c r="E394" s="19"/>
      <c r="F394" s="19"/>
      <c r="G394" s="19"/>
      <c r="H394" s="19"/>
      <c r="I394" s="19"/>
      <c r="J394" s="19"/>
      <c r="K394" s="19"/>
      <c r="L394" s="19"/>
      <c r="M394" s="19"/>
      <c r="N394" s="19"/>
      <c r="O394" s="19"/>
      <c r="P394" s="19"/>
      <c r="Q394" s="19"/>
      <c r="R394" s="19"/>
      <c r="S394" s="19"/>
      <c r="T394" s="19"/>
      <c r="U394" s="19"/>
      <c r="V394" s="19"/>
      <c r="W394" s="19"/>
      <c r="X394" s="19"/>
      <c r="Y394" s="19"/>
      <c r="Z394" s="19"/>
      <c r="AA394" s="19"/>
      <c r="AB394" s="19"/>
      <c r="AC394" s="19"/>
      <c r="AD394" s="19"/>
      <c r="AE394" s="19"/>
      <c r="AF394" s="19"/>
      <c r="AG394" s="19"/>
      <c r="AH394" s="19"/>
      <c r="AI394" s="19"/>
      <c r="AJ394" s="19"/>
      <c r="AK394" s="19"/>
      <c r="AL394" s="19"/>
      <c r="AM394" s="19"/>
      <c r="AN394" s="19"/>
      <c r="AO394" s="19"/>
      <c r="AP394" s="19"/>
    </row>
    <row r="395">
      <c r="B395" t="s">
        <v>186</v>
      </c>
      <c r="C395" s="19" t="n">
        <v>0.0595542268020954</v>
      </c>
      <c r="D395" s="19" t="n">
        <v>0.0809623854928169</v>
      </c>
      <c r="E395" s="19" t="n">
        <v>0.0322822085767864</v>
      </c>
      <c r="F395" s="19"/>
      <c r="G395" s="19" t="n">
        <v>0.0275422644313501</v>
      </c>
      <c r="H395" s="19" t="n">
        <v>0.117984807025442</v>
      </c>
      <c r="I395" s="19" t="n">
        <v>0.0868413380438722</v>
      </c>
      <c r="J395" s="19" t="n">
        <v>0.0119242916244421</v>
      </c>
      <c r="K395" s="19" t="n">
        <v>0.012344712557812</v>
      </c>
      <c r="L395" s="19" t="n">
        <v>0</v>
      </c>
      <c r="M395" s="19"/>
      <c r="N395" s="19" t="n">
        <v>0.0542402501522861</v>
      </c>
      <c r="O395" s="19" t="n">
        <v>0.0404700494375849</v>
      </c>
      <c r="P395" s="19" t="n">
        <v>0.0237324846564512</v>
      </c>
      <c r="Q395" s="19" t="n">
        <v>0.075254954206522</v>
      </c>
      <c r="R395" s="19" t="n">
        <v>0.090940632387896</v>
      </c>
      <c r="S395" s="19"/>
      <c r="T395" s="19" t="n">
        <v>0.0472084091542342</v>
      </c>
      <c r="U395" s="19" t="n">
        <v>0.038145095828621</v>
      </c>
      <c r="V395" s="19" t="n">
        <v>0.0251844356875211</v>
      </c>
      <c r="W395" s="19" t="n">
        <v>0.0768952663720597</v>
      </c>
      <c r="X395" s="19"/>
      <c r="Y395" s="19" t="n">
        <v>0.071040329350257</v>
      </c>
      <c r="Z395" s="19" t="n">
        <v>0.012407924412402</v>
      </c>
      <c r="AA395" s="19" t="s">
        <v>118</v>
      </c>
      <c r="AB395" s="19" t="s">
        <v>118</v>
      </c>
      <c r="AC395" s="19" t="s">
        <v>118</v>
      </c>
      <c r="AD395" s="19" t="s">
        <v>118</v>
      </c>
      <c r="AE395" s="19"/>
      <c r="AF395" s="19" t="n">
        <v>0.0681471004428973</v>
      </c>
      <c r="AG395" s="19"/>
      <c r="AH395" s="19" t="n">
        <v>0.0595542268020954</v>
      </c>
      <c r="AI395" s="19"/>
      <c r="AJ395" s="19" t="n">
        <v>0.0938315177323433</v>
      </c>
      <c r="AK395" s="19" t="n">
        <v>0.0238412503007485</v>
      </c>
      <c r="AL395" s="19" t="n">
        <v>0.0384176972645055</v>
      </c>
      <c r="AM395" s="19" t="n">
        <v>0.104782953652018</v>
      </c>
      <c r="AN395" s="19" t="n">
        <v>0.0254553735436451</v>
      </c>
      <c r="AO395" s="19" t="n">
        <v>0.0543950891532532</v>
      </c>
      <c r="AP395" s="19" t="n">
        <v>0.0469380085617065</v>
      </c>
    </row>
    <row r="396">
      <c r="B396" t="s">
        <v>187</v>
      </c>
      <c r="C396" s="19" t="n">
        <v>0.0806403319890081</v>
      </c>
      <c r="D396" s="19" t="n">
        <v>0.106933261932435</v>
      </c>
      <c r="E396" s="19" t="n">
        <v>0.0471455660461205</v>
      </c>
      <c r="F396" s="19"/>
      <c r="G396" s="19" t="n">
        <v>0.11359036263213</v>
      </c>
      <c r="H396" s="19" t="n">
        <v>0.0990284252589846</v>
      </c>
      <c r="I396" s="19" t="n">
        <v>0.111901670924225</v>
      </c>
      <c r="J396" s="19" t="n">
        <v>0.0539952875537614</v>
      </c>
      <c r="K396" s="19" t="n">
        <v>0.012344712557812</v>
      </c>
      <c r="L396" s="19" t="n">
        <v>0.0504917715802243</v>
      </c>
      <c r="M396" s="19"/>
      <c r="N396" s="19" t="n">
        <v>0</v>
      </c>
      <c r="O396" s="19" t="n">
        <v>0.0671402573939025</v>
      </c>
      <c r="P396" s="19" t="n">
        <v>0.0512508332586368</v>
      </c>
      <c r="Q396" s="19" t="n">
        <v>0.108237885014713</v>
      </c>
      <c r="R396" s="19" t="n">
        <v>0.0930402512922784</v>
      </c>
      <c r="S396" s="19"/>
      <c r="T396" s="19" t="n">
        <v>0</v>
      </c>
      <c r="U396" s="19" t="n">
        <v>0.0889478734910435</v>
      </c>
      <c r="V396" s="19" t="n">
        <v>0.0501554250812388</v>
      </c>
      <c r="W396" s="19" t="n">
        <v>0.102620547305223</v>
      </c>
      <c r="X396" s="19"/>
      <c r="Y396" s="19" t="n">
        <v>0.0965249785213243</v>
      </c>
      <c r="Z396" s="19" t="n">
        <v>0.0154395952181313</v>
      </c>
      <c r="AA396" s="19" t="s">
        <v>118</v>
      </c>
      <c r="AB396" s="19" t="s">
        <v>118</v>
      </c>
      <c r="AC396" s="19" t="s">
        <v>118</v>
      </c>
      <c r="AD396" s="19" t="s">
        <v>118</v>
      </c>
      <c r="AE396" s="19"/>
      <c r="AF396" s="19" t="n">
        <v>0.0887079969953589</v>
      </c>
      <c r="AG396" s="19"/>
      <c r="AH396" s="19" t="n">
        <v>0.0806403319890081</v>
      </c>
      <c r="AI396" s="19"/>
      <c r="AJ396" s="19" t="n">
        <v>0.13832682320854</v>
      </c>
      <c r="AK396" s="19" t="n">
        <v>0.0592233878766264</v>
      </c>
      <c r="AL396" s="19" t="n">
        <v>0.0862746739286313</v>
      </c>
      <c r="AM396" s="19" t="n">
        <v>0.0339692248154623</v>
      </c>
      <c r="AN396" s="19" t="n">
        <v>0</v>
      </c>
      <c r="AO396" s="19" t="n">
        <v>0.0986412394729261</v>
      </c>
      <c r="AP396" s="19" t="n">
        <v>0.051491125134575</v>
      </c>
    </row>
    <row r="397">
      <c r="B397" t="s">
        <v>188</v>
      </c>
      <c r="C397" s="19" t="n">
        <v>0.109409968950287</v>
      </c>
      <c r="D397" s="19" t="n">
        <v>0.153801258640658</v>
      </c>
      <c r="E397" s="19" t="n">
        <v>0.0528595631460986</v>
      </c>
      <c r="F397" s="19"/>
      <c r="G397" s="19" t="n">
        <v>0.147078698500085</v>
      </c>
      <c r="H397" s="19" t="n">
        <v>0.146162538581987</v>
      </c>
      <c r="I397" s="19" t="n">
        <v>0.096041966475304</v>
      </c>
      <c r="J397" s="19" t="n">
        <v>0.0880122812151393</v>
      </c>
      <c r="K397" s="19" t="n">
        <v>0.0596192708161441</v>
      </c>
      <c r="L397" s="19" t="n">
        <v>0.140511875879396</v>
      </c>
      <c r="M397" s="19"/>
      <c r="N397" s="19" t="n">
        <v>0.0571452539810612</v>
      </c>
      <c r="O397" s="19" t="n">
        <v>0.0823892723815088</v>
      </c>
      <c r="P397" s="19" t="n">
        <v>0.0891351148646535</v>
      </c>
      <c r="Q397" s="19" t="n">
        <v>0.117562373075836</v>
      </c>
      <c r="R397" s="19" t="n">
        <v>0.145023990900895</v>
      </c>
      <c r="S397" s="19"/>
      <c r="T397" s="19" t="n">
        <v>0.29914349071576</v>
      </c>
      <c r="U397" s="19" t="n">
        <v>0.0774039952764183</v>
      </c>
      <c r="V397" s="19" t="n">
        <v>0.107508618060673</v>
      </c>
      <c r="W397" s="19" t="n">
        <v>0.108783734320729</v>
      </c>
      <c r="X397" s="19"/>
      <c r="Y397" s="19" t="n">
        <v>0.107925743494006</v>
      </c>
      <c r="Z397" s="19" t="n">
        <v>0.115502178373186</v>
      </c>
      <c r="AA397" s="19" t="s">
        <v>118</v>
      </c>
      <c r="AB397" s="19" t="s">
        <v>118</v>
      </c>
      <c r="AC397" s="19" t="s">
        <v>118</v>
      </c>
      <c r="AD397" s="19" t="s">
        <v>118</v>
      </c>
      <c r="AE397" s="19"/>
      <c r="AF397" s="19" t="n">
        <v>0.115000916718706</v>
      </c>
      <c r="AG397" s="19"/>
      <c r="AH397" s="19" t="n">
        <v>0.109409968950287</v>
      </c>
      <c r="AI397" s="19"/>
      <c r="AJ397" s="19" t="n">
        <v>0.136121103753757</v>
      </c>
      <c r="AK397" s="19" t="n">
        <v>0.0923501405401152</v>
      </c>
      <c r="AL397" s="19" t="n">
        <v>0.101919269150032</v>
      </c>
      <c r="AM397" s="19" t="n">
        <v>0.169083993678792</v>
      </c>
      <c r="AN397" s="19" t="n">
        <v>0.0560153778839921</v>
      </c>
      <c r="AO397" s="19" t="n">
        <v>0.0840072872925104</v>
      </c>
      <c r="AP397" s="19" t="n">
        <v>0.0842677998434842</v>
      </c>
    </row>
    <row r="398">
      <c r="B398" t="s">
        <v>189</v>
      </c>
      <c r="C398" s="19" t="n">
        <v>0.0869947867158694</v>
      </c>
      <c r="D398" s="19" t="n">
        <v>0.0932009519163907</v>
      </c>
      <c r="E398" s="19" t="n">
        <v>0.0790887050718066</v>
      </c>
      <c r="F398" s="19"/>
      <c r="G398" s="19" t="n">
        <v>0.135344609969509</v>
      </c>
      <c r="H398" s="19" t="n">
        <v>0.0615297027692323</v>
      </c>
      <c r="I398" s="19" t="n">
        <v>0.0983226388865659</v>
      </c>
      <c r="J398" s="19" t="n">
        <v>0.0785891496666076</v>
      </c>
      <c r="K398" s="19" t="n">
        <v>0.12229182397443</v>
      </c>
      <c r="L398" s="19" t="n">
        <v>0</v>
      </c>
      <c r="M398" s="19"/>
      <c r="N398" s="19" t="n">
        <v>0.0726799641186717</v>
      </c>
      <c r="O398" s="19" t="n">
        <v>0.130759938758082</v>
      </c>
      <c r="P398" s="19" t="n">
        <v>0.0614344604266971</v>
      </c>
      <c r="Q398" s="19" t="n">
        <v>0.0631255933555265</v>
      </c>
      <c r="R398" s="19" t="n">
        <v>0.131127217862539</v>
      </c>
      <c r="S398" s="19"/>
      <c r="T398" s="19" t="n">
        <v>0.264279813073407</v>
      </c>
      <c r="U398" s="19" t="n">
        <v>0.135803521759719</v>
      </c>
      <c r="V398" s="19" t="n">
        <v>0.0942731757153099</v>
      </c>
      <c r="W398" s="19" t="n">
        <v>0.0698661809104765</v>
      </c>
      <c r="X398" s="19"/>
      <c r="Y398" s="19" t="n">
        <v>0.09080829918777</v>
      </c>
      <c r="Z398" s="19" t="n">
        <v>0.0713416953897892</v>
      </c>
      <c r="AA398" s="19" t="s">
        <v>118</v>
      </c>
      <c r="AB398" s="19" t="s">
        <v>118</v>
      </c>
      <c r="AC398" s="19" t="s">
        <v>118</v>
      </c>
      <c r="AD398" s="19" t="s">
        <v>118</v>
      </c>
      <c r="AE398" s="19"/>
      <c r="AF398" s="19" t="n">
        <v>0.0728179676458201</v>
      </c>
      <c r="AG398" s="19"/>
      <c r="AH398" s="19" t="n">
        <v>0.0869947867158694</v>
      </c>
      <c r="AI398" s="19"/>
      <c r="AJ398" s="19" t="n">
        <v>0.0879976504459648</v>
      </c>
      <c r="AK398" s="19" t="n">
        <v>0.112944630290616</v>
      </c>
      <c r="AL398" s="19" t="n">
        <v>0.0948298553223407</v>
      </c>
      <c r="AM398" s="19" t="n">
        <v>0.0461120235387003</v>
      </c>
      <c r="AN398" s="19" t="n">
        <v>0.053955291582541</v>
      </c>
      <c r="AO398" s="19" t="n">
        <v>0.0707859863345543</v>
      </c>
      <c r="AP398" s="19" t="n">
        <v>0.106844285431324</v>
      </c>
    </row>
    <row r="399">
      <c r="B399" t="s">
        <v>190</v>
      </c>
      <c r="C399" s="19" t="n">
        <v>0.109403023667488</v>
      </c>
      <c r="D399" s="19" t="n">
        <v>0.118718874397482</v>
      </c>
      <c r="E399" s="19" t="n">
        <v>0.0975354896790208</v>
      </c>
      <c r="F399" s="19"/>
      <c r="G399" s="19" t="n">
        <v>0.19467530442345</v>
      </c>
      <c r="H399" s="19" t="n">
        <v>0.102816215893199</v>
      </c>
      <c r="I399" s="19" t="n">
        <v>0.102952162264004</v>
      </c>
      <c r="J399" s="19" t="n">
        <v>0.0897058174982392</v>
      </c>
      <c r="K399" s="19" t="n">
        <v>0.140104179358937</v>
      </c>
      <c r="L399" s="19" t="n">
        <v>0</v>
      </c>
      <c r="M399" s="19"/>
      <c r="N399" s="19" t="n">
        <v>0.0591769345135149</v>
      </c>
      <c r="O399" s="19" t="n">
        <v>0.151486711402675</v>
      </c>
      <c r="P399" s="19" t="n">
        <v>0.0928402076045633</v>
      </c>
      <c r="Q399" s="19" t="n">
        <v>0.116488566672566</v>
      </c>
      <c r="R399" s="19" t="n">
        <v>0.0940870877297438</v>
      </c>
      <c r="S399" s="19"/>
      <c r="T399" s="19" t="n">
        <v>0.0648819919063716</v>
      </c>
      <c r="U399" s="19" t="n">
        <v>0.056896516041711</v>
      </c>
      <c r="V399" s="19" t="n">
        <v>0.0892434932867081</v>
      </c>
      <c r="W399" s="19" t="n">
        <v>0.126077214573449</v>
      </c>
      <c r="X399" s="19"/>
      <c r="Y399" s="19" t="n">
        <v>0.106640641931218</v>
      </c>
      <c r="Z399" s="19" t="n">
        <v>0.120741602973037</v>
      </c>
      <c r="AA399" s="19" t="s">
        <v>118</v>
      </c>
      <c r="AB399" s="19" t="s">
        <v>118</v>
      </c>
      <c r="AC399" s="19" t="s">
        <v>118</v>
      </c>
      <c r="AD399" s="19" t="s">
        <v>118</v>
      </c>
      <c r="AE399" s="19"/>
      <c r="AF399" s="19" t="n">
        <v>0.09636922982248</v>
      </c>
      <c r="AG399" s="19"/>
      <c r="AH399" s="19" t="n">
        <v>0.109403023667488</v>
      </c>
      <c r="AI399" s="19"/>
      <c r="AJ399" s="19" t="n">
        <v>0.1110566847315</v>
      </c>
      <c r="AK399" s="19" t="n">
        <v>0.0752531727166687</v>
      </c>
      <c r="AL399" s="19" t="n">
        <v>0.145473346732277</v>
      </c>
      <c r="AM399" s="19" t="n">
        <v>0.177463528785445</v>
      </c>
      <c r="AN399" s="19" t="n">
        <v>0.165291275230051</v>
      </c>
      <c r="AO399" s="19" t="n">
        <v>0.0405143219681136</v>
      </c>
      <c r="AP399" s="19" t="n">
        <v>0.0632216737289015</v>
      </c>
    </row>
    <row r="400">
      <c r="B400" t="s">
        <v>191</v>
      </c>
      <c r="C400" s="19" t="n">
        <v>0.0895327533001016</v>
      </c>
      <c r="D400" s="19" t="n">
        <v>0.0969183148877847</v>
      </c>
      <c r="E400" s="19" t="n">
        <v>0.0801242295156281</v>
      </c>
      <c r="F400" s="19"/>
      <c r="G400" s="19" t="n">
        <v>0.0930433475013175</v>
      </c>
      <c r="H400" s="19" t="n">
        <v>0.111672927389745</v>
      </c>
      <c r="I400" s="19" t="n">
        <v>0.0609423019129033</v>
      </c>
      <c r="J400" s="19" t="n">
        <v>0.0972705396278521</v>
      </c>
      <c r="K400" s="19" t="n">
        <v>0.0653764715217115</v>
      </c>
      <c r="L400" s="19" t="n">
        <v>0.150327552137052</v>
      </c>
      <c r="M400" s="19"/>
      <c r="N400" s="19" t="n">
        <v>0.122188221684013</v>
      </c>
      <c r="O400" s="19" t="n">
        <v>0.040758832523567</v>
      </c>
      <c r="P400" s="19" t="n">
        <v>0.117116374586593</v>
      </c>
      <c r="Q400" s="19" t="n">
        <v>0.0893276795311142</v>
      </c>
      <c r="R400" s="19" t="n">
        <v>0.0888334616701233</v>
      </c>
      <c r="S400" s="19"/>
      <c r="T400" s="19" t="n">
        <v>0.147510767244525</v>
      </c>
      <c r="U400" s="19" t="n">
        <v>0.0716138055300908</v>
      </c>
      <c r="V400" s="19" t="n">
        <v>0.0701973434805524</v>
      </c>
      <c r="W400" s="19" t="n">
        <v>0.0982439944952968</v>
      </c>
      <c r="X400" s="19"/>
      <c r="Y400" s="19" t="n">
        <v>0.0764307450657705</v>
      </c>
      <c r="Z400" s="19" t="n">
        <v>0.143311764895893</v>
      </c>
      <c r="AA400" s="19" t="s">
        <v>118</v>
      </c>
      <c r="AB400" s="19" t="s">
        <v>118</v>
      </c>
      <c r="AC400" s="19" t="s">
        <v>118</v>
      </c>
      <c r="AD400" s="19" t="s">
        <v>118</v>
      </c>
      <c r="AE400" s="19"/>
      <c r="AF400" s="19" t="n">
        <v>0.0846570226169488</v>
      </c>
      <c r="AG400" s="19"/>
      <c r="AH400" s="19" t="n">
        <v>0.0895327533001016</v>
      </c>
      <c r="AI400" s="19"/>
      <c r="AJ400" s="19" t="n">
        <v>0.0413546363846025</v>
      </c>
      <c r="AK400" s="19" t="n">
        <v>0.073454287748785</v>
      </c>
      <c r="AL400" s="19" t="n">
        <v>0.0792449264386329</v>
      </c>
      <c r="AM400" s="19" t="n">
        <v>0.0928821784139358</v>
      </c>
      <c r="AN400" s="19" t="n">
        <v>0.109736828308344</v>
      </c>
      <c r="AO400" s="19" t="n">
        <v>0.128576216151659</v>
      </c>
      <c r="AP400" s="19" t="n">
        <v>0.178798307769659</v>
      </c>
    </row>
    <row r="401">
      <c r="B401" t="s">
        <v>192</v>
      </c>
      <c r="C401" s="19" t="n">
        <v>0.134223236369637</v>
      </c>
      <c r="D401" s="19" t="n">
        <v>0.115870839672881</v>
      </c>
      <c r="E401" s="19" t="n">
        <v>0.1576024958577</v>
      </c>
      <c r="F401" s="19"/>
      <c r="G401" s="19" t="n">
        <v>0.112406332429039</v>
      </c>
      <c r="H401" s="19" t="n">
        <v>0.123211146178504</v>
      </c>
      <c r="I401" s="19" t="n">
        <v>0.147385463445974</v>
      </c>
      <c r="J401" s="19" t="n">
        <v>0.195109697674971</v>
      </c>
      <c r="K401" s="19" t="n">
        <v>0.0735954804608389</v>
      </c>
      <c r="L401" s="19" t="n">
        <v>0.0326592861327807</v>
      </c>
      <c r="M401" s="19"/>
      <c r="N401" s="19" t="n">
        <v>0.220795972079384</v>
      </c>
      <c r="O401" s="19" t="n">
        <v>0.107646936668191</v>
      </c>
      <c r="P401" s="19" t="n">
        <v>0.116193064733075</v>
      </c>
      <c r="Q401" s="19" t="n">
        <v>0.147552721044015</v>
      </c>
      <c r="R401" s="19" t="n">
        <v>0.136229522877474</v>
      </c>
      <c r="S401" s="19"/>
      <c r="T401" s="19" t="n">
        <v>0.0706410510998258</v>
      </c>
      <c r="U401" s="19" t="n">
        <v>0.179872298393634</v>
      </c>
      <c r="V401" s="19" t="n">
        <v>0.187530037363761</v>
      </c>
      <c r="W401" s="19" t="n">
        <v>0.116180343429312</v>
      </c>
      <c r="X401" s="19"/>
      <c r="Y401" s="19" t="n">
        <v>0.124606118449607</v>
      </c>
      <c r="Z401" s="19" t="n">
        <v>0.173698031903972</v>
      </c>
      <c r="AA401" s="19" t="s">
        <v>118</v>
      </c>
      <c r="AB401" s="19" t="s">
        <v>118</v>
      </c>
      <c r="AC401" s="19" t="s">
        <v>118</v>
      </c>
      <c r="AD401" s="19" t="s">
        <v>118</v>
      </c>
      <c r="AE401" s="19"/>
      <c r="AF401" s="19" t="n">
        <v>0.128275834019073</v>
      </c>
      <c r="AG401" s="19"/>
      <c r="AH401" s="19" t="n">
        <v>0.134223236369637</v>
      </c>
      <c r="AI401" s="19"/>
      <c r="AJ401" s="19" t="n">
        <v>0.125186937540507</v>
      </c>
      <c r="AK401" s="19" t="n">
        <v>0.170281504363026</v>
      </c>
      <c r="AL401" s="19" t="n">
        <v>0.110023716179767</v>
      </c>
      <c r="AM401" s="19" t="n">
        <v>0.0948328050405536</v>
      </c>
      <c r="AN401" s="19" t="n">
        <v>0.143317435634483</v>
      </c>
      <c r="AO401" s="19" t="n">
        <v>0.113767012931178</v>
      </c>
      <c r="AP401" s="19" t="n">
        <v>0.184398527481237</v>
      </c>
    </row>
    <row r="402">
      <c r="B402" t="s">
        <v>193</v>
      </c>
      <c r="C402" s="19" t="n">
        <v>0.294376347522068</v>
      </c>
      <c r="D402" s="19" t="n">
        <v>0.200572980082952</v>
      </c>
      <c r="E402" s="19" t="n">
        <v>0.413873179704262</v>
      </c>
      <c r="F402" s="19"/>
      <c r="G402" s="19" t="n">
        <v>0.163093501698482</v>
      </c>
      <c r="H402" s="19" t="n">
        <v>0.201643874387385</v>
      </c>
      <c r="I402" s="19" t="n">
        <v>0.25125288960367</v>
      </c>
      <c r="J402" s="19" t="n">
        <v>0.359671030594691</v>
      </c>
      <c r="K402" s="19" t="n">
        <v>0.470429418025816</v>
      </c>
      <c r="L402" s="19" t="n">
        <v>0.559345700332346</v>
      </c>
      <c r="M402" s="19"/>
      <c r="N402" s="19" t="n">
        <v>0.413773403471069</v>
      </c>
      <c r="O402" s="19" t="n">
        <v>0.35477388581784</v>
      </c>
      <c r="P402" s="19" t="n">
        <v>0.40137453142737</v>
      </c>
      <c r="Q402" s="19" t="n">
        <v>0.252386825507466</v>
      </c>
      <c r="R402" s="19" t="n">
        <v>0.171290872209441</v>
      </c>
      <c r="S402" s="19"/>
      <c r="T402" s="19" t="n">
        <v>0.106334476805876</v>
      </c>
      <c r="U402" s="19" t="n">
        <v>0.313364107510366</v>
      </c>
      <c r="V402" s="19" t="n">
        <v>0.332521741002406</v>
      </c>
      <c r="W402" s="19" t="n">
        <v>0.261908122511187</v>
      </c>
      <c r="X402" s="19"/>
      <c r="Y402" s="19" t="n">
        <v>0.284784551870839</v>
      </c>
      <c r="Z402" s="19" t="n">
        <v>0.333747204288917</v>
      </c>
      <c r="AA402" s="19" t="s">
        <v>118</v>
      </c>
      <c r="AB402" s="19" t="s">
        <v>118</v>
      </c>
      <c r="AC402" s="19" t="s">
        <v>118</v>
      </c>
      <c r="AD402" s="19" t="s">
        <v>118</v>
      </c>
      <c r="AE402" s="19"/>
      <c r="AF402" s="19" t="n">
        <v>0.308413905907032</v>
      </c>
      <c r="AG402" s="19"/>
      <c r="AH402" s="19" t="n">
        <v>0.294376347522068</v>
      </c>
      <c r="AI402" s="19"/>
      <c r="AJ402" s="19" t="n">
        <v>0.230141983809195</v>
      </c>
      <c r="AK402" s="19" t="n">
        <v>0.357327954557246</v>
      </c>
      <c r="AL402" s="19" t="n">
        <v>0.301457885801627</v>
      </c>
      <c r="AM402" s="19" t="n">
        <v>0.280873292075093</v>
      </c>
      <c r="AN402" s="19" t="n">
        <v>0.382313226886792</v>
      </c>
      <c r="AO402" s="19" t="n">
        <v>0.338815636209309</v>
      </c>
      <c r="AP402" s="19" t="n">
        <v>0.26782086667193</v>
      </c>
    </row>
    <row r="403">
      <c r="B403" t="s">
        <v>60</v>
      </c>
      <c r="C403" s="19" t="n">
        <v>0.0358653246834454</v>
      </c>
      <c r="D403" s="19" t="n">
        <v>0.033021132976599</v>
      </c>
      <c r="E403" s="19" t="n">
        <v>0.0394885624025776</v>
      </c>
      <c r="F403" s="19"/>
      <c r="G403" s="19" t="n">
        <v>0.0132255784146375</v>
      </c>
      <c r="H403" s="19" t="n">
        <v>0.0359503625155213</v>
      </c>
      <c r="I403" s="19" t="n">
        <v>0.0443595684434813</v>
      </c>
      <c r="J403" s="19" t="n">
        <v>0.0257219045442963</v>
      </c>
      <c r="K403" s="19" t="n">
        <v>0.0438939307264981</v>
      </c>
      <c r="L403" s="19" t="n">
        <v>0.0666638139382016</v>
      </c>
      <c r="M403" s="19"/>
      <c r="N403" s="19" t="n">
        <v>0</v>
      </c>
      <c r="O403" s="19" t="n">
        <v>0.0245741156166493</v>
      </c>
      <c r="P403" s="19" t="n">
        <v>0.0469229284419595</v>
      </c>
      <c r="Q403" s="19" t="n">
        <v>0.0300634015922415</v>
      </c>
      <c r="R403" s="19" t="n">
        <v>0.0494269630696105</v>
      </c>
      <c r="S403" s="19"/>
      <c r="T403" s="19" t="n">
        <v>0</v>
      </c>
      <c r="U403" s="19" t="n">
        <v>0.0379527861683965</v>
      </c>
      <c r="V403" s="19" t="n">
        <v>0.0433857303218296</v>
      </c>
      <c r="W403" s="19" t="n">
        <v>0.0394245960822666</v>
      </c>
      <c r="X403" s="19"/>
      <c r="Y403" s="19" t="n">
        <v>0.0412385921292092</v>
      </c>
      <c r="Z403" s="19" t="n">
        <v>0.0138100025446731</v>
      </c>
      <c r="AA403" s="19" t="s">
        <v>118</v>
      </c>
      <c r="AB403" s="19" t="s">
        <v>118</v>
      </c>
      <c r="AC403" s="19" t="s">
        <v>118</v>
      </c>
      <c r="AD403" s="19" t="s">
        <v>118</v>
      </c>
      <c r="AE403" s="19"/>
      <c r="AF403" s="19" t="n">
        <v>0.0376100258316833</v>
      </c>
      <c r="AG403" s="19"/>
      <c r="AH403" s="19" t="n">
        <v>0.0358653246834454</v>
      </c>
      <c r="AI403" s="19"/>
      <c r="AJ403" s="19" t="n">
        <v>0.0359826623935906</v>
      </c>
      <c r="AK403" s="19" t="n">
        <v>0.0353236716061671</v>
      </c>
      <c r="AL403" s="19" t="n">
        <v>0.0423586291821867</v>
      </c>
      <c r="AM403" s="19" t="n">
        <v>0</v>
      </c>
      <c r="AN403" s="19" t="n">
        <v>0.0639151909301518</v>
      </c>
      <c r="AO403" s="19" t="n">
        <v>0.0704972104864969</v>
      </c>
      <c r="AP403" s="19" t="n">
        <v>0.0162194053771821</v>
      </c>
    </row>
    <row r="404">
      <c r="C404" s="19"/>
      <c r="D404" s="19"/>
      <c r="E404" s="19"/>
      <c r="F404" s="19"/>
      <c r="G404" s="19"/>
      <c r="H404" s="19"/>
      <c r="I404" s="19"/>
      <c r="J404" s="19"/>
      <c r="K404" s="19"/>
      <c r="L404" s="19"/>
      <c r="M404" s="19"/>
      <c r="N404" s="19"/>
      <c r="O404" s="19"/>
      <c r="P404" s="19"/>
      <c r="Q404" s="19"/>
      <c r="R404" s="19"/>
      <c r="S404" s="19"/>
      <c r="T404" s="19"/>
      <c r="U404" s="19"/>
      <c r="V404" s="19"/>
      <c r="W404" s="19"/>
      <c r="X404" s="19"/>
      <c r="Y404" s="19"/>
      <c r="Z404" s="19"/>
      <c r="AA404" s="19"/>
      <c r="AB404" s="19"/>
      <c r="AC404" s="19"/>
      <c r="AD404" s="19"/>
      <c r="AE404" s="19"/>
      <c r="AF404" s="19"/>
      <c r="AG404" s="19"/>
      <c r="AH404" s="19"/>
      <c r="AI404" s="19"/>
      <c r="AJ404" s="19"/>
      <c r="AK404" s="19"/>
      <c r="AL404" s="19"/>
      <c r="AM404" s="19"/>
      <c r="AN404" s="19"/>
      <c r="AO404" s="19"/>
      <c r="AP404" s="19"/>
    </row>
    <row r="405">
      <c r="B405" s="7" t="s">
        <v>198</v>
      </c>
      <c r="C405" s="19"/>
      <c r="D405" s="19"/>
      <c r="E405" s="19"/>
      <c r="F405" s="19"/>
      <c r="G405" s="19"/>
      <c r="H405" s="19"/>
      <c r="I405" s="19"/>
      <c r="J405" s="19"/>
      <c r="K405" s="19"/>
      <c r="L405" s="19"/>
      <c r="M405" s="19"/>
      <c r="N405" s="19"/>
      <c r="O405" s="19"/>
      <c r="P405" s="19"/>
      <c r="Q405" s="19"/>
      <c r="R405" s="19"/>
      <c r="S405" s="19"/>
      <c r="T405" s="19"/>
      <c r="U405" s="19"/>
      <c r="V405" s="19"/>
      <c r="W405" s="19"/>
      <c r="X405" s="19"/>
      <c r="Y405" s="19"/>
      <c r="Z405" s="19"/>
      <c r="AA405" s="19"/>
      <c r="AB405" s="19"/>
      <c r="AC405" s="19"/>
      <c r="AD405" s="19"/>
      <c r="AE405" s="19"/>
      <c r="AF405" s="19"/>
      <c r="AG405" s="19"/>
      <c r="AH405" s="19"/>
      <c r="AI405" s="19"/>
      <c r="AJ405" s="19"/>
      <c r="AK405" s="19"/>
      <c r="AL405" s="19"/>
      <c r="AM405" s="19"/>
      <c r="AN405" s="19"/>
      <c r="AO405" s="19"/>
      <c r="AP405" s="19"/>
    </row>
    <row r="406">
      <c r="B406" s="26" t="s">
        <v>122</v>
      </c>
      <c r="C406" s="19"/>
      <c r="D406" s="19"/>
      <c r="E406" s="19"/>
      <c r="F406" s="19"/>
      <c r="G406" s="19"/>
      <c r="H406" s="19"/>
      <c r="I406" s="19"/>
      <c r="J406" s="19"/>
      <c r="K406" s="19"/>
      <c r="L406" s="19"/>
      <c r="M406" s="19"/>
      <c r="N406" s="19"/>
      <c r="O406" s="19"/>
      <c r="P406" s="19"/>
      <c r="Q406" s="19"/>
      <c r="R406" s="19"/>
      <c r="S406" s="19"/>
      <c r="T406" s="19"/>
      <c r="U406" s="19"/>
      <c r="V406" s="19"/>
      <c r="W406" s="19"/>
      <c r="X406" s="19"/>
      <c r="Y406" s="19"/>
      <c r="Z406" s="19"/>
      <c r="AA406" s="19"/>
      <c r="AB406" s="19"/>
      <c r="AC406" s="19"/>
      <c r="AD406" s="19"/>
      <c r="AE406" s="19"/>
      <c r="AF406" s="19"/>
      <c r="AG406" s="19"/>
      <c r="AH406" s="19"/>
      <c r="AI406" s="19"/>
      <c r="AJ406" s="19"/>
      <c r="AK406" s="19"/>
      <c r="AL406" s="19"/>
      <c r="AM406" s="19"/>
      <c r="AN406" s="19"/>
      <c r="AO406" s="19"/>
      <c r="AP406" s="19"/>
    </row>
    <row r="407">
      <c r="B407" t="s">
        <v>186</v>
      </c>
      <c r="C407" s="19" t="n">
        <v>0.0464889414480415</v>
      </c>
      <c r="D407" s="19" t="n">
        <v>0.0639331848992322</v>
      </c>
      <c r="E407" s="19" t="n">
        <v>0.0242665853734021</v>
      </c>
      <c r="F407" s="19"/>
      <c r="G407" s="19" t="n">
        <v>0.0531898971299576</v>
      </c>
      <c r="H407" s="19" t="n">
        <v>0.0612190182570174</v>
      </c>
      <c r="I407" s="19" t="n">
        <v>0.0781898747473557</v>
      </c>
      <c r="J407" s="19" t="n">
        <v>0.0103711757713575</v>
      </c>
      <c r="K407" s="19" t="n">
        <v>0.026316267354662</v>
      </c>
      <c r="L407" s="19" t="n">
        <v>0</v>
      </c>
      <c r="M407" s="19"/>
      <c r="N407" s="19" t="n">
        <v>0</v>
      </c>
      <c r="O407" s="19" t="n">
        <v>0.0279262961082567</v>
      </c>
      <c r="P407" s="19" t="n">
        <v>0.035406320788872</v>
      </c>
      <c r="Q407" s="19" t="n">
        <v>0.0546243683185385</v>
      </c>
      <c r="R407" s="19" t="n">
        <v>0.0693523980487949</v>
      </c>
      <c r="S407" s="19"/>
      <c r="T407" s="19" t="n">
        <v>0</v>
      </c>
      <c r="U407" s="19" t="n">
        <v>0.0424328205059156</v>
      </c>
      <c r="V407" s="19" t="n">
        <v>0.00945134629642579</v>
      </c>
      <c r="W407" s="19" t="n">
        <v>0.0624325010489667</v>
      </c>
      <c r="X407" s="19"/>
      <c r="Y407" s="19" t="n">
        <v>0.0523911214334698</v>
      </c>
      <c r="Z407" s="19" t="n">
        <v>0.0222626243674981</v>
      </c>
      <c r="AA407" s="19" t="s">
        <v>118</v>
      </c>
      <c r="AB407" s="19" t="s">
        <v>118</v>
      </c>
      <c r="AC407" s="19" t="s">
        <v>118</v>
      </c>
      <c r="AD407" s="19" t="s">
        <v>118</v>
      </c>
      <c r="AE407" s="19"/>
      <c r="AF407" s="19" t="n">
        <v>0.0633596787869272</v>
      </c>
      <c r="AG407" s="19"/>
      <c r="AH407" s="19" t="n">
        <v>0.0464889414480415</v>
      </c>
      <c r="AI407" s="19"/>
      <c r="AJ407" s="19" t="n">
        <v>0.0565840343645888</v>
      </c>
      <c r="AK407" s="19" t="n">
        <v>0.0175348909772018</v>
      </c>
      <c r="AL407" s="19" t="n">
        <v>0.0617748702235969</v>
      </c>
      <c r="AM407" s="19" t="n">
        <v>0.104148528908877</v>
      </c>
      <c r="AN407" s="19" t="n">
        <v>0.0254553735436451</v>
      </c>
      <c r="AO407" s="19" t="n">
        <v>0.0518126743170301</v>
      </c>
      <c r="AP407" s="19" t="n">
        <v>0</v>
      </c>
    </row>
    <row r="408">
      <c r="B408" t="s">
        <v>187</v>
      </c>
      <c r="C408" s="19" t="n">
        <v>0.0908682546505328</v>
      </c>
      <c r="D408" s="19" t="n">
        <v>0.113928435636878</v>
      </c>
      <c r="E408" s="19" t="n">
        <v>0.0614917125002217</v>
      </c>
      <c r="F408" s="19"/>
      <c r="G408" s="19" t="n">
        <v>0.13468491595835</v>
      </c>
      <c r="H408" s="19" t="n">
        <v>0.142706308731297</v>
      </c>
      <c r="I408" s="19" t="n">
        <v>0.0931692446403726</v>
      </c>
      <c r="J408" s="19" t="n">
        <v>0.0452280060412804</v>
      </c>
      <c r="K408" s="19" t="n">
        <v>0.0555978192905037</v>
      </c>
      <c r="L408" s="19" t="n">
        <v>0</v>
      </c>
      <c r="M408" s="19"/>
      <c r="N408" s="19" t="n">
        <v>0.0542402501522861</v>
      </c>
      <c r="O408" s="19" t="n">
        <v>0.0351903518120374</v>
      </c>
      <c r="P408" s="19" t="n">
        <v>0.05698905235463</v>
      </c>
      <c r="Q408" s="19" t="n">
        <v>0.136350150271178</v>
      </c>
      <c r="R408" s="19" t="n">
        <v>0.100362500867218</v>
      </c>
      <c r="S408" s="19"/>
      <c r="T408" s="19" t="n">
        <v>0.214627759224909</v>
      </c>
      <c r="U408" s="19" t="n">
        <v>0.0724214847059611</v>
      </c>
      <c r="V408" s="19" t="n">
        <v>0.059583189764534</v>
      </c>
      <c r="W408" s="19" t="n">
        <v>0.10730272323211</v>
      </c>
      <c r="X408" s="19"/>
      <c r="Y408" s="19" t="n">
        <v>0.105158195339761</v>
      </c>
      <c r="Z408" s="19" t="n">
        <v>0.0322132093868991</v>
      </c>
      <c r="AA408" s="19" t="s">
        <v>118</v>
      </c>
      <c r="AB408" s="19" t="s">
        <v>118</v>
      </c>
      <c r="AC408" s="19" t="s">
        <v>118</v>
      </c>
      <c r="AD408" s="19" t="s">
        <v>118</v>
      </c>
      <c r="AE408" s="19"/>
      <c r="AF408" s="19" t="n">
        <v>0.0828876651019248</v>
      </c>
      <c r="AG408" s="19"/>
      <c r="AH408" s="19" t="n">
        <v>0.0908682546505328</v>
      </c>
      <c r="AI408" s="19"/>
      <c r="AJ408" s="19" t="n">
        <v>0.164100902600041</v>
      </c>
      <c r="AK408" s="19" t="n">
        <v>0.0508655023951731</v>
      </c>
      <c r="AL408" s="19" t="n">
        <v>0.0916277656552126</v>
      </c>
      <c r="AM408" s="19" t="n">
        <v>0.0629994899602579</v>
      </c>
      <c r="AN408" s="19" t="n">
        <v>0</v>
      </c>
      <c r="AO408" s="19" t="n">
        <v>0.0764180261299095</v>
      </c>
      <c r="AP408" s="19" t="n">
        <v>0.073765622595747</v>
      </c>
    </row>
    <row r="409">
      <c r="B409" t="s">
        <v>188</v>
      </c>
      <c r="C409" s="19" t="n">
        <v>0.0859487707880295</v>
      </c>
      <c r="D409" s="19" t="n">
        <v>0.102543385893541</v>
      </c>
      <c r="E409" s="19" t="n">
        <v>0.0648087628061361</v>
      </c>
      <c r="F409" s="19"/>
      <c r="G409" s="19" t="n">
        <v>0.150212365377119</v>
      </c>
      <c r="H409" s="19" t="n">
        <v>0.085172594217846</v>
      </c>
      <c r="I409" s="19" t="n">
        <v>0.115495142535078</v>
      </c>
      <c r="J409" s="19" t="n">
        <v>0.0507373245495756</v>
      </c>
      <c r="K409" s="19" t="n">
        <v>0.0426824314381144</v>
      </c>
      <c r="L409" s="19" t="n">
        <v>0.0831510577130049</v>
      </c>
      <c r="M409" s="19"/>
      <c r="N409" s="19" t="n">
        <v>0.0832595059336398</v>
      </c>
      <c r="O409" s="19" t="n">
        <v>0.0783661974585955</v>
      </c>
      <c r="P409" s="19" t="n">
        <v>0.0623296393399142</v>
      </c>
      <c r="Q409" s="19" t="n">
        <v>0.0943951637832453</v>
      </c>
      <c r="R409" s="19" t="n">
        <v>0.106355010865267</v>
      </c>
      <c r="S409" s="19"/>
      <c r="T409" s="19" t="n">
        <v>0.100283679102666</v>
      </c>
      <c r="U409" s="19" t="n">
        <v>0.0413078318269168</v>
      </c>
      <c r="V409" s="19" t="n">
        <v>0.0709713603805575</v>
      </c>
      <c r="W409" s="19" t="n">
        <v>0.0984878280856195</v>
      </c>
      <c r="X409" s="19"/>
      <c r="Y409" s="19" t="n">
        <v>0.0823773985805795</v>
      </c>
      <c r="Z409" s="19" t="n">
        <v>0.100607963785182</v>
      </c>
      <c r="AA409" s="19" t="s">
        <v>118</v>
      </c>
      <c r="AB409" s="19" t="s">
        <v>118</v>
      </c>
      <c r="AC409" s="19" t="s">
        <v>118</v>
      </c>
      <c r="AD409" s="19" t="s">
        <v>118</v>
      </c>
      <c r="AE409" s="19"/>
      <c r="AF409" s="19" t="n">
        <v>0.0782777455803131</v>
      </c>
      <c r="AG409" s="19"/>
      <c r="AH409" s="19" t="n">
        <v>0.0859487707880295</v>
      </c>
      <c r="AI409" s="19"/>
      <c r="AJ409" s="19" t="n">
        <v>0.105370993416551</v>
      </c>
      <c r="AK409" s="19" t="n">
        <v>0.0476133827098069</v>
      </c>
      <c r="AL409" s="19" t="n">
        <v>0.0869027417991959</v>
      </c>
      <c r="AM409" s="19" t="n">
        <v>0.0860673359138371</v>
      </c>
      <c r="AN409" s="19" t="n">
        <v>0.0560153778839921</v>
      </c>
      <c r="AO409" s="19" t="n">
        <v>0.0672885949390487</v>
      </c>
      <c r="AP409" s="19" t="n">
        <v>0.122815635429693</v>
      </c>
    </row>
    <row r="410">
      <c r="B410" t="s">
        <v>189</v>
      </c>
      <c r="C410" s="19" t="n">
        <v>0.0904538921539688</v>
      </c>
      <c r="D410" s="19" t="n">
        <v>0.109336108701053</v>
      </c>
      <c r="E410" s="19" t="n">
        <v>0.0663996910783059</v>
      </c>
      <c r="F410" s="19"/>
      <c r="G410" s="19" t="n">
        <v>0.107565236976801</v>
      </c>
      <c r="H410" s="19" t="n">
        <v>0.145939275235148</v>
      </c>
      <c r="I410" s="19" t="n">
        <v>0.0580041308883354</v>
      </c>
      <c r="J410" s="19" t="n">
        <v>0.0873646628679212</v>
      </c>
      <c r="K410" s="19" t="n">
        <v>0.0624490624427098</v>
      </c>
      <c r="L410" s="19" t="n">
        <v>0</v>
      </c>
      <c r="M410" s="19"/>
      <c r="N410" s="19" t="n">
        <v>0.0571452539810612</v>
      </c>
      <c r="O410" s="19" t="n">
        <v>0.124911471093927</v>
      </c>
      <c r="P410" s="19" t="n">
        <v>0.0584095893790384</v>
      </c>
      <c r="Q410" s="19" t="n">
        <v>0.0769926864144109</v>
      </c>
      <c r="R410" s="19" t="n">
        <v>0.13450288412302</v>
      </c>
      <c r="S410" s="19"/>
      <c r="T410" s="19" t="n">
        <v>0.108054969638213</v>
      </c>
      <c r="U410" s="19" t="n">
        <v>0.100082049642872</v>
      </c>
      <c r="V410" s="19" t="n">
        <v>0.111964762236598</v>
      </c>
      <c r="W410" s="19" t="n">
        <v>0.0898926890181069</v>
      </c>
      <c r="X410" s="19"/>
      <c r="Y410" s="19" t="n">
        <v>0.0855133643435779</v>
      </c>
      <c r="Z410" s="19" t="n">
        <v>0.11073297438719</v>
      </c>
      <c r="AA410" s="19" t="s">
        <v>118</v>
      </c>
      <c r="AB410" s="19" t="s">
        <v>118</v>
      </c>
      <c r="AC410" s="19" t="s">
        <v>118</v>
      </c>
      <c r="AD410" s="19" t="s">
        <v>118</v>
      </c>
      <c r="AE410" s="19"/>
      <c r="AF410" s="19" t="n">
        <v>0.0916022497062586</v>
      </c>
      <c r="AG410" s="19"/>
      <c r="AH410" s="19" t="n">
        <v>0.0904538921539688</v>
      </c>
      <c r="AI410" s="19"/>
      <c r="AJ410" s="19" t="n">
        <v>0.0766271383791828</v>
      </c>
      <c r="AK410" s="19" t="n">
        <v>0.119317060959854</v>
      </c>
      <c r="AL410" s="19" t="n">
        <v>0.107233275947959</v>
      </c>
      <c r="AM410" s="19" t="n">
        <v>0.0766614625134722</v>
      </c>
      <c r="AN410" s="19" t="n">
        <v>0.049428180546431</v>
      </c>
      <c r="AO410" s="19" t="n">
        <v>0.0926928718187662</v>
      </c>
      <c r="AP410" s="19" t="n">
        <v>0.0926117099526945</v>
      </c>
    </row>
    <row r="411">
      <c r="B411" t="s">
        <v>190</v>
      </c>
      <c r="C411" s="19" t="n">
        <v>0.111120517536256</v>
      </c>
      <c r="D411" s="19" t="n">
        <v>0.137598707930215</v>
      </c>
      <c r="E411" s="19" t="n">
        <v>0.0773897468787012</v>
      </c>
      <c r="F411" s="19"/>
      <c r="G411" s="19" t="n">
        <v>0.155051980748824</v>
      </c>
      <c r="H411" s="19" t="n">
        <v>0.100641816075791</v>
      </c>
      <c r="I411" s="19" t="n">
        <v>0.109754251311395</v>
      </c>
      <c r="J411" s="19" t="n">
        <v>0.119273303413555</v>
      </c>
      <c r="K411" s="19" t="n">
        <v>0.0888375652835826</v>
      </c>
      <c r="L411" s="19" t="n">
        <v>0.107852589746615</v>
      </c>
      <c r="M411" s="19"/>
      <c r="N411" s="19" t="n">
        <v>0.0591769345135149</v>
      </c>
      <c r="O411" s="19" t="n">
        <v>0.165061620918091</v>
      </c>
      <c r="P411" s="19" t="n">
        <v>0.114194221088032</v>
      </c>
      <c r="Q411" s="19" t="n">
        <v>0.116038995106976</v>
      </c>
      <c r="R411" s="19" t="n">
        <v>0.0667692235546787</v>
      </c>
      <c r="S411" s="19"/>
      <c r="T411" s="19" t="n">
        <v>0.252547296883986</v>
      </c>
      <c r="U411" s="19" t="n">
        <v>0.125804252050174</v>
      </c>
      <c r="V411" s="19" t="n">
        <v>0.138832330445942</v>
      </c>
      <c r="W411" s="19" t="n">
        <v>0.0928108990241696</v>
      </c>
      <c r="X411" s="19"/>
      <c r="Y411" s="19" t="n">
        <v>0.108301883461807</v>
      </c>
      <c r="Z411" s="19" t="n">
        <v>0.122689992372707</v>
      </c>
      <c r="AA411" s="19" t="s">
        <v>118</v>
      </c>
      <c r="AB411" s="19" t="s">
        <v>118</v>
      </c>
      <c r="AC411" s="19" t="s">
        <v>118</v>
      </c>
      <c r="AD411" s="19" t="s">
        <v>118</v>
      </c>
      <c r="AE411" s="19"/>
      <c r="AF411" s="19" t="n">
        <v>0.107082552536074</v>
      </c>
      <c r="AG411" s="19"/>
      <c r="AH411" s="19" t="n">
        <v>0.111120517536256</v>
      </c>
      <c r="AI411" s="19"/>
      <c r="AJ411" s="19" t="n">
        <v>0.0923278833813894</v>
      </c>
      <c r="AK411" s="19" t="n">
        <v>0.0691672769439407</v>
      </c>
      <c r="AL411" s="19" t="n">
        <v>0.0830186880732871</v>
      </c>
      <c r="AM411" s="19" t="n">
        <v>0.133329936946171</v>
      </c>
      <c r="AN411" s="19" t="n">
        <v>0.175450306340657</v>
      </c>
      <c r="AO411" s="19" t="n">
        <v>0.0571926234544989</v>
      </c>
      <c r="AP411" s="19" t="n">
        <v>0.226334993756339</v>
      </c>
    </row>
    <row r="412">
      <c r="B412" t="s">
        <v>191</v>
      </c>
      <c r="C412" s="19" t="n">
        <v>0.0889643647611583</v>
      </c>
      <c r="D412" s="19" t="n">
        <v>0.0653451594628421</v>
      </c>
      <c r="E412" s="19" t="n">
        <v>0.119053052287665</v>
      </c>
      <c r="F412" s="19"/>
      <c r="G412" s="19" t="n">
        <v>0.0935662201350173</v>
      </c>
      <c r="H412" s="19" t="n">
        <v>0.0876109337909314</v>
      </c>
      <c r="I412" s="19" t="n">
        <v>0.0992102757418047</v>
      </c>
      <c r="J412" s="19" t="n">
        <v>0.0984283995498952</v>
      </c>
      <c r="K412" s="19" t="n">
        <v>0.047729726806499</v>
      </c>
      <c r="L412" s="19" t="n">
        <v>0.100983543160449</v>
      </c>
      <c r="M412" s="19"/>
      <c r="N412" s="19" t="n">
        <v>0</v>
      </c>
      <c r="O412" s="19" t="n">
        <v>0.0809735600158365</v>
      </c>
      <c r="P412" s="19" t="n">
        <v>0.109042799128753</v>
      </c>
      <c r="Q412" s="19" t="n">
        <v>0.0795346058748538</v>
      </c>
      <c r="R412" s="19" t="n">
        <v>0.106592101136105</v>
      </c>
      <c r="S412" s="19"/>
      <c r="T412" s="19" t="n">
        <v>0</v>
      </c>
      <c r="U412" s="19" t="n">
        <v>0.0839732578665203</v>
      </c>
      <c r="V412" s="19" t="n">
        <v>0.0826458516556944</v>
      </c>
      <c r="W412" s="19" t="n">
        <v>0.099258721395725</v>
      </c>
      <c r="X412" s="19"/>
      <c r="Y412" s="19" t="n">
        <v>0.0830307071012081</v>
      </c>
      <c r="Z412" s="19" t="n">
        <v>0.113319886326453</v>
      </c>
      <c r="AA412" s="19" t="s">
        <v>118</v>
      </c>
      <c r="AB412" s="19" t="s">
        <v>118</v>
      </c>
      <c r="AC412" s="19" t="s">
        <v>118</v>
      </c>
      <c r="AD412" s="19" t="s">
        <v>118</v>
      </c>
      <c r="AE412" s="19"/>
      <c r="AF412" s="19" t="n">
        <v>0.0811170042022518</v>
      </c>
      <c r="AG412" s="19"/>
      <c r="AH412" s="19" t="n">
        <v>0.0889643647611583</v>
      </c>
      <c r="AI412" s="19"/>
      <c r="AJ412" s="19" t="n">
        <v>0.0993132689071457</v>
      </c>
      <c r="AK412" s="19" t="n">
        <v>0.123134888528483</v>
      </c>
      <c r="AL412" s="19" t="n">
        <v>0.0959619661920723</v>
      </c>
      <c r="AM412" s="19" t="n">
        <v>0.0607435799418303</v>
      </c>
      <c r="AN412" s="19" t="n">
        <v>0.0494070889289379</v>
      </c>
      <c r="AO412" s="19" t="n">
        <v>0.0675427029968183</v>
      </c>
      <c r="AP412" s="19" t="n">
        <v>0.0774659347724187</v>
      </c>
    </row>
    <row r="413">
      <c r="B413" t="s">
        <v>192</v>
      </c>
      <c r="C413" s="19" t="n">
        <v>0.113827830211435</v>
      </c>
      <c r="D413" s="19" t="n">
        <v>0.125696647262151</v>
      </c>
      <c r="E413" s="19" t="n">
        <v>0.0987080527660125</v>
      </c>
      <c r="F413" s="19"/>
      <c r="G413" s="19" t="n">
        <v>0.0690666398604142</v>
      </c>
      <c r="H413" s="19" t="n">
        <v>0.106053808023535</v>
      </c>
      <c r="I413" s="19" t="n">
        <v>0.121641580040734</v>
      </c>
      <c r="J413" s="19" t="n">
        <v>0.137427421333561</v>
      </c>
      <c r="K413" s="19" t="n">
        <v>0.0960128198258588</v>
      </c>
      <c r="L413" s="19" t="n">
        <v>0.148667109047586</v>
      </c>
      <c r="M413" s="19"/>
      <c r="N413" s="19" t="n">
        <v>0</v>
      </c>
      <c r="O413" s="19" t="n">
        <v>0.13287506151387</v>
      </c>
      <c r="P413" s="19" t="n">
        <v>0.0886937593458532</v>
      </c>
      <c r="Q413" s="19" t="n">
        <v>0.119419040920851</v>
      </c>
      <c r="R413" s="19" t="n">
        <v>0.142769274952031</v>
      </c>
      <c r="S413" s="19"/>
      <c r="T413" s="19" t="n">
        <v>0</v>
      </c>
      <c r="U413" s="19" t="n">
        <v>0.106291097268872</v>
      </c>
      <c r="V413" s="19" t="n">
        <v>0.1212234768353</v>
      </c>
      <c r="W413" s="19" t="n">
        <v>0.120804991277049</v>
      </c>
      <c r="X413" s="19"/>
      <c r="Y413" s="19" t="n">
        <v>0.114605941212207</v>
      </c>
      <c r="Z413" s="19" t="n">
        <v>0.110633965592751</v>
      </c>
      <c r="AA413" s="19" t="s">
        <v>118</v>
      </c>
      <c r="AB413" s="19" t="s">
        <v>118</v>
      </c>
      <c r="AC413" s="19" t="s">
        <v>118</v>
      </c>
      <c r="AD413" s="19" t="s">
        <v>118</v>
      </c>
      <c r="AE413" s="19"/>
      <c r="AF413" s="19" t="n">
        <v>0.11707709834055</v>
      </c>
      <c r="AG413" s="19"/>
      <c r="AH413" s="19" t="n">
        <v>0.113827830211435</v>
      </c>
      <c r="AI413" s="19"/>
      <c r="AJ413" s="19" t="n">
        <v>0.133157764446293</v>
      </c>
      <c r="AK413" s="19" t="n">
        <v>0.107733302837106</v>
      </c>
      <c r="AL413" s="19" t="n">
        <v>0.0983503328541756</v>
      </c>
      <c r="AM413" s="19" t="n">
        <v>0.101689618974295</v>
      </c>
      <c r="AN413" s="19" t="n">
        <v>0.288526249997614</v>
      </c>
      <c r="AO413" s="19" t="n">
        <v>0.0794869048553849</v>
      </c>
      <c r="AP413" s="19" t="n">
        <v>0.0429609102463058</v>
      </c>
    </row>
    <row r="414">
      <c r="B414" t="s">
        <v>193</v>
      </c>
      <c r="C414" s="19" t="n">
        <v>0.32856128053903</v>
      </c>
      <c r="D414" s="19" t="n">
        <v>0.248051938972964</v>
      </c>
      <c r="E414" s="19" t="n">
        <v>0.431122750781166</v>
      </c>
      <c r="F414" s="19"/>
      <c r="G414" s="19" t="n">
        <v>0.203598582775147</v>
      </c>
      <c r="H414" s="19" t="n">
        <v>0.195117057405684</v>
      </c>
      <c r="I414" s="19" t="n">
        <v>0.285810838419036</v>
      </c>
      <c r="J414" s="19" t="n">
        <v>0.419297982790698</v>
      </c>
      <c r="K414" s="19" t="n">
        <v>0.548825089389384</v>
      </c>
      <c r="L414" s="19" t="n">
        <v>0.559345700332346</v>
      </c>
      <c r="M414" s="19"/>
      <c r="N414" s="19" t="n">
        <v>0.707249339669125</v>
      </c>
      <c r="O414" s="19" t="n">
        <v>0.300506330708131</v>
      </c>
      <c r="P414" s="19" t="n">
        <v>0.400168031567171</v>
      </c>
      <c r="Q414" s="19" t="n">
        <v>0.294341360317784</v>
      </c>
      <c r="R414" s="19" t="n">
        <v>0.24587572240097</v>
      </c>
      <c r="S414" s="19"/>
      <c r="T414" s="19" t="n">
        <v>0.324486295150227</v>
      </c>
      <c r="U414" s="19" t="n">
        <v>0.344157694904771</v>
      </c>
      <c r="V414" s="19" t="n">
        <v>0.358150596119611</v>
      </c>
      <c r="W414" s="19" t="n">
        <v>0.286924861226789</v>
      </c>
      <c r="X414" s="19"/>
      <c r="Y414" s="19" t="n">
        <v>0.321085456340058</v>
      </c>
      <c r="Z414" s="19" t="n">
        <v>0.359246838744611</v>
      </c>
      <c r="AA414" s="19" t="s">
        <v>118</v>
      </c>
      <c r="AB414" s="19" t="s">
        <v>118</v>
      </c>
      <c r="AC414" s="19" t="s">
        <v>118</v>
      </c>
      <c r="AD414" s="19" t="s">
        <v>118</v>
      </c>
      <c r="AE414" s="19"/>
      <c r="AF414" s="19" t="n">
        <v>0.345504684276227</v>
      </c>
      <c r="AG414" s="19"/>
      <c r="AH414" s="19" t="n">
        <v>0.32856128053903</v>
      </c>
      <c r="AI414" s="19"/>
      <c r="AJ414" s="19" t="n">
        <v>0.252768628283242</v>
      </c>
      <c r="AK414" s="19" t="n">
        <v>0.429310023042267</v>
      </c>
      <c r="AL414" s="19" t="n">
        <v>0.328860273363885</v>
      </c>
      <c r="AM414" s="19" t="n">
        <v>0.352364278995476</v>
      </c>
      <c r="AN414" s="19" t="n">
        <v>0.255582383080789</v>
      </c>
      <c r="AO414" s="19" t="n">
        <v>0.392098712779644</v>
      </c>
      <c r="AP414" s="19" t="n">
        <v>0.330588148899281</v>
      </c>
    </row>
    <row r="415">
      <c r="B415" t="s">
        <v>60</v>
      </c>
      <c r="C415" s="19" t="n">
        <v>0.0437661479115485</v>
      </c>
      <c r="D415" s="19" t="n">
        <v>0.0335664312411229</v>
      </c>
      <c r="E415" s="19" t="n">
        <v>0.0567596455283891</v>
      </c>
      <c r="F415" s="19"/>
      <c r="G415" s="19" t="n">
        <v>0.0330641610383697</v>
      </c>
      <c r="H415" s="19" t="n">
        <v>0.0755391882627513</v>
      </c>
      <c r="I415" s="19" t="n">
        <v>0.0387246616758887</v>
      </c>
      <c r="J415" s="19" t="n">
        <v>0.0318717236821562</v>
      </c>
      <c r="K415" s="19" t="n">
        <v>0.031549218168686</v>
      </c>
      <c r="L415" s="19" t="n">
        <v>0</v>
      </c>
      <c r="M415" s="19"/>
      <c r="N415" s="19" t="n">
        <v>0.0389287157503734</v>
      </c>
      <c r="O415" s="19" t="n">
        <v>0.0541891103712552</v>
      </c>
      <c r="P415" s="19" t="n">
        <v>0.0747665870077361</v>
      </c>
      <c r="Q415" s="19" t="n">
        <v>0.0283036289921614</v>
      </c>
      <c r="R415" s="19" t="n">
        <v>0.0274208840519147</v>
      </c>
      <c r="S415" s="19"/>
      <c r="T415" s="19" t="n">
        <v>0</v>
      </c>
      <c r="U415" s="19" t="n">
        <v>0.0835295112279968</v>
      </c>
      <c r="V415" s="19" t="n">
        <v>0.0471770862653366</v>
      </c>
      <c r="W415" s="19" t="n">
        <v>0.0420847856914639</v>
      </c>
      <c r="X415" s="19"/>
      <c r="Y415" s="19" t="n">
        <v>0.0475359321873305</v>
      </c>
      <c r="Z415" s="19" t="n">
        <v>0.0282925450367092</v>
      </c>
      <c r="AA415" s="19" t="s">
        <v>118</v>
      </c>
      <c r="AB415" s="19" t="s">
        <v>118</v>
      </c>
      <c r="AC415" s="19" t="s">
        <v>118</v>
      </c>
      <c r="AD415" s="19" t="s">
        <v>118</v>
      </c>
      <c r="AE415" s="19"/>
      <c r="AF415" s="19" t="n">
        <v>0.0330913214694737</v>
      </c>
      <c r="AG415" s="19"/>
      <c r="AH415" s="19" t="n">
        <v>0.0437661479115485</v>
      </c>
      <c r="AI415" s="19"/>
      <c r="AJ415" s="19" t="n">
        <v>0.0197493862215673</v>
      </c>
      <c r="AK415" s="19" t="n">
        <v>0.0353236716061671</v>
      </c>
      <c r="AL415" s="19" t="n">
        <v>0.046270085890615</v>
      </c>
      <c r="AM415" s="19" t="n">
        <v>0.0219957678457841</v>
      </c>
      <c r="AN415" s="19" t="n">
        <v>0.100135039677934</v>
      </c>
      <c r="AO415" s="19" t="n">
        <v>0.115466888708899</v>
      </c>
      <c r="AP415" s="19" t="n">
        <v>0.0334570443475205</v>
      </c>
    </row>
    <row r="416">
      <c r="C416" s="19"/>
      <c r="D416" s="19"/>
      <c r="E416" s="19"/>
      <c r="F416" s="19"/>
      <c r="G416" s="19"/>
      <c r="H416" s="19"/>
      <c r="I416" s="19"/>
      <c r="J416" s="19"/>
      <c r="K416" s="19"/>
      <c r="L416" s="19"/>
      <c r="M416" s="19"/>
      <c r="N416" s="19"/>
      <c r="O416" s="19"/>
      <c r="P416" s="19"/>
      <c r="Q416" s="19"/>
      <c r="R416" s="19"/>
      <c r="S416" s="19"/>
      <c r="T416" s="19"/>
      <c r="U416" s="19"/>
      <c r="V416" s="19"/>
      <c r="W416" s="19"/>
      <c r="X416" s="19"/>
      <c r="Y416" s="19"/>
      <c r="Z416" s="19"/>
      <c r="AA416" s="19"/>
      <c r="AB416" s="19"/>
      <c r="AC416" s="19"/>
      <c r="AD416" s="19"/>
      <c r="AE416" s="19"/>
      <c r="AF416" s="19"/>
      <c r="AG416" s="19"/>
      <c r="AH416" s="19"/>
      <c r="AI416" s="19"/>
      <c r="AJ416" s="19"/>
      <c r="AK416" s="19"/>
      <c r="AL416" s="19"/>
      <c r="AM416" s="19"/>
      <c r="AN416" s="19"/>
      <c r="AO416" s="19"/>
      <c r="AP416" s="19"/>
    </row>
    <row r="417">
      <c r="B417" s="7" t="s">
        <v>202</v>
      </c>
      <c r="C417" s="19"/>
      <c r="D417" s="19"/>
      <c r="E417" s="19"/>
      <c r="F417" s="19"/>
      <c r="G417" s="19"/>
      <c r="H417" s="19"/>
      <c r="I417" s="19"/>
      <c r="J417" s="19"/>
      <c r="K417" s="19"/>
      <c r="L417" s="19"/>
      <c r="M417" s="19"/>
      <c r="N417" s="19"/>
      <c r="O417" s="19"/>
      <c r="P417" s="19"/>
      <c r="Q417" s="19"/>
      <c r="R417" s="19"/>
      <c r="S417" s="19"/>
      <c r="T417" s="19"/>
      <c r="U417" s="19"/>
      <c r="V417" s="19"/>
      <c r="W417" s="19"/>
      <c r="X417" s="19"/>
      <c r="Y417" s="19"/>
      <c r="Z417" s="19"/>
      <c r="AA417" s="19"/>
      <c r="AB417" s="19"/>
      <c r="AC417" s="19"/>
      <c r="AD417" s="19"/>
      <c r="AE417" s="19"/>
      <c r="AF417" s="19"/>
      <c r="AG417" s="19"/>
      <c r="AH417" s="19"/>
      <c r="AI417" s="19"/>
      <c r="AJ417" s="19"/>
      <c r="AK417" s="19"/>
      <c r="AL417" s="19"/>
      <c r="AM417" s="19"/>
      <c r="AN417" s="19"/>
      <c r="AO417" s="19"/>
      <c r="AP417" s="19"/>
    </row>
    <row r="418">
      <c r="B418" s="26" t="s">
        <v>64</v>
      </c>
      <c r="C418" s="19"/>
      <c r="D418" s="19"/>
      <c r="E418" s="19"/>
      <c r="F418" s="19"/>
      <c r="G418" s="19"/>
      <c r="H418" s="19"/>
      <c r="I418" s="19"/>
      <c r="J418" s="19"/>
      <c r="K418" s="19"/>
      <c r="L418" s="19"/>
      <c r="M418" s="19"/>
      <c r="N418" s="19"/>
      <c r="O418" s="19"/>
      <c r="P418" s="19"/>
      <c r="Q418" s="19"/>
      <c r="R418" s="19"/>
      <c r="S418" s="19"/>
      <c r="T418" s="19"/>
      <c r="U418" s="19"/>
      <c r="V418" s="19"/>
      <c r="W418" s="19"/>
      <c r="X418" s="19"/>
      <c r="Y418" s="19"/>
      <c r="Z418" s="19"/>
      <c r="AA418" s="19"/>
      <c r="AB418" s="19"/>
      <c r="AC418" s="19"/>
      <c r="AD418" s="19"/>
      <c r="AE418" s="19"/>
      <c r="AF418" s="19"/>
      <c r="AG418" s="19"/>
      <c r="AH418" s="19"/>
      <c r="AI418" s="19"/>
      <c r="AJ418" s="19"/>
      <c r="AK418" s="19"/>
      <c r="AL418" s="19"/>
      <c r="AM418" s="19"/>
      <c r="AN418" s="19"/>
      <c r="AO418" s="19"/>
      <c r="AP418" s="19"/>
    </row>
    <row r="419">
      <c r="B419" t="s">
        <v>199</v>
      </c>
      <c r="C419" s="19" t="n">
        <v>0.231504338463865</v>
      </c>
      <c r="D419" s="19" t="n">
        <v>0.221621852559654</v>
      </c>
      <c r="E419" s="19" t="n">
        <v>0.24141137151846</v>
      </c>
      <c r="F419" s="19"/>
      <c r="G419" s="19" t="n">
        <v>0.19012239544806</v>
      </c>
      <c r="H419" s="19" t="n">
        <v>0.210032837203241</v>
      </c>
      <c r="I419" s="19" t="n">
        <v>0.242415211452521</v>
      </c>
      <c r="J419" s="19" t="n">
        <v>0.16903987674191</v>
      </c>
      <c r="K419" s="19" t="n">
        <v>0.14448916282433</v>
      </c>
      <c r="L419" s="19" t="n">
        <v>0.363619284460348</v>
      </c>
      <c r="M419" s="19"/>
      <c r="N419" s="19" t="n">
        <v>0.139685504757521</v>
      </c>
      <c r="O419" s="19" t="n">
        <v>0.192097743986938</v>
      </c>
      <c r="P419" s="19" t="n">
        <v>0.178421060159392</v>
      </c>
      <c r="Q419" s="19" t="n">
        <v>0.250531585143037</v>
      </c>
      <c r="R419" s="19" t="n">
        <v>0.386127536542163</v>
      </c>
      <c r="S419" s="19"/>
      <c r="T419" s="19" t="n">
        <v>0.181865964430475</v>
      </c>
      <c r="U419" s="19" t="n">
        <v>0.227612917181646</v>
      </c>
      <c r="V419" s="19" t="n">
        <v>0.201522298093028</v>
      </c>
      <c r="W419" s="19" t="n">
        <v>0.240021627361862</v>
      </c>
      <c r="X419" s="19"/>
      <c r="Y419" s="19" t="n">
        <v>0.231490446165503</v>
      </c>
      <c r="Z419" s="19" t="n">
        <v>0.198153552165331</v>
      </c>
      <c r="AA419" s="19" t="n">
        <v>0.322602365768062</v>
      </c>
      <c r="AB419" s="19" t="n">
        <v>0.073729367289899</v>
      </c>
      <c r="AC419" s="19" t="n">
        <v>0.160615358660905</v>
      </c>
      <c r="AD419" s="19" t="n">
        <v>0.13580764673721</v>
      </c>
      <c r="AE419" s="19"/>
      <c r="AF419" s="19" t="n">
        <v>0.257199546301418</v>
      </c>
      <c r="AG419" s="19"/>
      <c r="AH419" s="19" t="n">
        <v>0.230763813190857</v>
      </c>
      <c r="AI419" s="19"/>
      <c r="AJ419" s="19" t="n">
        <v>0.263484968744414</v>
      </c>
      <c r="AK419" s="19" t="n">
        <v>0.178091540193294</v>
      </c>
      <c r="AL419" s="19" t="n">
        <v>0.271160792136755</v>
      </c>
      <c r="AM419" s="19" t="n">
        <v>0.232364341491089</v>
      </c>
      <c r="AN419" s="19" t="n">
        <v>0.115827772324562</v>
      </c>
      <c r="AO419" s="19" t="n">
        <v>0.272073698247535</v>
      </c>
      <c r="AP419" s="19" t="n">
        <v>0.237862796760863</v>
      </c>
    </row>
    <row r="420">
      <c r="B420" t="s">
        <v>200</v>
      </c>
      <c r="C420" s="19" t="n">
        <v>0.452373260802343</v>
      </c>
      <c r="D420" s="19" t="n">
        <v>0.446176690129197</v>
      </c>
      <c r="E420" s="19" t="n">
        <v>0.45858522316475</v>
      </c>
      <c r="F420" s="19"/>
      <c r="G420" s="19" t="n">
        <v>0.444428961441969</v>
      </c>
      <c r="H420" s="19" t="n">
        <v>0.392130580543273</v>
      </c>
      <c r="I420" s="19" t="n">
        <v>0.447927235956722</v>
      </c>
      <c r="J420" s="19" t="n">
        <v>0.44208401090257</v>
      </c>
      <c r="K420" s="19" t="n">
        <v>0.596261919836035</v>
      </c>
      <c r="L420" s="19" t="n">
        <v>0.41744712418717</v>
      </c>
      <c r="M420" s="19"/>
      <c r="N420" s="19" t="n">
        <v>0.43243940913213</v>
      </c>
      <c r="O420" s="19" t="n">
        <v>0.401996788967154</v>
      </c>
      <c r="P420" s="19" t="n">
        <v>0.47774538993799</v>
      </c>
      <c r="Q420" s="19" t="n">
        <v>0.505189920357523</v>
      </c>
      <c r="R420" s="19" t="n">
        <v>0.377632371237399</v>
      </c>
      <c r="S420" s="19"/>
      <c r="T420" s="19" t="n">
        <v>0.413292647525229</v>
      </c>
      <c r="U420" s="19" t="n">
        <v>0.500136866313737</v>
      </c>
      <c r="V420" s="19" t="n">
        <v>0.408981808858449</v>
      </c>
      <c r="W420" s="19" t="n">
        <v>0.46813950650912</v>
      </c>
      <c r="X420" s="19"/>
      <c r="Y420" s="19" t="n">
        <v>0.451776973290853</v>
      </c>
      <c r="Z420" s="19" t="n">
        <v>0.411559063826843</v>
      </c>
      <c r="AA420" s="19" t="n">
        <v>0.446850439083455</v>
      </c>
      <c r="AB420" s="19" t="n">
        <v>0.516593570865587</v>
      </c>
      <c r="AC420" s="19" t="n">
        <v>0.500433712711445</v>
      </c>
      <c r="AD420" s="19" t="n">
        <v>0.471718059855299</v>
      </c>
      <c r="AE420" s="19"/>
      <c r="AF420" s="19" t="n">
        <v>0.448690138891707</v>
      </c>
      <c r="AG420" s="19"/>
      <c r="AH420" s="19" t="n">
        <v>0.452972613073958</v>
      </c>
      <c r="AI420" s="19"/>
      <c r="AJ420" s="19" t="n">
        <v>0.433931492400983</v>
      </c>
      <c r="AK420" s="19" t="n">
        <v>0.525576575416829</v>
      </c>
      <c r="AL420" s="19" t="n">
        <v>0.456344764892824</v>
      </c>
      <c r="AM420" s="19" t="n">
        <v>0.499882950555647</v>
      </c>
      <c r="AN420" s="19" t="n">
        <v>0.433128951011982</v>
      </c>
      <c r="AO420" s="19" t="n">
        <v>0.348171031994354</v>
      </c>
      <c r="AP420" s="19" t="n">
        <v>0.423864562782277</v>
      </c>
    </row>
    <row r="421">
      <c r="B421" t="s">
        <v>201</v>
      </c>
      <c r="C421" s="19" t="n">
        <v>0.265681476044825</v>
      </c>
      <c r="D421" s="19" t="n">
        <v>0.2764219706587</v>
      </c>
      <c r="E421" s="19" t="n">
        <v>0.254914303068944</v>
      </c>
      <c r="F421" s="19"/>
      <c r="G421" s="19" t="n">
        <v>0.352557420848588</v>
      </c>
      <c r="H421" s="19" t="n">
        <v>0.345546888587903</v>
      </c>
      <c r="I421" s="19" t="n">
        <v>0.262218626498305</v>
      </c>
      <c r="J421" s="19" t="n">
        <v>0.346168830596472</v>
      </c>
      <c r="K421" s="19" t="n">
        <v>0.174813894528093</v>
      </c>
      <c r="L421" s="19" t="n">
        <v>0.166739030711735</v>
      </c>
      <c r="M421" s="19"/>
      <c r="N421" s="19" t="n">
        <v>0.315408922239131</v>
      </c>
      <c r="O421" s="19" t="n">
        <v>0.355379512022952</v>
      </c>
      <c r="P421" s="19" t="n">
        <v>0.269100766869959</v>
      </c>
      <c r="Q421" s="19" t="n">
        <v>0.224214703268213</v>
      </c>
      <c r="R421" s="19" t="n">
        <v>0.193248625872729</v>
      </c>
      <c r="S421" s="19"/>
      <c r="T421" s="19" t="n">
        <v>0.369761247153923</v>
      </c>
      <c r="U421" s="19" t="n">
        <v>0.221674299930798</v>
      </c>
      <c r="V421" s="19" t="n">
        <v>0.320591007031864</v>
      </c>
      <c r="W421" s="19" t="n">
        <v>0.256779590251696</v>
      </c>
      <c r="X421" s="19"/>
      <c r="Y421" s="19" t="n">
        <v>0.278295433228896</v>
      </c>
      <c r="Z421" s="19" t="n">
        <v>0.352559335999078</v>
      </c>
      <c r="AA421" s="19" t="n">
        <v>0.176720756774587</v>
      </c>
      <c r="AB421" s="19" t="n">
        <v>0.372928454357722</v>
      </c>
      <c r="AC421" s="19" t="n">
        <v>0.314618541196073</v>
      </c>
      <c r="AD421" s="19" t="n">
        <v>0.252109032523568</v>
      </c>
      <c r="AE421" s="19"/>
      <c r="AF421" s="19" t="n">
        <v>0.228925938319245</v>
      </c>
      <c r="AG421" s="19"/>
      <c r="AH421" s="19" t="n">
        <v>0.265631839931639</v>
      </c>
      <c r="AI421" s="19"/>
      <c r="AJ421" s="19" t="n">
        <v>0.247329122731499</v>
      </c>
      <c r="AK421" s="19" t="n">
        <v>0.249568408831031</v>
      </c>
      <c r="AL421" s="19" t="n">
        <v>0.242978750699963</v>
      </c>
      <c r="AM421" s="19" t="n">
        <v>0.22207297801427</v>
      </c>
      <c r="AN421" s="19" t="n">
        <v>0.379354829775083</v>
      </c>
      <c r="AO421" s="19" t="n">
        <v>0.305185069693786</v>
      </c>
      <c r="AP421" s="19" t="n">
        <v>0.288874369888208</v>
      </c>
    </row>
    <row r="422">
      <c r="B422" t="s">
        <v>60</v>
      </c>
      <c r="C422" s="19" t="n">
        <v>0.0504409246889667</v>
      </c>
      <c r="D422" s="19" t="n">
        <v>0.0557794866524486</v>
      </c>
      <c r="E422" s="19" t="n">
        <v>0.0450891022478461</v>
      </c>
      <c r="F422" s="19"/>
      <c r="G422" s="19" t="n">
        <v>0.012891222261383</v>
      </c>
      <c r="H422" s="19" t="n">
        <v>0.0522896936655824</v>
      </c>
      <c r="I422" s="19" t="n">
        <v>0.0474389260924512</v>
      </c>
      <c r="J422" s="19" t="n">
        <v>0.0427072817590483</v>
      </c>
      <c r="K422" s="19" t="n">
        <v>0.084435022811542</v>
      </c>
      <c r="L422" s="19" t="n">
        <v>0.0521945606407474</v>
      </c>
      <c r="M422" s="19"/>
      <c r="N422" s="19" t="n">
        <v>0.112466163871218</v>
      </c>
      <c r="O422" s="19" t="n">
        <v>0.0505259550229571</v>
      </c>
      <c r="P422" s="19" t="n">
        <v>0.0747327830326588</v>
      </c>
      <c r="Q422" s="19" t="n">
        <v>0.0200637912312267</v>
      </c>
      <c r="R422" s="19" t="n">
        <v>0.0429914663477087</v>
      </c>
      <c r="S422" s="19"/>
      <c r="T422" s="19" t="n">
        <v>0.0350801408903733</v>
      </c>
      <c r="U422" s="19" t="n">
        <v>0.0505759165738189</v>
      </c>
      <c r="V422" s="19" t="n">
        <v>0.068904886016659</v>
      </c>
      <c r="W422" s="19" t="n">
        <v>0.035059275877323</v>
      </c>
      <c r="X422" s="19"/>
      <c r="Y422" s="19" t="n">
        <v>0.0384371473147479</v>
      </c>
      <c r="Z422" s="19" t="n">
        <v>0.0377280480087482</v>
      </c>
      <c r="AA422" s="19" t="n">
        <v>0.0538264383738959</v>
      </c>
      <c r="AB422" s="19" t="n">
        <v>0.0367486074867923</v>
      </c>
      <c r="AC422" s="19" t="n">
        <v>0.0243323874315771</v>
      </c>
      <c r="AD422" s="19" t="n">
        <v>0.140365260883923</v>
      </c>
      <c r="AE422" s="19"/>
      <c r="AF422" s="19" t="n">
        <v>0.0651843764876303</v>
      </c>
      <c r="AG422" s="19"/>
      <c r="AH422" s="19" t="n">
        <v>0.0506317338035461</v>
      </c>
      <c r="AI422" s="19"/>
      <c r="AJ422" s="19" t="n">
        <v>0.0552544161231039</v>
      </c>
      <c r="AK422" s="19" t="n">
        <v>0.0467634755588448</v>
      </c>
      <c r="AL422" s="19" t="n">
        <v>0.0295156922704582</v>
      </c>
      <c r="AM422" s="19" t="n">
        <v>0.0456797299389941</v>
      </c>
      <c r="AN422" s="19" t="n">
        <v>0.0716884468883724</v>
      </c>
      <c r="AO422" s="19" t="n">
        <v>0.0745702000643253</v>
      </c>
      <c r="AP422" s="19" t="n">
        <v>0.0493982705686518</v>
      </c>
    </row>
    <row r="423">
      <c r="C423" s="19"/>
      <c r="D423" s="19"/>
      <c r="E423" s="19"/>
      <c r="F423" s="19"/>
      <c r="G423" s="19"/>
      <c r="H423" s="19"/>
      <c r="I423" s="19"/>
      <c r="J423" s="19"/>
      <c r="K423" s="19"/>
      <c r="L423" s="19"/>
      <c r="M423" s="19"/>
      <c r="N423" s="19"/>
      <c r="O423" s="19"/>
      <c r="P423" s="19"/>
      <c r="Q423" s="19"/>
      <c r="R423" s="19"/>
      <c r="S423" s="19"/>
      <c r="T423" s="19"/>
      <c r="U423" s="19"/>
      <c r="V423" s="19"/>
      <c r="W423" s="19"/>
      <c r="X423" s="19"/>
      <c r="Y423" s="19"/>
      <c r="Z423" s="19"/>
      <c r="AA423" s="19"/>
      <c r="AB423" s="19"/>
      <c r="AC423" s="19"/>
      <c r="AD423" s="19"/>
      <c r="AE423" s="19"/>
      <c r="AF423" s="19"/>
      <c r="AG423" s="19"/>
      <c r="AH423" s="19"/>
      <c r="AI423" s="19"/>
      <c r="AJ423" s="19"/>
      <c r="AK423" s="19"/>
      <c r="AL423" s="19"/>
      <c r="AM423" s="19"/>
      <c r="AN423" s="19"/>
      <c r="AO423" s="19"/>
      <c r="AP423" s="19"/>
    </row>
    <row r="424">
      <c r="B424" s="7" t="s">
        <v>212</v>
      </c>
      <c r="C424" s="19"/>
      <c r="D424" s="19"/>
      <c r="E424" s="19"/>
      <c r="F424" s="19"/>
      <c r="G424" s="19"/>
      <c r="H424" s="19"/>
      <c r="I424" s="19"/>
      <c r="J424" s="19"/>
      <c r="K424" s="19"/>
      <c r="L424" s="19"/>
      <c r="M424" s="19"/>
      <c r="N424" s="19"/>
      <c r="O424" s="19"/>
      <c r="P424" s="19"/>
      <c r="Q424" s="19"/>
      <c r="R424" s="19"/>
      <c r="S424" s="19"/>
      <c r="T424" s="19"/>
      <c r="U424" s="19"/>
      <c r="V424" s="19"/>
      <c r="W424" s="19"/>
      <c r="X424" s="19"/>
      <c r="Y424" s="19"/>
      <c r="Z424" s="19"/>
      <c r="AA424" s="19"/>
      <c r="AB424" s="19"/>
      <c r="AC424" s="19"/>
      <c r="AD424" s="19"/>
      <c r="AE424" s="19"/>
      <c r="AF424" s="19"/>
      <c r="AG424" s="19"/>
      <c r="AH424" s="19"/>
      <c r="AI424" s="19"/>
      <c r="AJ424" s="19"/>
      <c r="AK424" s="19"/>
      <c r="AL424" s="19"/>
      <c r="AM424" s="19"/>
      <c r="AN424" s="19"/>
      <c r="AO424" s="19"/>
      <c r="AP424" s="19"/>
    </row>
    <row r="425">
      <c r="B425" s="26" t="s">
        <v>211</v>
      </c>
      <c r="C425" s="19"/>
      <c r="D425" s="19"/>
      <c r="E425" s="19"/>
      <c r="F425" s="19"/>
      <c r="G425" s="19"/>
      <c r="H425" s="19"/>
      <c r="I425" s="19"/>
      <c r="J425" s="19"/>
      <c r="K425" s="19"/>
      <c r="L425" s="19"/>
      <c r="M425" s="19"/>
      <c r="N425" s="19"/>
      <c r="O425" s="19"/>
      <c r="P425" s="19"/>
      <c r="Q425" s="19"/>
      <c r="R425" s="19"/>
      <c r="S425" s="19"/>
      <c r="T425" s="19"/>
      <c r="U425" s="19"/>
      <c r="V425" s="19"/>
      <c r="W425" s="19"/>
      <c r="X425" s="19"/>
      <c r="Y425" s="19"/>
      <c r="Z425" s="19"/>
      <c r="AA425" s="19"/>
      <c r="AB425" s="19"/>
      <c r="AC425" s="19"/>
      <c r="AD425" s="19"/>
      <c r="AE425" s="19"/>
      <c r="AF425" s="19"/>
      <c r="AG425" s="19"/>
      <c r="AH425" s="19"/>
      <c r="AI425" s="19"/>
      <c r="AJ425" s="19"/>
      <c r="AK425" s="19"/>
      <c r="AL425" s="19"/>
      <c r="AM425" s="19"/>
      <c r="AN425" s="19"/>
      <c r="AO425" s="19"/>
      <c r="AP425" s="19"/>
    </row>
    <row r="426">
      <c r="B426" t="s">
        <v>169</v>
      </c>
      <c r="C426" s="19" t="n">
        <v>0.650287684493869</v>
      </c>
      <c r="D426" s="19" t="n">
        <v>0.632708886951008</v>
      </c>
      <c r="E426" s="19" t="n">
        <v>0.667851026982356</v>
      </c>
      <c r="F426" s="19"/>
      <c r="G426" s="19" t="n">
        <v>0.664719582366204</v>
      </c>
      <c r="H426" s="19" t="n">
        <v>0.755116148155763</v>
      </c>
      <c r="I426" s="19" t="n">
        <v>0.689700806408775</v>
      </c>
      <c r="J426" s="19" t="n">
        <v>0.66609377375501</v>
      </c>
      <c r="K426" s="19" t="n">
        <v>0.558102275786149</v>
      </c>
      <c r="L426" s="19" t="n">
        <v>0.577200558113873</v>
      </c>
      <c r="M426" s="19"/>
      <c r="N426" s="19" t="n">
        <v>0.5889140784041</v>
      </c>
      <c r="O426" s="19" t="n">
        <v>0.59797922142166</v>
      </c>
      <c r="P426" s="19" t="n">
        <v>0.647423955457049</v>
      </c>
      <c r="Q426" s="19" t="n">
        <v>0.703421657410708</v>
      </c>
      <c r="R426" s="19" t="n">
        <v>0.63758004973774</v>
      </c>
      <c r="S426" s="19"/>
      <c r="T426" s="19" t="n">
        <v>0.6962448806975</v>
      </c>
      <c r="U426" s="19" t="n">
        <v>0.629952400978152</v>
      </c>
      <c r="V426" s="19" t="n">
        <v>0.635973099264033</v>
      </c>
      <c r="W426" s="19" t="n">
        <v>0.668429910185893</v>
      </c>
      <c r="X426" s="19"/>
      <c r="Y426" s="19" t="n">
        <v>0.688278731996016</v>
      </c>
      <c r="Z426" s="19" t="n">
        <v>0.652474869767315</v>
      </c>
      <c r="AA426" s="19" t="n">
        <v>0.581731152522652</v>
      </c>
      <c r="AB426" s="19" t="n">
        <v>0.650266301141076</v>
      </c>
      <c r="AC426" s="19" t="n">
        <v>0.713818551595604</v>
      </c>
      <c r="AD426" s="19" t="n">
        <v>0.587917646920521</v>
      </c>
      <c r="AE426" s="19"/>
      <c r="AF426" s="19" t="n">
        <v>0.639002096084316</v>
      </c>
      <c r="AG426" s="19"/>
      <c r="AH426" s="19" t="n">
        <v>0.660583447265488</v>
      </c>
      <c r="AI426" s="19"/>
      <c r="AJ426" s="19" t="n">
        <v>0.651737323307345</v>
      </c>
      <c r="AK426" s="19" t="n">
        <v>0.664355429027392</v>
      </c>
      <c r="AL426" s="19" t="n">
        <v>0.71100680405214</v>
      </c>
      <c r="AM426" s="19" t="n">
        <v>0.66821794467549</v>
      </c>
      <c r="AN426" s="19" t="n">
        <v>0.548143367754531</v>
      </c>
      <c r="AO426" s="19" t="n">
        <v>0.553221202228933</v>
      </c>
      <c r="AP426" s="19" t="n">
        <v>0.657857124647542</v>
      </c>
    </row>
    <row r="427">
      <c r="B427" t="s">
        <v>170</v>
      </c>
      <c r="C427" s="19" t="n">
        <v>0.329790534763877</v>
      </c>
      <c r="D427" s="19" t="n">
        <v>0.34614451118399</v>
      </c>
      <c r="E427" s="19" t="n">
        <v>0.313450936551045</v>
      </c>
      <c r="F427" s="19"/>
      <c r="G427" s="19" t="n">
        <v>0.302293712318128</v>
      </c>
      <c r="H427" s="19" t="n">
        <v>0.222024006540434</v>
      </c>
      <c r="I427" s="19" t="n">
        <v>0.27685846769907</v>
      </c>
      <c r="J427" s="19" t="n">
        <v>0.318738544335244</v>
      </c>
      <c r="K427" s="19" t="n">
        <v>0.41670888919727</v>
      </c>
      <c r="L427" s="19" t="n">
        <v>0.422799441886127</v>
      </c>
      <c r="M427" s="19"/>
      <c r="N427" s="19" t="n">
        <v>0.4110859215959</v>
      </c>
      <c r="O427" s="19" t="n">
        <v>0.380973103812281</v>
      </c>
      <c r="P427" s="19" t="n">
        <v>0.323458138341289</v>
      </c>
      <c r="Q427" s="19" t="n">
        <v>0.285405059846332</v>
      </c>
      <c r="R427" s="19" t="n">
        <v>0.331889516507502</v>
      </c>
      <c r="S427" s="19"/>
      <c r="T427" s="19" t="n">
        <v>0.26382893941707</v>
      </c>
      <c r="U427" s="19" t="n">
        <v>0.35512611954074</v>
      </c>
      <c r="V427" s="19" t="n">
        <v>0.352721451253532</v>
      </c>
      <c r="W427" s="19" t="n">
        <v>0.309459648573366</v>
      </c>
      <c r="X427" s="19"/>
      <c r="Y427" s="19" t="n">
        <v>0.284529021973116</v>
      </c>
      <c r="Z427" s="19" t="n">
        <v>0.324482110451831</v>
      </c>
      <c r="AA427" s="19" t="n">
        <v>0.408429330754264</v>
      </c>
      <c r="AB427" s="19" t="n">
        <v>0.331468050287647</v>
      </c>
      <c r="AC427" s="19" t="n">
        <v>0.256890062147275</v>
      </c>
      <c r="AD427" s="19" t="n">
        <v>0.412082353079479</v>
      </c>
      <c r="AE427" s="19"/>
      <c r="AF427" s="19" t="n">
        <v>0.339235068146913</v>
      </c>
      <c r="AG427" s="19"/>
      <c r="AH427" s="19" t="n">
        <v>0.322553035842979</v>
      </c>
      <c r="AI427" s="19"/>
      <c r="AJ427" s="19" t="n">
        <v>0.313187430980075</v>
      </c>
      <c r="AK427" s="19" t="n">
        <v>0.31115024871875</v>
      </c>
      <c r="AL427" s="19" t="n">
        <v>0.276147607936984</v>
      </c>
      <c r="AM427" s="19" t="n">
        <v>0.322396621016595</v>
      </c>
      <c r="AN427" s="19" t="n">
        <v>0.451856632245469</v>
      </c>
      <c r="AO427" s="19" t="n">
        <v>0.405695683872647</v>
      </c>
      <c r="AP427" s="19" t="n">
        <v>0.342142875352458</v>
      </c>
    </row>
    <row r="428">
      <c r="B428" t="s">
        <v>209</v>
      </c>
      <c r="C428" s="19" t="n">
        <v>0.0199217807422539</v>
      </c>
      <c r="D428" s="19" t="n">
        <v>0.0211466018650024</v>
      </c>
      <c r="E428" s="19" t="n">
        <v>0.0186980364665995</v>
      </c>
      <c r="F428" s="19"/>
      <c r="G428" s="19" t="n">
        <v>0.0329867053156673</v>
      </c>
      <c r="H428" s="19" t="n">
        <v>0.0228598453038026</v>
      </c>
      <c r="I428" s="19" t="n">
        <v>0.0334407258921553</v>
      </c>
      <c r="J428" s="19" t="n">
        <v>0.0151676819097462</v>
      </c>
      <c r="K428" s="19" t="n">
        <v>0.0251888350165814</v>
      </c>
      <c r="L428" s="19" t="n">
        <v>0</v>
      </c>
      <c r="M428" s="19"/>
      <c r="N428" s="19" t="n">
        <v>0</v>
      </c>
      <c r="O428" s="19" t="n">
        <v>0.0210476747660592</v>
      </c>
      <c r="P428" s="19" t="n">
        <v>0.0291179062016627</v>
      </c>
      <c r="Q428" s="19" t="n">
        <v>0.0111732827429593</v>
      </c>
      <c r="R428" s="19" t="n">
        <v>0.030530433754758</v>
      </c>
      <c r="S428" s="19"/>
      <c r="T428" s="19" t="n">
        <v>0.0399261798854293</v>
      </c>
      <c r="U428" s="19" t="n">
        <v>0.0149214794811082</v>
      </c>
      <c r="V428" s="19" t="n">
        <v>0.0113054494824348</v>
      </c>
      <c r="W428" s="19" t="n">
        <v>0.0221104412407406</v>
      </c>
      <c r="X428" s="19"/>
      <c r="Y428" s="19" t="n">
        <v>0.027192246030868</v>
      </c>
      <c r="Z428" s="19" t="n">
        <v>0.0230430197808546</v>
      </c>
      <c r="AA428" s="19" t="n">
        <v>0.00983951672308343</v>
      </c>
      <c r="AB428" s="19" t="n">
        <v>0.0182656485712762</v>
      </c>
      <c r="AC428" s="19" t="n">
        <v>0.0292913862571211</v>
      </c>
      <c r="AD428" s="19" t="n">
        <v>0</v>
      </c>
      <c r="AE428" s="19"/>
      <c r="AF428" s="19" t="n">
        <v>0.0217628357687711</v>
      </c>
      <c r="AG428" s="19"/>
      <c r="AH428" s="19" t="n">
        <v>0.016863516891533</v>
      </c>
      <c r="AI428" s="19"/>
      <c r="AJ428" s="19" t="n">
        <v>0.0350752457125808</v>
      </c>
      <c r="AK428" s="19" t="n">
        <v>0.0244943222538582</v>
      </c>
      <c r="AL428" s="19" t="n">
        <v>0.0128455880108753</v>
      </c>
      <c r="AM428" s="19" t="n">
        <v>0.00938543430791453</v>
      </c>
      <c r="AN428" s="19" t="n">
        <v>0</v>
      </c>
      <c r="AO428" s="19" t="n">
        <v>0.0410831138984203</v>
      </c>
      <c r="AP428" s="19" t="n">
        <v>0</v>
      </c>
    </row>
    <row r="429">
      <c r="C429" s="19"/>
      <c r="D429" s="19"/>
      <c r="E429" s="19"/>
      <c r="F429" s="19"/>
      <c r="G429" s="19"/>
      <c r="H429" s="19"/>
      <c r="I429" s="19"/>
      <c r="J429" s="19"/>
      <c r="K429" s="19"/>
      <c r="L429" s="19"/>
      <c r="M429" s="19"/>
      <c r="N429" s="19"/>
      <c r="O429" s="19"/>
      <c r="P429" s="19"/>
      <c r="Q429" s="19"/>
      <c r="R429" s="19"/>
      <c r="S429" s="19"/>
      <c r="T429" s="19"/>
      <c r="U429" s="19"/>
      <c r="V429" s="19"/>
      <c r="W429" s="19"/>
      <c r="X429" s="19"/>
      <c r="Y429" s="19"/>
      <c r="Z429" s="19"/>
      <c r="AA429" s="19"/>
      <c r="AB429" s="19"/>
      <c r="AC429" s="19"/>
      <c r="AD429" s="19"/>
      <c r="AE429" s="19"/>
      <c r="AF429" s="19"/>
      <c r="AG429" s="19"/>
      <c r="AH429" s="19"/>
      <c r="AI429" s="19"/>
      <c r="AJ429" s="19"/>
      <c r="AK429" s="19"/>
      <c r="AL429" s="19"/>
      <c r="AM429" s="19"/>
      <c r="AN429" s="19"/>
      <c r="AO429" s="19"/>
      <c r="AP429" s="19"/>
    </row>
    <row r="430">
      <c r="B430" s="7" t="s">
        <v>213</v>
      </c>
      <c r="C430" s="19"/>
      <c r="D430" s="19"/>
      <c r="E430" s="19"/>
      <c r="F430" s="19"/>
      <c r="G430" s="19"/>
      <c r="H430" s="19"/>
      <c r="I430" s="19"/>
      <c r="J430" s="19"/>
      <c r="K430" s="19"/>
      <c r="L430" s="19"/>
      <c r="M430" s="19"/>
      <c r="N430" s="19"/>
      <c r="O430" s="19"/>
      <c r="P430" s="19"/>
      <c r="Q430" s="19"/>
      <c r="R430" s="19"/>
      <c r="S430" s="19"/>
      <c r="T430" s="19"/>
      <c r="U430" s="19"/>
      <c r="V430" s="19"/>
      <c r="W430" s="19"/>
      <c r="X430" s="19"/>
      <c r="Y430" s="19"/>
      <c r="Z430" s="19"/>
      <c r="AA430" s="19"/>
      <c r="AB430" s="19"/>
      <c r="AC430" s="19"/>
      <c r="AD430" s="19"/>
      <c r="AE430" s="19"/>
      <c r="AF430" s="19"/>
      <c r="AG430" s="19"/>
      <c r="AH430" s="19"/>
      <c r="AI430" s="19"/>
      <c r="AJ430" s="19"/>
      <c r="AK430" s="19"/>
      <c r="AL430" s="19"/>
      <c r="AM430" s="19"/>
      <c r="AN430" s="19"/>
      <c r="AO430" s="19"/>
      <c r="AP430" s="19"/>
    </row>
    <row r="431">
      <c r="B431" s="26" t="s">
        <v>211</v>
      </c>
      <c r="C431" s="19"/>
      <c r="D431" s="19"/>
      <c r="E431" s="19"/>
      <c r="F431" s="19"/>
      <c r="G431" s="19"/>
      <c r="H431" s="19"/>
      <c r="I431" s="19"/>
      <c r="J431" s="19"/>
      <c r="K431" s="19"/>
      <c r="L431" s="19"/>
      <c r="M431" s="19"/>
      <c r="N431" s="19"/>
      <c r="O431" s="19"/>
      <c r="P431" s="19"/>
      <c r="Q431" s="19"/>
      <c r="R431" s="19"/>
      <c r="S431" s="19"/>
      <c r="T431" s="19"/>
      <c r="U431" s="19"/>
      <c r="V431" s="19"/>
      <c r="W431" s="19"/>
      <c r="X431" s="19"/>
      <c r="Y431" s="19"/>
      <c r="Z431" s="19"/>
      <c r="AA431" s="19"/>
      <c r="AB431" s="19"/>
      <c r="AC431" s="19"/>
      <c r="AD431" s="19"/>
      <c r="AE431" s="19"/>
      <c r="AF431" s="19"/>
      <c r="AG431" s="19"/>
      <c r="AH431" s="19"/>
      <c r="AI431" s="19"/>
      <c r="AJ431" s="19"/>
      <c r="AK431" s="19"/>
      <c r="AL431" s="19"/>
      <c r="AM431" s="19"/>
      <c r="AN431" s="19"/>
      <c r="AO431" s="19"/>
      <c r="AP431" s="19"/>
    </row>
    <row r="432">
      <c r="B432" t="s">
        <v>169</v>
      </c>
      <c r="C432" s="19" t="n">
        <v>0.710652138678345</v>
      </c>
      <c r="D432" s="19" t="n">
        <v>0.700112786572434</v>
      </c>
      <c r="E432" s="19" t="n">
        <v>0.721182224720439</v>
      </c>
      <c r="F432" s="19"/>
      <c r="G432" s="19" t="n">
        <v>0.726817913249249</v>
      </c>
      <c r="H432" s="19" t="n">
        <v>0.785797647428347</v>
      </c>
      <c r="I432" s="19" t="n">
        <v>0.676135152235544</v>
      </c>
      <c r="J432" s="19" t="n">
        <v>0.749594554984875</v>
      </c>
      <c r="K432" s="19" t="n">
        <v>0.672543919490109</v>
      </c>
      <c r="L432" s="19" t="n">
        <v>0.662948315016241</v>
      </c>
      <c r="M432" s="19"/>
      <c r="N432" s="19" t="n">
        <v>0.615037676548259</v>
      </c>
      <c r="O432" s="19" t="n">
        <v>0.730203113341138</v>
      </c>
      <c r="P432" s="19" t="n">
        <v>0.637032967977653</v>
      </c>
      <c r="Q432" s="19" t="n">
        <v>0.77474039799162</v>
      </c>
      <c r="R432" s="19" t="n">
        <v>0.706041248525244</v>
      </c>
      <c r="S432" s="19"/>
      <c r="T432" s="19" t="n">
        <v>0.726543502678185</v>
      </c>
      <c r="U432" s="19" t="n">
        <v>0.65892277633134</v>
      </c>
      <c r="V432" s="19" t="n">
        <v>0.756921050722336</v>
      </c>
      <c r="W432" s="19" t="n">
        <v>0.717320561136552</v>
      </c>
      <c r="X432" s="19"/>
      <c r="Y432" s="19" t="n">
        <v>0.746929094809085</v>
      </c>
      <c r="Z432" s="19" t="n">
        <v>0.746341659202244</v>
      </c>
      <c r="AA432" s="19" t="n">
        <v>0.650037338154968</v>
      </c>
      <c r="AB432" s="19" t="n">
        <v>0.621297152547043</v>
      </c>
      <c r="AC432" s="19" t="n">
        <v>0.729986685293799</v>
      </c>
      <c r="AD432" s="19" t="n">
        <v>0.69294545451267</v>
      </c>
      <c r="AE432" s="19"/>
      <c r="AF432" s="19" t="n">
        <v>0.68739833388101</v>
      </c>
      <c r="AG432" s="19"/>
      <c r="AH432" s="19" t="n">
        <v>0.72182857018361</v>
      </c>
      <c r="AI432" s="19"/>
      <c r="AJ432" s="19" t="n">
        <v>0.759601835541919</v>
      </c>
      <c r="AK432" s="19" t="n">
        <v>0.678437474996452</v>
      </c>
      <c r="AL432" s="19" t="n">
        <v>0.75642277877624</v>
      </c>
      <c r="AM432" s="19" t="n">
        <v>0.697337743049527</v>
      </c>
      <c r="AN432" s="19" t="n">
        <v>0.613286649394404</v>
      </c>
      <c r="AO432" s="19" t="n">
        <v>0.660261923621015</v>
      </c>
      <c r="AP432" s="19" t="n">
        <v>0.702060639403868</v>
      </c>
    </row>
    <row r="433">
      <c r="B433" t="s">
        <v>170</v>
      </c>
      <c r="C433" s="19" t="n">
        <v>0.276233728152135</v>
      </c>
      <c r="D433" s="19" t="n">
        <v>0.282462887871698</v>
      </c>
      <c r="E433" s="19" t="n">
        <v>0.270010045030271</v>
      </c>
      <c r="F433" s="19"/>
      <c r="G433" s="19" t="n">
        <v>0.2585180307121</v>
      </c>
      <c r="H433" s="19" t="n">
        <v>0.191549165772367</v>
      </c>
      <c r="I433" s="19" t="n">
        <v>0.30507168515138</v>
      </c>
      <c r="J433" s="19" t="n">
        <v>0.234384870210447</v>
      </c>
      <c r="K433" s="19" t="n">
        <v>0.317628136268731</v>
      </c>
      <c r="L433" s="19" t="n">
        <v>0.337051684983759</v>
      </c>
      <c r="M433" s="19"/>
      <c r="N433" s="19" t="n">
        <v>0.384962323451741</v>
      </c>
      <c r="O433" s="19" t="n">
        <v>0.269796886658862</v>
      </c>
      <c r="P433" s="19" t="n">
        <v>0.334888566271536</v>
      </c>
      <c r="Q433" s="19" t="n">
        <v>0.217041452695352</v>
      </c>
      <c r="R433" s="19" t="n">
        <v>0.271130824325311</v>
      </c>
      <c r="S433" s="19"/>
      <c r="T433" s="19" t="n">
        <v>0.25400592864994</v>
      </c>
      <c r="U433" s="19" t="n">
        <v>0.33205641476846</v>
      </c>
      <c r="V433" s="19" t="n">
        <v>0.236375945341195</v>
      </c>
      <c r="W433" s="19" t="n">
        <v>0.265656401844353</v>
      </c>
      <c r="X433" s="19"/>
      <c r="Y433" s="19" t="n">
        <v>0.233477814715659</v>
      </c>
      <c r="Z433" s="19" t="n">
        <v>0.242083876660482</v>
      </c>
      <c r="AA433" s="19" t="n">
        <v>0.349962661845032</v>
      </c>
      <c r="AB433" s="19" t="n">
        <v>0.36272072974824</v>
      </c>
      <c r="AC433" s="19" t="n">
        <v>0.258058349249317</v>
      </c>
      <c r="AD433" s="19" t="n">
        <v>0.30705454548733</v>
      </c>
      <c r="AE433" s="19"/>
      <c r="AF433" s="19" t="n">
        <v>0.301320378121428</v>
      </c>
      <c r="AG433" s="19"/>
      <c r="AH433" s="19" t="n">
        <v>0.267574467792095</v>
      </c>
      <c r="AI433" s="19"/>
      <c r="AJ433" s="19" t="n">
        <v>0.233665099378614</v>
      </c>
      <c r="AK433" s="19" t="n">
        <v>0.321562525003548</v>
      </c>
      <c r="AL433" s="19" t="n">
        <v>0.231473983964295</v>
      </c>
      <c r="AM433" s="19" t="n">
        <v>0.272813149068413</v>
      </c>
      <c r="AN433" s="19" t="n">
        <v>0.319688250659989</v>
      </c>
      <c r="AO433" s="19" t="n">
        <v>0.318116680165636</v>
      </c>
      <c r="AP433" s="19" t="n">
        <v>0.297939360596132</v>
      </c>
    </row>
    <row r="434">
      <c r="B434" t="s">
        <v>209</v>
      </c>
      <c r="C434" s="19" t="n">
        <v>0.0131141331695197</v>
      </c>
      <c r="D434" s="19" t="n">
        <v>0.0174243255558681</v>
      </c>
      <c r="E434" s="19" t="n">
        <v>0.00880773024928999</v>
      </c>
      <c r="F434" s="19"/>
      <c r="G434" s="19" t="n">
        <v>0.0146640560386515</v>
      </c>
      <c r="H434" s="19" t="n">
        <v>0.0226531867992861</v>
      </c>
      <c r="I434" s="19" t="n">
        <v>0.0187931626130762</v>
      </c>
      <c r="J434" s="19" t="n">
        <v>0.0160205748046773</v>
      </c>
      <c r="K434" s="19" t="n">
        <v>0.00982794424116001</v>
      </c>
      <c r="L434" s="19" t="n">
        <v>0</v>
      </c>
      <c r="M434" s="19"/>
      <c r="N434" s="19" t="n">
        <v>0</v>
      </c>
      <c r="O434" s="19" t="n">
        <v>0</v>
      </c>
      <c r="P434" s="19" t="n">
        <v>0.0280784657508116</v>
      </c>
      <c r="Q434" s="19" t="n">
        <v>0.00821814931302776</v>
      </c>
      <c r="R434" s="19" t="n">
        <v>0.0228279271494454</v>
      </c>
      <c r="S434" s="19"/>
      <c r="T434" s="19" t="n">
        <v>0.0194505686718748</v>
      </c>
      <c r="U434" s="19" t="n">
        <v>0.00902080890020064</v>
      </c>
      <c r="V434" s="19" t="n">
        <v>0.00670300393646895</v>
      </c>
      <c r="W434" s="19" t="n">
        <v>0.0170230370190947</v>
      </c>
      <c r="X434" s="19"/>
      <c r="Y434" s="19" t="n">
        <v>0.019593090475256</v>
      </c>
      <c r="Z434" s="19" t="n">
        <v>0.0115744641372736</v>
      </c>
      <c r="AA434" s="19" t="n">
        <v>0</v>
      </c>
      <c r="AB434" s="19" t="n">
        <v>0.0159821177047166</v>
      </c>
      <c r="AC434" s="19" t="n">
        <v>0.0119549654568832</v>
      </c>
      <c r="AD434" s="19" t="n">
        <v>0</v>
      </c>
      <c r="AE434" s="19"/>
      <c r="AF434" s="19" t="n">
        <v>0.0112812879975616</v>
      </c>
      <c r="AG434" s="19"/>
      <c r="AH434" s="19" t="n">
        <v>0.010596962024295</v>
      </c>
      <c r="AI434" s="19"/>
      <c r="AJ434" s="19" t="n">
        <v>0.00673306507946653</v>
      </c>
      <c r="AK434" s="19" t="n">
        <v>0</v>
      </c>
      <c r="AL434" s="19" t="n">
        <v>0.0121032372594646</v>
      </c>
      <c r="AM434" s="19" t="n">
        <v>0.0298491078820593</v>
      </c>
      <c r="AN434" s="19" t="n">
        <v>0.0670250999456077</v>
      </c>
      <c r="AO434" s="19" t="n">
        <v>0.0216213962133489</v>
      </c>
      <c r="AP434" s="19" t="n">
        <v>0</v>
      </c>
    </row>
    <row r="435">
      <c r="C435" s="19"/>
      <c r="D435" s="19"/>
      <c r="E435" s="19"/>
      <c r="F435" s="19"/>
      <c r="G435" s="19"/>
      <c r="H435" s="19"/>
      <c r="I435" s="19"/>
      <c r="J435" s="19"/>
      <c r="K435" s="19"/>
      <c r="L435" s="19"/>
      <c r="M435" s="19"/>
      <c r="N435" s="19"/>
      <c r="O435" s="19"/>
      <c r="P435" s="19"/>
      <c r="Q435" s="19"/>
      <c r="R435" s="19"/>
      <c r="S435" s="19"/>
      <c r="T435" s="19"/>
      <c r="U435" s="19"/>
      <c r="V435" s="19"/>
      <c r="W435" s="19"/>
      <c r="X435" s="19"/>
      <c r="Y435" s="19"/>
      <c r="Z435" s="19"/>
      <c r="AA435" s="19"/>
      <c r="AB435" s="19"/>
      <c r="AC435" s="19"/>
      <c r="AD435" s="19"/>
      <c r="AE435" s="19"/>
      <c r="AF435" s="19"/>
      <c r="AG435" s="19"/>
      <c r="AH435" s="19"/>
      <c r="AI435" s="19"/>
      <c r="AJ435" s="19"/>
      <c r="AK435" s="19"/>
      <c r="AL435" s="19"/>
      <c r="AM435" s="19"/>
      <c r="AN435" s="19"/>
      <c r="AO435" s="19"/>
      <c r="AP435" s="19"/>
    </row>
    <row r="436">
      <c r="B436" s="7" t="s">
        <v>214</v>
      </c>
      <c r="C436" s="19"/>
      <c r="D436" s="19"/>
      <c r="E436" s="19"/>
      <c r="F436" s="19"/>
      <c r="G436" s="19"/>
      <c r="H436" s="19"/>
      <c r="I436" s="19"/>
      <c r="J436" s="19"/>
      <c r="K436" s="19"/>
      <c r="L436" s="19"/>
      <c r="M436" s="19"/>
      <c r="N436" s="19"/>
      <c r="O436" s="19"/>
      <c r="P436" s="19"/>
      <c r="Q436" s="19"/>
      <c r="R436" s="19"/>
      <c r="S436" s="19"/>
      <c r="T436" s="19"/>
      <c r="U436" s="19"/>
      <c r="V436" s="19"/>
      <c r="W436" s="19"/>
      <c r="X436" s="19"/>
      <c r="Y436" s="19"/>
      <c r="Z436" s="19"/>
      <c r="AA436" s="19"/>
      <c r="AB436" s="19"/>
      <c r="AC436" s="19"/>
      <c r="AD436" s="19"/>
      <c r="AE436" s="19"/>
      <c r="AF436" s="19"/>
      <c r="AG436" s="19"/>
      <c r="AH436" s="19"/>
      <c r="AI436" s="19"/>
      <c r="AJ436" s="19"/>
      <c r="AK436" s="19"/>
      <c r="AL436" s="19"/>
      <c r="AM436" s="19"/>
      <c r="AN436" s="19"/>
      <c r="AO436" s="19"/>
      <c r="AP436" s="19"/>
    </row>
    <row r="437">
      <c r="B437" s="26" t="s">
        <v>211</v>
      </c>
      <c r="C437" s="19"/>
      <c r="D437" s="19"/>
      <c r="E437" s="19"/>
      <c r="F437" s="19"/>
      <c r="G437" s="19"/>
      <c r="H437" s="19"/>
      <c r="I437" s="19"/>
      <c r="J437" s="19"/>
      <c r="K437" s="19"/>
      <c r="L437" s="19"/>
      <c r="M437" s="19"/>
      <c r="N437" s="19"/>
      <c r="O437" s="19"/>
      <c r="P437" s="19"/>
      <c r="Q437" s="19"/>
      <c r="R437" s="19"/>
      <c r="S437" s="19"/>
      <c r="T437" s="19"/>
      <c r="U437" s="19"/>
      <c r="V437" s="19"/>
      <c r="W437" s="19"/>
      <c r="X437" s="19"/>
      <c r="Y437" s="19"/>
      <c r="Z437" s="19"/>
      <c r="AA437" s="19"/>
      <c r="AB437" s="19"/>
      <c r="AC437" s="19"/>
      <c r="AD437" s="19"/>
      <c r="AE437" s="19"/>
      <c r="AF437" s="19"/>
      <c r="AG437" s="19"/>
      <c r="AH437" s="19"/>
      <c r="AI437" s="19"/>
      <c r="AJ437" s="19"/>
      <c r="AK437" s="19"/>
      <c r="AL437" s="19"/>
      <c r="AM437" s="19"/>
      <c r="AN437" s="19"/>
      <c r="AO437" s="19"/>
      <c r="AP437" s="19"/>
    </row>
    <row r="438">
      <c r="B438" t="s">
        <v>169</v>
      </c>
      <c r="C438" s="19" t="n">
        <v>0.694898874036982</v>
      </c>
      <c r="D438" s="19" t="n">
        <v>0.676850638135484</v>
      </c>
      <c r="E438" s="19" t="n">
        <v>0.712931242159894</v>
      </c>
      <c r="F438" s="19"/>
      <c r="G438" s="19" t="n">
        <v>0.777506543139738</v>
      </c>
      <c r="H438" s="19" t="n">
        <v>0.718287545541252</v>
      </c>
      <c r="I438" s="19" t="n">
        <v>0.698512042972485</v>
      </c>
      <c r="J438" s="19" t="n">
        <v>0.826242659059915</v>
      </c>
      <c r="K438" s="19" t="n">
        <v>0.602496649909445</v>
      </c>
      <c r="L438" s="19" t="n">
        <v>0.592333178548666</v>
      </c>
      <c r="M438" s="19"/>
      <c r="N438" s="19" t="n">
        <v>0.644837814039848</v>
      </c>
      <c r="O438" s="19" t="n">
        <v>0.716909407000868</v>
      </c>
      <c r="P438" s="19" t="n">
        <v>0.658697076131761</v>
      </c>
      <c r="Q438" s="19" t="n">
        <v>0.737174736430252</v>
      </c>
      <c r="R438" s="19" t="n">
        <v>0.658196050097371</v>
      </c>
      <c r="S438" s="19"/>
      <c r="T438" s="19" t="n">
        <v>0.727466586265844</v>
      </c>
      <c r="U438" s="19" t="n">
        <v>0.550520189515827</v>
      </c>
      <c r="V438" s="19" t="n">
        <v>0.727890832379121</v>
      </c>
      <c r="W438" s="19" t="n">
        <v>0.733270296327522</v>
      </c>
      <c r="X438" s="19"/>
      <c r="Y438" s="19" t="n">
        <v>0.727800916289358</v>
      </c>
      <c r="Z438" s="19" t="n">
        <v>0.794368728789143</v>
      </c>
      <c r="AA438" s="19" t="n">
        <v>0.619047368690658</v>
      </c>
      <c r="AB438" s="19" t="n">
        <v>0.623781861494895</v>
      </c>
      <c r="AC438" s="19" t="n">
        <v>0.763118039421455</v>
      </c>
      <c r="AD438" s="19" t="n">
        <v>0.627967695607718</v>
      </c>
      <c r="AE438" s="19"/>
      <c r="AF438" s="19" t="n">
        <v>0.6607251935769</v>
      </c>
      <c r="AG438" s="19"/>
      <c r="AH438" s="19" t="n">
        <v>0.689700687089471</v>
      </c>
      <c r="AI438" s="19"/>
      <c r="AJ438" s="19" t="n">
        <v>0.728998504915193</v>
      </c>
      <c r="AK438" s="19" t="n">
        <v>0.674655870830742</v>
      </c>
      <c r="AL438" s="19" t="n">
        <v>0.741846651119596</v>
      </c>
      <c r="AM438" s="19" t="n">
        <v>0.647598474968223</v>
      </c>
      <c r="AN438" s="19" t="n">
        <v>0.654921008601877</v>
      </c>
      <c r="AO438" s="19" t="n">
        <v>0.669926252456237</v>
      </c>
      <c r="AP438" s="19" t="n">
        <v>0.673428338204209</v>
      </c>
    </row>
    <row r="439">
      <c r="B439" t="s">
        <v>170</v>
      </c>
      <c r="C439" s="19" t="n">
        <v>0.287350472792058</v>
      </c>
      <c r="D439" s="19" t="n">
        <v>0.29859576792808</v>
      </c>
      <c r="E439" s="19" t="n">
        <v>0.276115064375952</v>
      </c>
      <c r="F439" s="19"/>
      <c r="G439" s="19" t="n">
        <v>0.187080188197773</v>
      </c>
      <c r="H439" s="19" t="n">
        <v>0.253757438181433</v>
      </c>
      <c r="I439" s="19" t="n">
        <v>0.280630129398705</v>
      </c>
      <c r="J439" s="19" t="n">
        <v>0.159383478701575</v>
      </c>
      <c r="K439" s="19" t="n">
        <v>0.38452431281506</v>
      </c>
      <c r="L439" s="19" t="n">
        <v>0.404274243103346</v>
      </c>
      <c r="M439" s="19"/>
      <c r="N439" s="19" t="n">
        <v>0.338361042140359</v>
      </c>
      <c r="O439" s="19" t="n">
        <v>0.272870536584993</v>
      </c>
      <c r="P439" s="19" t="n">
        <v>0.31987866312037</v>
      </c>
      <c r="Q439" s="19" t="n">
        <v>0.250163604178908</v>
      </c>
      <c r="R439" s="19" t="n">
        <v>0.308883778676838</v>
      </c>
      <c r="S439" s="19"/>
      <c r="T439" s="19" t="n">
        <v>0.249553776427784</v>
      </c>
      <c r="U439" s="19" t="n">
        <v>0.436916086951878</v>
      </c>
      <c r="V439" s="19" t="n">
        <v>0.253762993857351</v>
      </c>
      <c r="W439" s="19" t="n">
        <v>0.246246698312869</v>
      </c>
      <c r="X439" s="19"/>
      <c r="Y439" s="19" t="n">
        <v>0.250845440713863</v>
      </c>
      <c r="Z439" s="19" t="n">
        <v>0.188297854451368</v>
      </c>
      <c r="AA439" s="19" t="n">
        <v>0.376410196592993</v>
      </c>
      <c r="AB439" s="19" t="n">
        <v>0.347368510016615</v>
      </c>
      <c r="AC439" s="19" t="n">
        <v>0.19164307891914</v>
      </c>
      <c r="AD439" s="19" t="n">
        <v>0.360320893670406</v>
      </c>
      <c r="AE439" s="19"/>
      <c r="AF439" s="19" t="n">
        <v>0.313787005079323</v>
      </c>
      <c r="AG439" s="19"/>
      <c r="AH439" s="19" t="n">
        <v>0.294353102651812</v>
      </c>
      <c r="AI439" s="19"/>
      <c r="AJ439" s="19" t="n">
        <v>0.262007676652216</v>
      </c>
      <c r="AK439" s="19" t="n">
        <v>0.313116586714533</v>
      </c>
      <c r="AL439" s="19" t="n">
        <v>0.224885985839546</v>
      </c>
      <c r="AM439" s="19" t="n">
        <v>0.335171699816689</v>
      </c>
      <c r="AN439" s="19" t="n">
        <v>0.320492200127412</v>
      </c>
      <c r="AO439" s="19" t="n">
        <v>0.293429024949331</v>
      </c>
      <c r="AP439" s="19" t="n">
        <v>0.318228131661956</v>
      </c>
    </row>
    <row r="440">
      <c r="B440" t="s">
        <v>209</v>
      </c>
      <c r="C440" s="19" t="n">
        <v>0.0177506531709602</v>
      </c>
      <c r="D440" s="19" t="n">
        <v>0.0245535939364356</v>
      </c>
      <c r="E440" s="19" t="n">
        <v>0.0109536934641538</v>
      </c>
      <c r="F440" s="19"/>
      <c r="G440" s="19" t="n">
        <v>0.035413268662489</v>
      </c>
      <c r="H440" s="19" t="n">
        <v>0.0279550162773147</v>
      </c>
      <c r="I440" s="19" t="n">
        <v>0.02085782762881</v>
      </c>
      <c r="J440" s="19" t="n">
        <v>0.0143738622385103</v>
      </c>
      <c r="K440" s="19" t="n">
        <v>0.0129790372754951</v>
      </c>
      <c r="L440" s="19" t="n">
        <v>0.00339257834798775</v>
      </c>
      <c r="M440" s="19"/>
      <c r="N440" s="19" t="n">
        <v>0.0168011438197937</v>
      </c>
      <c r="O440" s="19" t="n">
        <v>0.0102200564141381</v>
      </c>
      <c r="P440" s="19" t="n">
        <v>0.0214242607478696</v>
      </c>
      <c r="Q440" s="19" t="n">
        <v>0.0126616593908401</v>
      </c>
      <c r="R440" s="19" t="n">
        <v>0.0329201712257914</v>
      </c>
      <c r="S440" s="19"/>
      <c r="T440" s="19" t="n">
        <v>0.0229796373063721</v>
      </c>
      <c r="U440" s="19" t="n">
        <v>0.0125637235322948</v>
      </c>
      <c r="V440" s="19" t="n">
        <v>0.0183461737635288</v>
      </c>
      <c r="W440" s="19" t="n">
        <v>0.0204830053596096</v>
      </c>
      <c r="X440" s="19"/>
      <c r="Y440" s="19" t="n">
        <v>0.0213536429967788</v>
      </c>
      <c r="Z440" s="19" t="n">
        <v>0.0173334167594886</v>
      </c>
      <c r="AA440" s="19" t="n">
        <v>0.00454243471634861</v>
      </c>
      <c r="AB440" s="19" t="n">
        <v>0.0288496284884896</v>
      </c>
      <c r="AC440" s="19" t="n">
        <v>0.045238881659405</v>
      </c>
      <c r="AD440" s="19" t="n">
        <v>0.0117114107218757</v>
      </c>
      <c r="AE440" s="19"/>
      <c r="AF440" s="19" t="n">
        <v>0.0254878013437764</v>
      </c>
      <c r="AG440" s="19"/>
      <c r="AH440" s="19" t="n">
        <v>0.0159462102587178</v>
      </c>
      <c r="AI440" s="19"/>
      <c r="AJ440" s="19" t="n">
        <v>0.00899381843259114</v>
      </c>
      <c r="AK440" s="19" t="n">
        <v>0.0122275424547253</v>
      </c>
      <c r="AL440" s="19" t="n">
        <v>0.0332673630408582</v>
      </c>
      <c r="AM440" s="19" t="n">
        <v>0.0172298252150882</v>
      </c>
      <c r="AN440" s="19" t="n">
        <v>0.0245867912707111</v>
      </c>
      <c r="AO440" s="19" t="n">
        <v>0.0366447225944314</v>
      </c>
      <c r="AP440" s="19" t="n">
        <v>0.00834353013383545</v>
      </c>
    </row>
    <row r="441">
      <c r="C441" s="19"/>
      <c r="D441" s="19"/>
      <c r="E441" s="19"/>
      <c r="F441" s="19"/>
      <c r="G441" s="19"/>
      <c r="H441" s="19"/>
      <c r="I441" s="19"/>
      <c r="J441" s="19"/>
      <c r="K441" s="19"/>
      <c r="L441" s="19"/>
      <c r="M441" s="19"/>
      <c r="N441" s="19"/>
      <c r="O441" s="19"/>
      <c r="P441" s="19"/>
      <c r="Q441" s="19"/>
      <c r="R441" s="19"/>
      <c r="S441" s="19"/>
      <c r="T441" s="19"/>
      <c r="U441" s="19"/>
      <c r="V441" s="19"/>
      <c r="W441" s="19"/>
      <c r="X441" s="19"/>
      <c r="Y441" s="19"/>
      <c r="Z441" s="19"/>
      <c r="AA441" s="19"/>
      <c r="AB441" s="19"/>
      <c r="AC441" s="19"/>
      <c r="AD441" s="19"/>
      <c r="AE441" s="19"/>
      <c r="AF441" s="19"/>
      <c r="AG441" s="19"/>
      <c r="AH441" s="19"/>
      <c r="AI441" s="19"/>
      <c r="AJ441" s="19"/>
      <c r="AK441" s="19"/>
      <c r="AL441" s="19"/>
      <c r="AM441" s="19"/>
      <c r="AN441" s="19"/>
      <c r="AO441" s="19"/>
      <c r="AP441" s="19"/>
    </row>
    <row r="442">
      <c r="B442" s="7" t="s">
        <v>215</v>
      </c>
      <c r="C442" s="19"/>
      <c r="D442" s="19"/>
      <c r="E442" s="19"/>
      <c r="F442" s="19"/>
      <c r="G442" s="19"/>
      <c r="H442" s="19"/>
      <c r="I442" s="19"/>
      <c r="J442" s="19"/>
      <c r="K442" s="19"/>
      <c r="L442" s="19"/>
      <c r="M442" s="19"/>
      <c r="N442" s="19"/>
      <c r="O442" s="19"/>
      <c r="P442" s="19"/>
      <c r="Q442" s="19"/>
      <c r="R442" s="19"/>
      <c r="S442" s="19"/>
      <c r="T442" s="19"/>
      <c r="U442" s="19"/>
      <c r="V442" s="19"/>
      <c r="W442" s="19"/>
      <c r="X442" s="19"/>
      <c r="Y442" s="19"/>
      <c r="Z442" s="19"/>
      <c r="AA442" s="19"/>
      <c r="AB442" s="19"/>
      <c r="AC442" s="19"/>
      <c r="AD442" s="19"/>
      <c r="AE442" s="19"/>
      <c r="AF442" s="19"/>
      <c r="AG442" s="19"/>
      <c r="AH442" s="19"/>
      <c r="AI442" s="19"/>
      <c r="AJ442" s="19"/>
      <c r="AK442" s="19"/>
      <c r="AL442" s="19"/>
      <c r="AM442" s="19"/>
      <c r="AN442" s="19"/>
      <c r="AO442" s="19"/>
      <c r="AP442" s="19"/>
    </row>
    <row r="443">
      <c r="B443" s="26" t="s">
        <v>211</v>
      </c>
      <c r="C443" s="19"/>
      <c r="D443" s="19"/>
      <c r="E443" s="19"/>
      <c r="F443" s="19"/>
      <c r="G443" s="19"/>
      <c r="H443" s="19"/>
      <c r="I443" s="19"/>
      <c r="J443" s="19"/>
      <c r="K443" s="19"/>
      <c r="L443" s="19"/>
      <c r="M443" s="19"/>
      <c r="N443" s="19"/>
      <c r="O443" s="19"/>
      <c r="P443" s="19"/>
      <c r="Q443" s="19"/>
      <c r="R443" s="19"/>
      <c r="S443" s="19"/>
      <c r="T443" s="19"/>
      <c r="U443" s="19"/>
      <c r="V443" s="19"/>
      <c r="W443" s="19"/>
      <c r="X443" s="19"/>
      <c r="Y443" s="19"/>
      <c r="Z443" s="19"/>
      <c r="AA443" s="19"/>
      <c r="AB443" s="19"/>
      <c r="AC443" s="19"/>
      <c r="AD443" s="19"/>
      <c r="AE443" s="19"/>
      <c r="AF443" s="19"/>
      <c r="AG443" s="19"/>
      <c r="AH443" s="19"/>
      <c r="AI443" s="19"/>
      <c r="AJ443" s="19"/>
      <c r="AK443" s="19"/>
      <c r="AL443" s="19"/>
      <c r="AM443" s="19"/>
      <c r="AN443" s="19"/>
      <c r="AO443" s="19"/>
      <c r="AP443" s="19"/>
    </row>
    <row r="444">
      <c r="B444" t="s">
        <v>169</v>
      </c>
      <c r="C444" s="19" t="n">
        <v>0.273234168686968</v>
      </c>
      <c r="D444" s="19" t="n">
        <v>0.302145239612572</v>
      </c>
      <c r="E444" s="19" t="n">
        <v>0.24434851600582</v>
      </c>
      <c r="F444" s="19"/>
      <c r="G444" s="19" t="n">
        <v>0.34137928160004</v>
      </c>
      <c r="H444" s="19" t="n">
        <v>0.38241990815441</v>
      </c>
      <c r="I444" s="19" t="n">
        <v>0.327559663614884</v>
      </c>
      <c r="J444" s="19" t="n">
        <v>0.286807430474479</v>
      </c>
      <c r="K444" s="19" t="n">
        <v>0.232625862803873</v>
      </c>
      <c r="L444" s="19" t="n">
        <v>0.121882776241386</v>
      </c>
      <c r="M444" s="19"/>
      <c r="N444" s="19" t="n">
        <v>0.0696709517846824</v>
      </c>
      <c r="O444" s="19" t="n">
        <v>0.244881720013276</v>
      </c>
      <c r="P444" s="19" t="n">
        <v>0.260117316562674</v>
      </c>
      <c r="Q444" s="19" t="n">
        <v>0.310722413496812</v>
      </c>
      <c r="R444" s="19" t="n">
        <v>0.345275904911144</v>
      </c>
      <c r="S444" s="19"/>
      <c r="T444" s="19" t="n">
        <v>0.332985594338037</v>
      </c>
      <c r="U444" s="19" t="n">
        <v>0.214918040489633</v>
      </c>
      <c r="V444" s="19" t="n">
        <v>0.188259791256672</v>
      </c>
      <c r="W444" s="19" t="n">
        <v>0.332412918313514</v>
      </c>
      <c r="X444" s="19"/>
      <c r="Y444" s="19" t="n">
        <v>0.374644041939247</v>
      </c>
      <c r="Z444" s="19" t="n">
        <v>0.272933111321256</v>
      </c>
      <c r="AA444" s="19" t="n">
        <v>0.12661827616662</v>
      </c>
      <c r="AB444" s="19" t="n">
        <v>0.312098916541174</v>
      </c>
      <c r="AC444" s="19" t="n">
        <v>0.328127280265306</v>
      </c>
      <c r="AD444" s="19" t="n">
        <v>0.0702645354272563</v>
      </c>
      <c r="AE444" s="19"/>
      <c r="AF444" s="19" t="n">
        <v>0.237230360047062</v>
      </c>
      <c r="AG444" s="19"/>
      <c r="AH444" s="19" t="n">
        <v>0.266973772334918</v>
      </c>
      <c r="AI444" s="19"/>
      <c r="AJ444" s="19" t="n">
        <v>0.412725718546447</v>
      </c>
      <c r="AK444" s="19" t="n">
        <v>0.201894244872903</v>
      </c>
      <c r="AL444" s="19" t="n">
        <v>0.286362694129674</v>
      </c>
      <c r="AM444" s="19" t="n">
        <v>0.197009953250973</v>
      </c>
      <c r="AN444" s="19" t="n">
        <v>0.135470834513119</v>
      </c>
      <c r="AO444" s="19" t="n">
        <v>0.224277770858149</v>
      </c>
      <c r="AP444" s="19" t="n">
        <v>0.253784391506886</v>
      </c>
    </row>
    <row r="445">
      <c r="B445" t="s">
        <v>170</v>
      </c>
      <c r="C445" s="19" t="n">
        <v>0.697245038218508</v>
      </c>
      <c r="D445" s="19" t="n">
        <v>0.668660747662879</v>
      </c>
      <c r="E445" s="19" t="n">
        <v>0.725804197830812</v>
      </c>
      <c r="F445" s="19"/>
      <c r="G445" s="19" t="n">
        <v>0.585982381555922</v>
      </c>
      <c r="H445" s="19" t="n">
        <v>0.587466175902475</v>
      </c>
      <c r="I445" s="19" t="n">
        <v>0.616445276619213</v>
      </c>
      <c r="J445" s="19" t="n">
        <v>0.697326913476175</v>
      </c>
      <c r="K445" s="19" t="n">
        <v>0.758690554842166</v>
      </c>
      <c r="L445" s="19" t="n">
        <v>0.867411222843608</v>
      </c>
      <c r="M445" s="19"/>
      <c r="N445" s="19" t="n">
        <v>0.930329048215318</v>
      </c>
      <c r="O445" s="19" t="n">
        <v>0.710942629137984</v>
      </c>
      <c r="P445" s="19" t="n">
        <v>0.696968950188197</v>
      </c>
      <c r="Q445" s="19" t="n">
        <v>0.669242879423405</v>
      </c>
      <c r="R445" s="19" t="n">
        <v>0.633290241029221</v>
      </c>
      <c r="S445" s="19"/>
      <c r="T445" s="19" t="n">
        <v>0.601751887721462</v>
      </c>
      <c r="U445" s="19" t="n">
        <v>0.770160445780883</v>
      </c>
      <c r="V445" s="19" t="n">
        <v>0.780087150358654</v>
      </c>
      <c r="W445" s="19" t="n">
        <v>0.63647621045565</v>
      </c>
      <c r="X445" s="19"/>
      <c r="Y445" s="19" t="n">
        <v>0.588598339825915</v>
      </c>
      <c r="Z445" s="19" t="n">
        <v>0.680148310519878</v>
      </c>
      <c r="AA445" s="19" t="n">
        <v>0.864292003196625</v>
      </c>
      <c r="AB445" s="19" t="n">
        <v>0.64306933726562</v>
      </c>
      <c r="AC445" s="19" t="n">
        <v>0.620209678097277</v>
      </c>
      <c r="AD445" s="19" t="n">
        <v>0.929735464572744</v>
      </c>
      <c r="AE445" s="19"/>
      <c r="AF445" s="19" t="n">
        <v>0.749653937710966</v>
      </c>
      <c r="AG445" s="19"/>
      <c r="AH445" s="19" t="n">
        <v>0.707870805974781</v>
      </c>
      <c r="AI445" s="19"/>
      <c r="AJ445" s="19" t="n">
        <v>0.560666843804975</v>
      </c>
      <c r="AK445" s="19" t="n">
        <v>0.760527753600348</v>
      </c>
      <c r="AL445" s="19" t="n">
        <v>0.686653774891421</v>
      </c>
      <c r="AM445" s="19" t="n">
        <v>0.760892007639316</v>
      </c>
      <c r="AN445" s="19" t="n">
        <v>0.80220195784926</v>
      </c>
      <c r="AO445" s="19" t="n">
        <v>0.754100832928502</v>
      </c>
      <c r="AP445" s="19" t="n">
        <v>0.738364933713913</v>
      </c>
    </row>
    <row r="446">
      <c r="B446" t="s">
        <v>209</v>
      </c>
      <c r="C446" s="19" t="n">
        <v>0.0295207930945232</v>
      </c>
      <c r="D446" s="19" t="n">
        <v>0.0291940127245497</v>
      </c>
      <c r="E446" s="19" t="n">
        <v>0.0298472861633674</v>
      </c>
      <c r="F446" s="19"/>
      <c r="G446" s="19" t="n">
        <v>0.0726383368440374</v>
      </c>
      <c r="H446" s="19" t="n">
        <v>0.0301139159431149</v>
      </c>
      <c r="I446" s="19" t="n">
        <v>0.0559950597659032</v>
      </c>
      <c r="J446" s="19" t="n">
        <v>0.015865656049346</v>
      </c>
      <c r="K446" s="19" t="n">
        <v>0.00868358235396094</v>
      </c>
      <c r="L446" s="19" t="n">
        <v>0.0107060009150056</v>
      </c>
      <c r="M446" s="19"/>
      <c r="N446" s="19" t="n">
        <v>0</v>
      </c>
      <c r="O446" s="19" t="n">
        <v>0.0441756508487397</v>
      </c>
      <c r="P446" s="19" t="n">
        <v>0.0429137332491284</v>
      </c>
      <c r="Q446" s="19" t="n">
        <v>0.020034707079783</v>
      </c>
      <c r="R446" s="19" t="n">
        <v>0.0214338540596351</v>
      </c>
      <c r="S446" s="19"/>
      <c r="T446" s="19" t="n">
        <v>0.0652625179405008</v>
      </c>
      <c r="U446" s="19" t="n">
        <v>0.0149215137294844</v>
      </c>
      <c r="V446" s="19" t="n">
        <v>0.0316530583846739</v>
      </c>
      <c r="W446" s="19" t="n">
        <v>0.0311108712308361</v>
      </c>
      <c r="X446" s="19"/>
      <c r="Y446" s="19" t="n">
        <v>0.0367576182348377</v>
      </c>
      <c r="Z446" s="19" t="n">
        <v>0.0469185781588663</v>
      </c>
      <c r="AA446" s="19" t="n">
        <v>0.00908972063675524</v>
      </c>
      <c r="AB446" s="19" t="n">
        <v>0.0448317461932062</v>
      </c>
      <c r="AC446" s="19" t="n">
        <v>0.0516630416374169</v>
      </c>
      <c r="AD446" s="19" t="n">
        <v>0</v>
      </c>
      <c r="AE446" s="19"/>
      <c r="AF446" s="19" t="n">
        <v>0.0131157022419719</v>
      </c>
      <c r="AG446" s="19"/>
      <c r="AH446" s="19" t="n">
        <v>0.0251554216903015</v>
      </c>
      <c r="AI446" s="19"/>
      <c r="AJ446" s="19" t="n">
        <v>0.0266074376485782</v>
      </c>
      <c r="AK446" s="19" t="n">
        <v>0.0375780015267492</v>
      </c>
      <c r="AL446" s="19" t="n">
        <v>0.0269835309789052</v>
      </c>
      <c r="AM446" s="19" t="n">
        <v>0.0420980391097111</v>
      </c>
      <c r="AN446" s="19" t="n">
        <v>0.0623272076376207</v>
      </c>
      <c r="AO446" s="19" t="n">
        <v>0.0216213962133489</v>
      </c>
      <c r="AP446" s="19" t="n">
        <v>0.00785067477920123</v>
      </c>
    </row>
    <row r="447">
      <c r="C447" s="19"/>
      <c r="D447" s="19"/>
      <c r="E447" s="19"/>
      <c r="F447" s="19"/>
      <c r="G447" s="19"/>
      <c r="H447" s="19"/>
      <c r="I447" s="19"/>
      <c r="J447" s="19"/>
      <c r="K447" s="19"/>
      <c r="L447" s="19"/>
      <c r="M447" s="19"/>
      <c r="N447" s="19"/>
      <c r="O447" s="19"/>
      <c r="P447" s="19"/>
      <c r="Q447" s="19"/>
      <c r="R447" s="19"/>
      <c r="S447" s="19"/>
      <c r="T447" s="19"/>
      <c r="U447" s="19"/>
      <c r="V447" s="19"/>
      <c r="W447" s="19"/>
      <c r="X447" s="19"/>
      <c r="Y447" s="19"/>
      <c r="Z447" s="19"/>
      <c r="AA447" s="19"/>
      <c r="AB447" s="19"/>
      <c r="AC447" s="19"/>
      <c r="AD447" s="19"/>
      <c r="AE447" s="19"/>
      <c r="AF447" s="19"/>
      <c r="AG447" s="19"/>
      <c r="AH447" s="19"/>
      <c r="AI447" s="19"/>
      <c r="AJ447" s="19"/>
      <c r="AK447" s="19"/>
      <c r="AL447" s="19"/>
      <c r="AM447" s="19"/>
      <c r="AN447" s="19"/>
      <c r="AO447" s="19"/>
      <c r="AP447" s="19"/>
    </row>
    <row r="448">
      <c r="B448" s="7" t="s">
        <v>216</v>
      </c>
      <c r="C448" s="19"/>
      <c r="D448" s="19"/>
      <c r="E448" s="19"/>
      <c r="F448" s="19"/>
      <c r="G448" s="19"/>
      <c r="H448" s="19"/>
      <c r="I448" s="19"/>
      <c r="J448" s="19"/>
      <c r="K448" s="19"/>
      <c r="L448" s="19"/>
      <c r="M448" s="19"/>
      <c r="N448" s="19"/>
      <c r="O448" s="19"/>
      <c r="P448" s="19"/>
      <c r="Q448" s="19"/>
      <c r="R448" s="19"/>
      <c r="S448" s="19"/>
      <c r="T448" s="19"/>
      <c r="U448" s="19"/>
      <c r="V448" s="19"/>
      <c r="W448" s="19"/>
      <c r="X448" s="19"/>
      <c r="Y448" s="19"/>
      <c r="Z448" s="19"/>
      <c r="AA448" s="19"/>
      <c r="AB448" s="19"/>
      <c r="AC448" s="19"/>
      <c r="AD448" s="19"/>
      <c r="AE448" s="19"/>
      <c r="AF448" s="19"/>
      <c r="AG448" s="19"/>
      <c r="AH448" s="19"/>
      <c r="AI448" s="19"/>
      <c r="AJ448" s="19"/>
      <c r="AK448" s="19"/>
      <c r="AL448" s="19"/>
      <c r="AM448" s="19"/>
      <c r="AN448" s="19"/>
      <c r="AO448" s="19"/>
      <c r="AP448" s="19"/>
    </row>
    <row r="449">
      <c r="B449" s="26" t="s">
        <v>211</v>
      </c>
      <c r="C449" s="19"/>
      <c r="D449" s="19"/>
      <c r="E449" s="19"/>
      <c r="F449" s="19"/>
      <c r="G449" s="19"/>
      <c r="H449" s="19"/>
      <c r="I449" s="19"/>
      <c r="J449" s="19"/>
      <c r="K449" s="19"/>
      <c r="L449" s="19"/>
      <c r="M449" s="19"/>
      <c r="N449" s="19"/>
      <c r="O449" s="19"/>
      <c r="P449" s="19"/>
      <c r="Q449" s="19"/>
      <c r="R449" s="19"/>
      <c r="S449" s="19"/>
      <c r="T449" s="19"/>
      <c r="U449" s="19"/>
      <c r="V449" s="19"/>
      <c r="W449" s="19"/>
      <c r="X449" s="19"/>
      <c r="Y449" s="19"/>
      <c r="Z449" s="19"/>
      <c r="AA449" s="19"/>
      <c r="AB449" s="19"/>
      <c r="AC449" s="19"/>
      <c r="AD449" s="19"/>
      <c r="AE449" s="19"/>
      <c r="AF449" s="19"/>
      <c r="AG449" s="19"/>
      <c r="AH449" s="19"/>
      <c r="AI449" s="19"/>
      <c r="AJ449" s="19"/>
      <c r="AK449" s="19"/>
      <c r="AL449" s="19"/>
      <c r="AM449" s="19"/>
      <c r="AN449" s="19"/>
      <c r="AO449" s="19"/>
      <c r="AP449" s="19"/>
    </row>
    <row r="450">
      <c r="B450" t="s">
        <v>169</v>
      </c>
      <c r="C450" s="19" t="n">
        <v>0.445541477164054</v>
      </c>
      <c r="D450" s="19" t="n">
        <v>0.454264299579181</v>
      </c>
      <c r="E450" s="19" t="n">
        <v>0.436826323743033</v>
      </c>
      <c r="F450" s="19"/>
      <c r="G450" s="19" t="n">
        <v>0.658830320884081</v>
      </c>
      <c r="H450" s="19" t="n">
        <v>0.542800578406379</v>
      </c>
      <c r="I450" s="19" t="n">
        <v>0.519036844726511</v>
      </c>
      <c r="J450" s="19" t="n">
        <v>0.482076943550448</v>
      </c>
      <c r="K450" s="19" t="n">
        <v>0.337199611996005</v>
      </c>
      <c r="L450" s="19" t="n">
        <v>0.241926668615542</v>
      </c>
      <c r="M450" s="19"/>
      <c r="N450" s="19" t="n">
        <v>0.189305850799155</v>
      </c>
      <c r="O450" s="19" t="n">
        <v>0.48513465987268</v>
      </c>
      <c r="P450" s="19" t="n">
        <v>0.393400154696049</v>
      </c>
      <c r="Q450" s="19" t="n">
        <v>0.490395276992716</v>
      </c>
      <c r="R450" s="19" t="n">
        <v>0.498230555312356</v>
      </c>
      <c r="S450" s="19"/>
      <c r="T450" s="19" t="n">
        <v>0.523672223420492</v>
      </c>
      <c r="U450" s="19" t="n">
        <v>0.391150909844787</v>
      </c>
      <c r="V450" s="19" t="n">
        <v>0.387311075393538</v>
      </c>
      <c r="W450" s="19" t="n">
        <v>0.474064482586115</v>
      </c>
      <c r="X450" s="19"/>
      <c r="Y450" s="19" t="n">
        <v>0.498080636847166</v>
      </c>
      <c r="Z450" s="19" t="n">
        <v>0.49825059600629</v>
      </c>
      <c r="AA450" s="19" t="n">
        <v>0.285036131847896</v>
      </c>
      <c r="AB450" s="19" t="n">
        <v>0.438285242408517</v>
      </c>
      <c r="AC450" s="19" t="n">
        <v>0.711032302134522</v>
      </c>
      <c r="AD450" s="19" t="n">
        <v>0.328955860017678</v>
      </c>
      <c r="AE450" s="19"/>
      <c r="AF450" s="19" t="n">
        <v>0.41817525014939</v>
      </c>
      <c r="AG450" s="19"/>
      <c r="AH450" s="19" t="n">
        <v>0.447899599285152</v>
      </c>
      <c r="AI450" s="19"/>
      <c r="AJ450" s="19" t="n">
        <v>0.556438630330478</v>
      </c>
      <c r="AK450" s="19" t="n">
        <v>0.381514357267105</v>
      </c>
      <c r="AL450" s="19" t="n">
        <v>0.503021908849165</v>
      </c>
      <c r="AM450" s="19" t="n">
        <v>0.436885194819567</v>
      </c>
      <c r="AN450" s="19" t="n">
        <v>0.265181720912394</v>
      </c>
      <c r="AO450" s="19" t="n">
        <v>0.361205252848958</v>
      </c>
      <c r="AP450" s="19" t="n">
        <v>0.415754333840356</v>
      </c>
    </row>
    <row r="451">
      <c r="B451" t="s">
        <v>170</v>
      </c>
      <c r="C451" s="19" t="n">
        <v>0.530484226069094</v>
      </c>
      <c r="D451" s="19" t="n">
        <v>0.514976689435956</v>
      </c>
      <c r="E451" s="19" t="n">
        <v>0.545978128674006</v>
      </c>
      <c r="F451" s="19"/>
      <c r="G451" s="19" t="n">
        <v>0.313296244677847</v>
      </c>
      <c r="H451" s="19" t="n">
        <v>0.421994383606864</v>
      </c>
      <c r="I451" s="19" t="n">
        <v>0.44555520275831</v>
      </c>
      <c r="J451" s="19" t="n">
        <v>0.490968743087548</v>
      </c>
      <c r="K451" s="19" t="n">
        <v>0.652120244589045</v>
      </c>
      <c r="L451" s="19" t="n">
        <v>0.747367330469452</v>
      </c>
      <c r="M451" s="19"/>
      <c r="N451" s="19" t="n">
        <v>0.793893005381051</v>
      </c>
      <c r="O451" s="19" t="n">
        <v>0.478873086043808</v>
      </c>
      <c r="P451" s="19" t="n">
        <v>0.576182661271285</v>
      </c>
      <c r="Q451" s="19" t="n">
        <v>0.504430469921475</v>
      </c>
      <c r="R451" s="19" t="n">
        <v>0.462342473746259</v>
      </c>
      <c r="S451" s="19"/>
      <c r="T451" s="19" t="n">
        <v>0.433878457022173</v>
      </c>
      <c r="U451" s="19" t="n">
        <v>0.594474560196788</v>
      </c>
      <c r="V451" s="19" t="n">
        <v>0.591371825238319</v>
      </c>
      <c r="W451" s="19" t="n">
        <v>0.495475665005342</v>
      </c>
      <c r="X451" s="19"/>
      <c r="Y451" s="19" t="n">
        <v>0.464696203956471</v>
      </c>
      <c r="Z451" s="19" t="n">
        <v>0.50174940399371</v>
      </c>
      <c r="AA451" s="19" t="n">
        <v>0.705874147515349</v>
      </c>
      <c r="AB451" s="19" t="n">
        <v>0.532865129102994</v>
      </c>
      <c r="AC451" s="19" t="n">
        <v>0.251422410086654</v>
      </c>
      <c r="AD451" s="19" t="n">
        <v>0.65348023140226</v>
      </c>
      <c r="AE451" s="19"/>
      <c r="AF451" s="19" t="n">
        <v>0.557042124698725</v>
      </c>
      <c r="AG451" s="19"/>
      <c r="AH451" s="19" t="n">
        <v>0.533686741788609</v>
      </c>
      <c r="AI451" s="19"/>
      <c r="AJ451" s="19" t="n">
        <v>0.435607659907915</v>
      </c>
      <c r="AK451" s="19" t="n">
        <v>0.596061295770509</v>
      </c>
      <c r="AL451" s="19" t="n">
        <v>0.461992069251756</v>
      </c>
      <c r="AM451" s="19" t="n">
        <v>0.553378653069207</v>
      </c>
      <c r="AN451" s="19" t="n">
        <v>0.680958251889138</v>
      </c>
      <c r="AO451" s="19" t="n">
        <v>0.582159749113143</v>
      </c>
      <c r="AP451" s="19" t="n">
        <v>0.568051461246608</v>
      </c>
    </row>
    <row r="452">
      <c r="B452" t="s">
        <v>209</v>
      </c>
      <c r="C452" s="19" t="n">
        <v>0.0239742967668519</v>
      </c>
      <c r="D452" s="19" t="n">
        <v>0.0307590109848633</v>
      </c>
      <c r="E452" s="19" t="n">
        <v>0.0171955475829617</v>
      </c>
      <c r="F452" s="19"/>
      <c r="G452" s="19" t="n">
        <v>0.0278734344380729</v>
      </c>
      <c r="H452" s="19" t="n">
        <v>0.0352050379867574</v>
      </c>
      <c r="I452" s="19" t="n">
        <v>0.0354079525151785</v>
      </c>
      <c r="J452" s="19" t="n">
        <v>0.0269543133620044</v>
      </c>
      <c r="K452" s="19" t="n">
        <v>0.0106801434149502</v>
      </c>
      <c r="L452" s="19" t="n">
        <v>0.0107060009150056</v>
      </c>
      <c r="M452" s="19"/>
      <c r="N452" s="19" t="n">
        <v>0.0168011438197937</v>
      </c>
      <c r="O452" s="19" t="n">
        <v>0.0359922540835117</v>
      </c>
      <c r="P452" s="19" t="n">
        <v>0.0304171840326669</v>
      </c>
      <c r="Q452" s="19" t="n">
        <v>0.00517425308580952</v>
      </c>
      <c r="R452" s="19" t="n">
        <v>0.0394269709413842</v>
      </c>
      <c r="S452" s="19"/>
      <c r="T452" s="19" t="n">
        <v>0.0424493195573356</v>
      </c>
      <c r="U452" s="19" t="n">
        <v>0.0143745299584252</v>
      </c>
      <c r="V452" s="19" t="n">
        <v>0.0213170993681433</v>
      </c>
      <c r="W452" s="19" t="n">
        <v>0.0304598524085436</v>
      </c>
      <c r="X452" s="19"/>
      <c r="Y452" s="19" t="n">
        <v>0.0372231591963621</v>
      </c>
      <c r="Z452" s="19" t="n">
        <v>0</v>
      </c>
      <c r="AA452" s="19" t="n">
        <v>0.00908972063675524</v>
      </c>
      <c r="AB452" s="19" t="n">
        <v>0.0288496284884896</v>
      </c>
      <c r="AC452" s="19" t="n">
        <v>0.0375452877788238</v>
      </c>
      <c r="AD452" s="19" t="n">
        <v>0.0175639085800615</v>
      </c>
      <c r="AE452" s="19"/>
      <c r="AF452" s="19" t="n">
        <v>0.0247826251518848</v>
      </c>
      <c r="AG452" s="19"/>
      <c r="AH452" s="19" t="n">
        <v>0.0184136589262389</v>
      </c>
      <c r="AI452" s="19"/>
      <c r="AJ452" s="19" t="n">
        <v>0.0079537097616073</v>
      </c>
      <c r="AK452" s="19" t="n">
        <v>0.0224243469623859</v>
      </c>
      <c r="AL452" s="19" t="n">
        <v>0.0349860218990795</v>
      </c>
      <c r="AM452" s="19" t="n">
        <v>0.00973615211122652</v>
      </c>
      <c r="AN452" s="19" t="n">
        <v>0.0538600271984684</v>
      </c>
      <c r="AO452" s="19" t="n">
        <v>0.0566349980378991</v>
      </c>
      <c r="AP452" s="19" t="n">
        <v>0.0161942049130367</v>
      </c>
    </row>
    <row r="453">
      <c r="C453" s="19"/>
      <c r="D453" s="19"/>
      <c r="E453" s="19"/>
      <c r="F453" s="19"/>
      <c r="G453" s="19"/>
      <c r="H453" s="19"/>
      <c r="I453" s="19"/>
      <c r="J453" s="19"/>
      <c r="K453" s="19"/>
      <c r="L453" s="19"/>
      <c r="M453" s="19"/>
      <c r="N453" s="19"/>
      <c r="O453" s="19"/>
      <c r="P453" s="19"/>
      <c r="Q453" s="19"/>
      <c r="R453" s="19"/>
      <c r="S453" s="19"/>
      <c r="T453" s="19"/>
      <c r="U453" s="19"/>
      <c r="V453" s="19"/>
      <c r="W453" s="19"/>
      <c r="X453" s="19"/>
      <c r="Y453" s="19"/>
      <c r="Z453" s="19"/>
      <c r="AA453" s="19"/>
      <c r="AB453" s="19"/>
      <c r="AC453" s="19"/>
      <c r="AD453" s="19"/>
      <c r="AE453" s="19"/>
      <c r="AF453" s="19"/>
      <c r="AG453" s="19"/>
      <c r="AH453" s="19"/>
      <c r="AI453" s="19"/>
      <c r="AJ453" s="19"/>
      <c r="AK453" s="19"/>
      <c r="AL453" s="19"/>
      <c r="AM453" s="19"/>
      <c r="AN453" s="19"/>
      <c r="AO453" s="19"/>
      <c r="AP453" s="19"/>
    </row>
    <row r="454">
      <c r="B454" s="7" t="s">
        <v>217</v>
      </c>
      <c r="C454" s="19"/>
      <c r="D454" s="19"/>
      <c r="E454" s="19"/>
      <c r="F454" s="19"/>
      <c r="G454" s="19"/>
      <c r="H454" s="19"/>
      <c r="I454" s="19"/>
      <c r="J454" s="19"/>
      <c r="K454" s="19"/>
      <c r="L454" s="19"/>
      <c r="M454" s="19"/>
      <c r="N454" s="19"/>
      <c r="O454" s="19"/>
      <c r="P454" s="19"/>
      <c r="Q454" s="19"/>
      <c r="R454" s="19"/>
      <c r="S454" s="19"/>
      <c r="T454" s="19"/>
      <c r="U454" s="19"/>
      <c r="V454" s="19"/>
      <c r="W454" s="19"/>
      <c r="X454" s="19"/>
      <c r="Y454" s="19"/>
      <c r="Z454" s="19"/>
      <c r="AA454" s="19"/>
      <c r="AB454" s="19"/>
      <c r="AC454" s="19"/>
      <c r="AD454" s="19"/>
      <c r="AE454" s="19"/>
      <c r="AF454" s="19"/>
      <c r="AG454" s="19"/>
      <c r="AH454" s="19"/>
      <c r="AI454" s="19"/>
      <c r="AJ454" s="19"/>
      <c r="AK454" s="19"/>
      <c r="AL454" s="19"/>
      <c r="AM454" s="19"/>
      <c r="AN454" s="19"/>
      <c r="AO454" s="19"/>
      <c r="AP454" s="19"/>
    </row>
    <row r="455">
      <c r="B455" s="26" t="s">
        <v>211</v>
      </c>
      <c r="C455" s="19"/>
      <c r="D455" s="19"/>
      <c r="E455" s="19"/>
      <c r="F455" s="19"/>
      <c r="G455" s="19"/>
      <c r="H455" s="19"/>
      <c r="I455" s="19"/>
      <c r="J455" s="19"/>
      <c r="K455" s="19"/>
      <c r="L455" s="19"/>
      <c r="M455" s="19"/>
      <c r="N455" s="19"/>
      <c r="O455" s="19"/>
      <c r="P455" s="19"/>
      <c r="Q455" s="19"/>
      <c r="R455" s="19"/>
      <c r="S455" s="19"/>
      <c r="T455" s="19"/>
      <c r="U455" s="19"/>
      <c r="V455" s="19"/>
      <c r="W455" s="19"/>
      <c r="X455" s="19"/>
      <c r="Y455" s="19"/>
      <c r="Z455" s="19"/>
      <c r="AA455" s="19"/>
      <c r="AB455" s="19"/>
      <c r="AC455" s="19"/>
      <c r="AD455" s="19"/>
      <c r="AE455" s="19"/>
      <c r="AF455" s="19"/>
      <c r="AG455" s="19"/>
      <c r="AH455" s="19"/>
      <c r="AI455" s="19"/>
      <c r="AJ455" s="19"/>
      <c r="AK455" s="19"/>
      <c r="AL455" s="19"/>
      <c r="AM455" s="19"/>
      <c r="AN455" s="19"/>
      <c r="AO455" s="19"/>
      <c r="AP455" s="19"/>
    </row>
    <row r="456">
      <c r="B456" t="s">
        <v>169</v>
      </c>
      <c r="C456" s="19" t="n">
        <v>0.485276268484187</v>
      </c>
      <c r="D456" s="19" t="n">
        <v>0.488378130350797</v>
      </c>
      <c r="E456" s="19" t="n">
        <v>0.48217713373493</v>
      </c>
      <c r="F456" s="19"/>
      <c r="G456" s="19" t="n">
        <v>0.552627110031124</v>
      </c>
      <c r="H456" s="19" t="n">
        <v>0.549727392849314</v>
      </c>
      <c r="I456" s="19" t="n">
        <v>0.486463596010054</v>
      </c>
      <c r="J456" s="19" t="n">
        <v>0.446017317444453</v>
      </c>
      <c r="K456" s="19" t="n">
        <v>0.450493197788907</v>
      </c>
      <c r="L456" s="19" t="n">
        <v>0.449486696281072</v>
      </c>
      <c r="M456" s="19"/>
      <c r="N456" s="19" t="n">
        <v>0.396138199537286</v>
      </c>
      <c r="O456" s="19" t="n">
        <v>0.489177449020755</v>
      </c>
      <c r="P456" s="19" t="n">
        <v>0.383391944914074</v>
      </c>
      <c r="Q456" s="19" t="n">
        <v>0.532785129809185</v>
      </c>
      <c r="R456" s="19" t="n">
        <v>0.577406616408401</v>
      </c>
      <c r="S456" s="19"/>
      <c r="T456" s="19" t="n">
        <v>0.492936692893503</v>
      </c>
      <c r="U456" s="19" t="n">
        <v>0.427058670058994</v>
      </c>
      <c r="V456" s="19" t="n">
        <v>0.516662896939836</v>
      </c>
      <c r="W456" s="19" t="n">
        <v>0.510199790150416</v>
      </c>
      <c r="X456" s="19"/>
      <c r="Y456" s="19" t="n">
        <v>0.550858869266118</v>
      </c>
      <c r="Z456" s="19" t="n">
        <v>0.505017569636151</v>
      </c>
      <c r="AA456" s="19" t="n">
        <v>0.423157643319462</v>
      </c>
      <c r="AB456" s="19" t="n">
        <v>0.458495338928794</v>
      </c>
      <c r="AC456" s="19" t="n">
        <v>0.530246083720013</v>
      </c>
      <c r="AD456" s="19" t="n">
        <v>0.249430579955785</v>
      </c>
      <c r="AE456" s="19"/>
      <c r="AF456" s="19" t="n">
        <v>0.473775525825014</v>
      </c>
      <c r="AG456" s="19"/>
      <c r="AH456" s="19" t="n">
        <v>0.492593404852173</v>
      </c>
      <c r="AI456" s="19"/>
      <c r="AJ456" s="19" t="n">
        <v>0.618293053799766</v>
      </c>
      <c r="AK456" s="19" t="n">
        <v>0.434025321298136</v>
      </c>
      <c r="AL456" s="19" t="n">
        <v>0.542523883444159</v>
      </c>
      <c r="AM456" s="19" t="n">
        <v>0.397407598695936</v>
      </c>
      <c r="AN456" s="19" t="n">
        <v>0.38347505456133</v>
      </c>
      <c r="AO456" s="19" t="n">
        <v>0.422256669061267</v>
      </c>
      <c r="AP456" s="19" t="n">
        <v>0.400061587572915</v>
      </c>
    </row>
    <row r="457">
      <c r="B457" t="s">
        <v>170</v>
      </c>
      <c r="C457" s="19" t="n">
        <v>0.481910450879477</v>
      </c>
      <c r="D457" s="19" t="n">
        <v>0.478936477198838</v>
      </c>
      <c r="E457" s="19" t="n">
        <v>0.484881809880423</v>
      </c>
      <c r="F457" s="19"/>
      <c r="G457" s="19" t="n">
        <v>0.361833416646774</v>
      </c>
      <c r="H457" s="19" t="n">
        <v>0.405617430950566</v>
      </c>
      <c r="I457" s="19" t="n">
        <v>0.481728980267019</v>
      </c>
      <c r="J457" s="19" t="n">
        <v>0.522949344596455</v>
      </c>
      <c r="K457" s="19" t="n">
        <v>0.536139718885952</v>
      </c>
      <c r="L457" s="19" t="n">
        <v>0.539807302803922</v>
      </c>
      <c r="M457" s="19"/>
      <c r="N457" s="19" t="n">
        <v>0.603861800462714</v>
      </c>
      <c r="O457" s="19" t="n">
        <v>0.481524685189114</v>
      </c>
      <c r="P457" s="19" t="n">
        <v>0.554263963271713</v>
      </c>
      <c r="Q457" s="19" t="n">
        <v>0.454844786190479</v>
      </c>
      <c r="R457" s="19" t="n">
        <v>0.375352937295022</v>
      </c>
      <c r="S457" s="19"/>
      <c r="T457" s="19" t="n">
        <v>0.44413294824999</v>
      </c>
      <c r="U457" s="19" t="n">
        <v>0.544508434748599</v>
      </c>
      <c r="V457" s="19" t="n">
        <v>0.465986217548543</v>
      </c>
      <c r="W457" s="19" t="n">
        <v>0.452742279092895</v>
      </c>
      <c r="X457" s="19"/>
      <c r="Y457" s="19" t="n">
        <v>0.408079411452004</v>
      </c>
      <c r="Z457" s="19" t="n">
        <v>0.456594077179613</v>
      </c>
      <c r="AA457" s="19" t="n">
        <v>0.567752636043783</v>
      </c>
      <c r="AB457" s="19" t="n">
        <v>0.488876379478501</v>
      </c>
      <c r="AC457" s="19" t="n">
        <v>0.402574019029136</v>
      </c>
      <c r="AD457" s="19" t="n">
        <v>0.736886364935946</v>
      </c>
      <c r="AE457" s="19"/>
      <c r="AF457" s="19" t="n">
        <v>0.498586930838198</v>
      </c>
      <c r="AG457" s="19"/>
      <c r="AH457" s="19" t="n">
        <v>0.481669882706741</v>
      </c>
      <c r="AI457" s="19"/>
      <c r="AJ457" s="19" t="n">
        <v>0.363390368834829</v>
      </c>
      <c r="AK457" s="19" t="n">
        <v>0.536149263497191</v>
      </c>
      <c r="AL457" s="19" t="n">
        <v>0.401690129791408</v>
      </c>
      <c r="AM457" s="19" t="n">
        <v>0.579672870216604</v>
      </c>
      <c r="AN457" s="19" t="n">
        <v>0.567818328867815</v>
      </c>
      <c r="AO457" s="19" t="n">
        <v>0.531188387111829</v>
      </c>
      <c r="AP457" s="19" t="n">
        <v>0.573821551417107</v>
      </c>
    </row>
    <row r="458">
      <c r="B458" t="s">
        <v>209</v>
      </c>
      <c r="C458" s="19" t="n">
        <v>0.0328132806363358</v>
      </c>
      <c r="D458" s="19" t="n">
        <v>0.0326853924503642</v>
      </c>
      <c r="E458" s="19" t="n">
        <v>0.032941056384647</v>
      </c>
      <c r="F458" s="19"/>
      <c r="G458" s="19" t="n">
        <v>0.0855394733221014</v>
      </c>
      <c r="H458" s="19" t="n">
        <v>0.0446551762001207</v>
      </c>
      <c r="I458" s="19" t="n">
        <v>0.0318074237229266</v>
      </c>
      <c r="J458" s="19" t="n">
        <v>0.0310333379590922</v>
      </c>
      <c r="K458" s="19" t="n">
        <v>0.013367083325141</v>
      </c>
      <c r="L458" s="19" t="n">
        <v>0.0107060009150056</v>
      </c>
      <c r="M458" s="19"/>
      <c r="N458" s="19" t="n">
        <v>0</v>
      </c>
      <c r="O458" s="19" t="n">
        <v>0.0292978657901308</v>
      </c>
      <c r="P458" s="19" t="n">
        <v>0.0623440918142125</v>
      </c>
      <c r="Q458" s="19" t="n">
        <v>0.0123700840003352</v>
      </c>
      <c r="R458" s="19" t="n">
        <v>0.0472404462965767</v>
      </c>
      <c r="S458" s="19"/>
      <c r="T458" s="19" t="n">
        <v>0.0629303588565063</v>
      </c>
      <c r="U458" s="19" t="n">
        <v>0.0284328951924071</v>
      </c>
      <c r="V458" s="19" t="n">
        <v>0.0173508855116206</v>
      </c>
      <c r="W458" s="19" t="n">
        <v>0.0370579307566886</v>
      </c>
      <c r="X458" s="19"/>
      <c r="Y458" s="19" t="n">
        <v>0.0410617192818779</v>
      </c>
      <c r="Z458" s="19" t="n">
        <v>0.0383883531842366</v>
      </c>
      <c r="AA458" s="19" t="n">
        <v>0.00908972063675524</v>
      </c>
      <c r="AB458" s="19" t="n">
        <v>0.0526282815927053</v>
      </c>
      <c r="AC458" s="19" t="n">
        <v>0.0671798972508507</v>
      </c>
      <c r="AD458" s="19" t="n">
        <v>0.0136830551082687</v>
      </c>
      <c r="AE458" s="19"/>
      <c r="AF458" s="19" t="n">
        <v>0.027637543336788</v>
      </c>
      <c r="AG458" s="19"/>
      <c r="AH458" s="19" t="n">
        <v>0.0257367124410863</v>
      </c>
      <c r="AI458" s="19"/>
      <c r="AJ458" s="19" t="n">
        <v>0.0183165773654045</v>
      </c>
      <c r="AK458" s="19" t="n">
        <v>0.0298254152046721</v>
      </c>
      <c r="AL458" s="19" t="n">
        <v>0.0557859867644326</v>
      </c>
      <c r="AM458" s="19" t="n">
        <v>0.0229195310874599</v>
      </c>
      <c r="AN458" s="19" t="n">
        <v>0.0487066165708559</v>
      </c>
      <c r="AO458" s="19" t="n">
        <v>0.0465549438269035</v>
      </c>
      <c r="AP458" s="19" t="n">
        <v>0.0261168610099782</v>
      </c>
    </row>
    <row r="459">
      <c r="C459" s="19"/>
      <c r="D459" s="19"/>
      <c r="E459" s="19"/>
      <c r="F459" s="19"/>
      <c r="G459" s="19"/>
      <c r="H459" s="19"/>
      <c r="I459" s="19"/>
      <c r="J459" s="19"/>
      <c r="K459" s="19"/>
      <c r="L459" s="19"/>
      <c r="M459" s="19"/>
      <c r="N459" s="19"/>
      <c r="O459" s="19"/>
      <c r="P459" s="19"/>
      <c r="Q459" s="19"/>
      <c r="R459" s="19"/>
      <c r="S459" s="19"/>
      <c r="T459" s="19"/>
      <c r="U459" s="19"/>
      <c r="V459" s="19"/>
      <c r="W459" s="19"/>
      <c r="X459" s="19"/>
      <c r="Y459" s="19"/>
      <c r="Z459" s="19"/>
      <c r="AA459" s="19"/>
      <c r="AB459" s="19"/>
      <c r="AC459" s="19"/>
      <c r="AD459" s="19"/>
      <c r="AE459" s="19"/>
      <c r="AF459" s="19"/>
      <c r="AG459" s="19"/>
      <c r="AH459" s="19"/>
      <c r="AI459" s="19"/>
      <c r="AJ459" s="19"/>
      <c r="AK459" s="19"/>
      <c r="AL459" s="19"/>
      <c r="AM459" s="19"/>
      <c r="AN459" s="19"/>
      <c r="AO459" s="19"/>
      <c r="AP459" s="19"/>
    </row>
    <row r="460">
      <c r="B460" s="7" t="s">
        <v>218</v>
      </c>
      <c r="C460" s="19"/>
      <c r="D460" s="19"/>
      <c r="E460" s="19"/>
      <c r="F460" s="19"/>
      <c r="G460" s="19"/>
      <c r="H460" s="19"/>
      <c r="I460" s="19"/>
      <c r="J460" s="19"/>
      <c r="K460" s="19"/>
      <c r="L460" s="19"/>
      <c r="M460" s="19"/>
      <c r="N460" s="19"/>
      <c r="O460" s="19"/>
      <c r="P460" s="19"/>
      <c r="Q460" s="19"/>
      <c r="R460" s="19"/>
      <c r="S460" s="19"/>
      <c r="T460" s="19"/>
      <c r="U460" s="19"/>
      <c r="V460" s="19"/>
      <c r="W460" s="19"/>
      <c r="X460" s="19"/>
      <c r="Y460" s="19"/>
      <c r="Z460" s="19"/>
      <c r="AA460" s="19"/>
      <c r="AB460" s="19"/>
      <c r="AC460" s="19"/>
      <c r="AD460" s="19"/>
      <c r="AE460" s="19"/>
      <c r="AF460" s="19"/>
      <c r="AG460" s="19"/>
      <c r="AH460" s="19"/>
      <c r="AI460" s="19"/>
      <c r="AJ460" s="19"/>
      <c r="AK460" s="19"/>
      <c r="AL460" s="19"/>
      <c r="AM460" s="19"/>
      <c r="AN460" s="19"/>
      <c r="AO460" s="19"/>
      <c r="AP460" s="19"/>
    </row>
    <row r="461">
      <c r="B461" s="26" t="s">
        <v>211</v>
      </c>
      <c r="C461" s="19"/>
      <c r="D461" s="19"/>
      <c r="E461" s="19"/>
      <c r="F461" s="19"/>
      <c r="G461" s="19"/>
      <c r="H461" s="19"/>
      <c r="I461" s="19"/>
      <c r="J461" s="19"/>
      <c r="K461" s="19"/>
      <c r="L461" s="19"/>
      <c r="M461" s="19"/>
      <c r="N461" s="19"/>
      <c r="O461" s="19"/>
      <c r="P461" s="19"/>
      <c r="Q461" s="19"/>
      <c r="R461" s="19"/>
      <c r="S461" s="19"/>
      <c r="T461" s="19"/>
      <c r="U461" s="19"/>
      <c r="V461" s="19"/>
      <c r="W461" s="19"/>
      <c r="X461" s="19"/>
      <c r="Y461" s="19"/>
      <c r="Z461" s="19"/>
      <c r="AA461" s="19"/>
      <c r="AB461" s="19"/>
      <c r="AC461" s="19"/>
      <c r="AD461" s="19"/>
      <c r="AE461" s="19"/>
      <c r="AF461" s="19"/>
      <c r="AG461" s="19"/>
      <c r="AH461" s="19"/>
      <c r="AI461" s="19"/>
      <c r="AJ461" s="19"/>
      <c r="AK461" s="19"/>
      <c r="AL461" s="19"/>
      <c r="AM461" s="19"/>
      <c r="AN461" s="19"/>
      <c r="AO461" s="19"/>
      <c r="AP461" s="19"/>
    </row>
    <row r="462">
      <c r="B462" t="s">
        <v>169</v>
      </c>
      <c r="C462" s="19" t="n">
        <v>0.388966393050424</v>
      </c>
      <c r="D462" s="19" t="n">
        <v>0.414577554447697</v>
      </c>
      <c r="E462" s="19" t="n">
        <v>0.363377748659279</v>
      </c>
      <c r="F462" s="19"/>
      <c r="G462" s="19" t="n">
        <v>0.485373347813077</v>
      </c>
      <c r="H462" s="19" t="n">
        <v>0.44622013998302</v>
      </c>
      <c r="I462" s="19" t="n">
        <v>0.466877135672401</v>
      </c>
      <c r="J462" s="19" t="n">
        <v>0.392493019199062</v>
      </c>
      <c r="K462" s="19" t="n">
        <v>0.343141262564378</v>
      </c>
      <c r="L462" s="19" t="n">
        <v>0.258976192546559</v>
      </c>
      <c r="M462" s="19"/>
      <c r="N462" s="19" t="n">
        <v>0.179236983302644</v>
      </c>
      <c r="O462" s="19" t="n">
        <v>0.40077039585132</v>
      </c>
      <c r="P462" s="19" t="n">
        <v>0.35875284100603</v>
      </c>
      <c r="Q462" s="19" t="n">
        <v>0.445042754219877</v>
      </c>
      <c r="R462" s="19" t="n">
        <v>0.391797503199768</v>
      </c>
      <c r="S462" s="19"/>
      <c r="T462" s="19" t="n">
        <v>0.536744306694099</v>
      </c>
      <c r="U462" s="19" t="n">
        <v>0.351917778502243</v>
      </c>
      <c r="V462" s="19" t="n">
        <v>0.355416720676506</v>
      </c>
      <c r="W462" s="19" t="n">
        <v>0.422516189890492</v>
      </c>
      <c r="X462" s="19"/>
      <c r="Y462" s="19" t="n">
        <v>0.422507150690074</v>
      </c>
      <c r="Z462" s="19" t="n">
        <v>0.504419432528449</v>
      </c>
      <c r="AA462" s="19" t="n">
        <v>0.287904067522287</v>
      </c>
      <c r="AB462" s="19" t="n">
        <v>0.343061378899473</v>
      </c>
      <c r="AC462" s="19" t="n">
        <v>0.401707822894867</v>
      </c>
      <c r="AD462" s="19" t="n">
        <v>0.417191738898317</v>
      </c>
      <c r="AE462" s="19"/>
      <c r="AF462" s="19" t="n">
        <v>0.357819167878083</v>
      </c>
      <c r="AG462" s="19"/>
      <c r="AH462" s="19" t="n">
        <v>0.393083493297787</v>
      </c>
      <c r="AI462" s="19"/>
      <c r="AJ462" s="19" t="n">
        <v>0.445349788940736</v>
      </c>
      <c r="AK462" s="19" t="n">
        <v>0.389566601682446</v>
      </c>
      <c r="AL462" s="19" t="n">
        <v>0.377207704663236</v>
      </c>
      <c r="AM462" s="19" t="n">
        <v>0.370556518348609</v>
      </c>
      <c r="AN462" s="19" t="n">
        <v>0.348070479286992</v>
      </c>
      <c r="AO462" s="19" t="n">
        <v>0.286726618452741</v>
      </c>
      <c r="AP462" s="19" t="n">
        <v>0.39613221456659</v>
      </c>
    </row>
    <row r="463">
      <c r="B463" t="s">
        <v>170</v>
      </c>
      <c r="C463" s="19" t="n">
        <v>0.576774277512521</v>
      </c>
      <c r="D463" s="19" t="n">
        <v>0.558501769090401</v>
      </c>
      <c r="E463" s="19" t="n">
        <v>0.595030720978519</v>
      </c>
      <c r="F463" s="19"/>
      <c r="G463" s="19" t="n">
        <v>0.463726276876687</v>
      </c>
      <c r="H463" s="19" t="n">
        <v>0.499044453115802</v>
      </c>
      <c r="I463" s="19" t="n">
        <v>0.470579442584196</v>
      </c>
      <c r="J463" s="19" t="n">
        <v>0.568640837977121</v>
      </c>
      <c r="K463" s="19" t="n">
        <v>0.647030793194462</v>
      </c>
      <c r="L463" s="19" t="n">
        <v>0.741023807453441</v>
      </c>
      <c r="M463" s="19"/>
      <c r="N463" s="19" t="n">
        <v>0.788429873266478</v>
      </c>
      <c r="O463" s="19" t="n">
        <v>0.568702240074244</v>
      </c>
      <c r="P463" s="19" t="n">
        <v>0.571266990490267</v>
      </c>
      <c r="Q463" s="19" t="n">
        <v>0.547898952568729</v>
      </c>
      <c r="R463" s="19" t="n">
        <v>0.568232402207984</v>
      </c>
      <c r="S463" s="19"/>
      <c r="T463" s="19" t="n">
        <v>0.423387043818028</v>
      </c>
      <c r="U463" s="19" t="n">
        <v>0.632092885250058</v>
      </c>
      <c r="V463" s="19" t="n">
        <v>0.624799185811292</v>
      </c>
      <c r="W463" s="19" t="n">
        <v>0.532584414135868</v>
      </c>
      <c r="X463" s="19"/>
      <c r="Y463" s="19" t="n">
        <v>0.533765202626446</v>
      </c>
      <c r="Z463" s="19" t="n">
        <v>0.451581757944583</v>
      </c>
      <c r="AA463" s="19" t="n">
        <v>0.707840180847721</v>
      </c>
      <c r="AB463" s="19" t="n">
        <v>0.609807259511251</v>
      </c>
      <c r="AC463" s="19" t="n">
        <v>0.521046655267969</v>
      </c>
      <c r="AD463" s="19" t="n">
        <v>0.582808261101683</v>
      </c>
      <c r="AE463" s="19"/>
      <c r="AF463" s="19" t="n">
        <v>0.617441818200657</v>
      </c>
      <c r="AG463" s="19"/>
      <c r="AH463" s="19" t="n">
        <v>0.576330943109109</v>
      </c>
      <c r="AI463" s="19"/>
      <c r="AJ463" s="19" t="n">
        <v>0.524057080309579</v>
      </c>
      <c r="AK463" s="19" t="n">
        <v>0.598408607249805</v>
      </c>
      <c r="AL463" s="19" t="n">
        <v>0.587090712150302</v>
      </c>
      <c r="AM463" s="19" t="n">
        <v>0.550618392046754</v>
      </c>
      <c r="AN463" s="19" t="n">
        <v>0.582348518152868</v>
      </c>
      <c r="AO463" s="19" t="n">
        <v>0.668133523354997</v>
      </c>
      <c r="AP463" s="19" t="n">
        <v>0.588166435875008</v>
      </c>
    </row>
    <row r="464">
      <c r="B464" t="s">
        <v>209</v>
      </c>
      <c r="C464" s="19" t="n">
        <v>0.0342593294370543</v>
      </c>
      <c r="D464" s="19" t="n">
        <v>0.026920676461902</v>
      </c>
      <c r="E464" s="19" t="n">
        <v>0.0415915303622021</v>
      </c>
      <c r="F464" s="19"/>
      <c r="G464" s="19" t="n">
        <v>0.050900375310236</v>
      </c>
      <c r="H464" s="19" t="n">
        <v>0.0547354069011776</v>
      </c>
      <c r="I464" s="19" t="n">
        <v>0.0625434217434033</v>
      </c>
      <c r="J464" s="19" t="n">
        <v>0.0388661428238169</v>
      </c>
      <c r="K464" s="19" t="n">
        <v>0.00982794424116001</v>
      </c>
      <c r="L464" s="19" t="n">
        <v>0</v>
      </c>
      <c r="M464" s="19"/>
      <c r="N464" s="19" t="n">
        <v>0.0323331434308778</v>
      </c>
      <c r="O464" s="19" t="n">
        <v>0.0305273640744354</v>
      </c>
      <c r="P464" s="19" t="n">
        <v>0.0699801685037023</v>
      </c>
      <c r="Q464" s="19" t="n">
        <v>0.00705829321139379</v>
      </c>
      <c r="R464" s="19" t="n">
        <v>0.0399700945922477</v>
      </c>
      <c r="S464" s="19"/>
      <c r="T464" s="19" t="n">
        <v>0.0398686494878729</v>
      </c>
      <c r="U464" s="19" t="n">
        <v>0.0159893362476985</v>
      </c>
      <c r="V464" s="19" t="n">
        <v>0.019784093512202</v>
      </c>
      <c r="W464" s="19" t="n">
        <v>0.0448993959736408</v>
      </c>
      <c r="X464" s="19"/>
      <c r="Y464" s="19" t="n">
        <v>0.0437276466834803</v>
      </c>
      <c r="Z464" s="19" t="n">
        <v>0.0439988095269685</v>
      </c>
      <c r="AA464" s="19" t="n">
        <v>0.00425575162999214</v>
      </c>
      <c r="AB464" s="19" t="n">
        <v>0.0471313615892758</v>
      </c>
      <c r="AC464" s="19" t="n">
        <v>0.0772455218371644</v>
      </c>
      <c r="AD464" s="19" t="n">
        <v>0</v>
      </c>
      <c r="AE464" s="19"/>
      <c r="AF464" s="19" t="n">
        <v>0.0247390139212597</v>
      </c>
      <c r="AG464" s="19"/>
      <c r="AH464" s="19" t="n">
        <v>0.0305855635931039</v>
      </c>
      <c r="AI464" s="19"/>
      <c r="AJ464" s="19" t="n">
        <v>0.0305931307496851</v>
      </c>
      <c r="AK464" s="19" t="n">
        <v>0.0120247910677485</v>
      </c>
      <c r="AL464" s="19" t="n">
        <v>0.0357015831864619</v>
      </c>
      <c r="AM464" s="19" t="n">
        <v>0.0788250896046368</v>
      </c>
      <c r="AN464" s="19" t="n">
        <v>0.0695810025601405</v>
      </c>
      <c r="AO464" s="19" t="n">
        <v>0.045139858192262</v>
      </c>
      <c r="AP464" s="19" t="n">
        <v>0.0157013495584025</v>
      </c>
    </row>
    <row r="465">
      <c r="C465" s="19"/>
      <c r="D465" s="19"/>
      <c r="E465" s="19"/>
      <c r="F465" s="19"/>
      <c r="G465" s="19"/>
      <c r="H465" s="19"/>
      <c r="I465" s="19"/>
      <c r="J465" s="19"/>
      <c r="K465" s="19"/>
      <c r="L465" s="19"/>
      <c r="M465" s="19"/>
      <c r="N465" s="19"/>
      <c r="O465" s="19"/>
      <c r="P465" s="19"/>
      <c r="Q465" s="19"/>
      <c r="R465" s="19"/>
      <c r="S465" s="19"/>
      <c r="T465" s="19"/>
      <c r="U465" s="19"/>
      <c r="V465" s="19"/>
      <c r="W465" s="19"/>
      <c r="X465" s="19"/>
      <c r="Y465" s="19"/>
      <c r="Z465" s="19"/>
      <c r="AA465" s="19"/>
      <c r="AB465" s="19"/>
      <c r="AC465" s="19"/>
      <c r="AD465" s="19"/>
      <c r="AE465" s="19"/>
      <c r="AF465" s="19"/>
      <c r="AG465" s="19"/>
      <c r="AH465" s="19"/>
      <c r="AI465" s="19"/>
      <c r="AJ465" s="19"/>
      <c r="AK465" s="19"/>
      <c r="AL465" s="19"/>
      <c r="AM465" s="19"/>
      <c r="AN465" s="19"/>
      <c r="AO465" s="19"/>
      <c r="AP465" s="19"/>
    </row>
    <row r="466">
      <c r="B466" s="7" t="s">
        <v>225</v>
      </c>
      <c r="C466" s="19"/>
      <c r="D466" s="19"/>
      <c r="E466" s="19"/>
      <c r="F466" s="19"/>
      <c r="G466" s="19"/>
      <c r="H466" s="19"/>
      <c r="I466" s="19"/>
      <c r="J466" s="19"/>
      <c r="K466" s="19"/>
      <c r="L466" s="19"/>
      <c r="M466" s="19"/>
      <c r="N466" s="19"/>
      <c r="O466" s="19"/>
      <c r="P466" s="19"/>
      <c r="Q466" s="19"/>
      <c r="R466" s="19"/>
      <c r="S466" s="19"/>
      <c r="T466" s="19"/>
      <c r="U466" s="19"/>
      <c r="V466" s="19"/>
      <c r="W466" s="19"/>
      <c r="X466" s="19"/>
      <c r="Y466" s="19"/>
      <c r="Z466" s="19"/>
      <c r="AA466" s="19"/>
      <c r="AB466" s="19"/>
      <c r="AC466" s="19"/>
      <c r="AD466" s="19"/>
      <c r="AE466" s="19"/>
      <c r="AF466" s="19"/>
      <c r="AG466" s="19"/>
      <c r="AH466" s="19"/>
      <c r="AI466" s="19"/>
      <c r="AJ466" s="19"/>
      <c r="AK466" s="19"/>
      <c r="AL466" s="19"/>
      <c r="AM466" s="19"/>
      <c r="AN466" s="19"/>
      <c r="AO466" s="19"/>
      <c r="AP466" s="19"/>
    </row>
    <row r="467">
      <c r="B467" s="26" t="s">
        <v>224</v>
      </c>
      <c r="C467" s="19"/>
      <c r="D467" s="19"/>
      <c r="E467" s="19"/>
      <c r="F467" s="19"/>
      <c r="G467" s="19"/>
      <c r="H467" s="19"/>
      <c r="I467" s="19"/>
      <c r="J467" s="19"/>
      <c r="K467" s="19"/>
      <c r="L467" s="19"/>
      <c r="M467" s="19"/>
      <c r="N467" s="19"/>
      <c r="O467" s="19"/>
      <c r="P467" s="19"/>
      <c r="Q467" s="19"/>
      <c r="R467" s="19"/>
      <c r="S467" s="19"/>
      <c r="T467" s="19"/>
      <c r="U467" s="19"/>
      <c r="V467" s="19"/>
      <c r="W467" s="19"/>
      <c r="X467" s="19"/>
      <c r="Y467" s="19"/>
      <c r="Z467" s="19"/>
      <c r="AA467" s="19"/>
      <c r="AB467" s="19"/>
      <c r="AC467" s="19"/>
      <c r="AD467" s="19"/>
      <c r="AE467" s="19"/>
      <c r="AF467" s="19"/>
      <c r="AG467" s="19"/>
      <c r="AH467" s="19"/>
      <c r="AI467" s="19"/>
      <c r="AJ467" s="19"/>
      <c r="AK467" s="19"/>
      <c r="AL467" s="19"/>
      <c r="AM467" s="19"/>
      <c r="AN467" s="19"/>
      <c r="AO467" s="19"/>
      <c r="AP467" s="19"/>
    </row>
    <row r="468">
      <c r="B468" t="s">
        <v>221</v>
      </c>
      <c r="C468" s="19" t="n">
        <v>0.742064638132458</v>
      </c>
      <c r="D468" s="19" t="n">
        <v>0.773778054047278</v>
      </c>
      <c r="E468" s="19" t="n">
        <v>0.7016430445328</v>
      </c>
      <c r="F468" s="19"/>
      <c r="G468" s="19" t="n">
        <v>0.685938414078563</v>
      </c>
      <c r="H468" s="19" t="n">
        <v>0.770424306582621</v>
      </c>
      <c r="I468" s="19" t="n">
        <v>0.766459755640476</v>
      </c>
      <c r="J468" s="19" t="n">
        <v>0.792329062142989</v>
      </c>
      <c r="K468" s="19" t="n">
        <v>0.624909530921667</v>
      </c>
      <c r="L468" s="19" t="n">
        <v>0.614064025655555</v>
      </c>
      <c r="M468" s="19"/>
      <c r="N468" s="19" t="n">
        <v>0.738991418271031</v>
      </c>
      <c r="O468" s="19" t="n">
        <v>0.691305264515309</v>
      </c>
      <c r="P468" s="19" t="n">
        <v>0.64618111663871</v>
      </c>
      <c r="Q468" s="19" t="n">
        <v>0.782210419716382</v>
      </c>
      <c r="R468" s="19" t="n">
        <v>0.841173607134676</v>
      </c>
      <c r="S468" s="19"/>
      <c r="T468" s="19" t="n">
        <v>0.694854352632932</v>
      </c>
      <c r="U468" s="19" t="n">
        <v>0.643615685105551</v>
      </c>
      <c r="V468" s="19" t="n">
        <v>0.749320682387248</v>
      </c>
      <c r="W468" s="19" t="n">
        <v>0.766937802752082</v>
      </c>
      <c r="X468" s="19"/>
      <c r="Y468" s="19" t="n">
        <v>0.761073984496975</v>
      </c>
      <c r="Z468" s="19" t="n">
        <v>0.664773902335938</v>
      </c>
      <c r="AA468" s="19" t="s">
        <v>118</v>
      </c>
      <c r="AB468" s="19" t="s">
        <v>118</v>
      </c>
      <c r="AC468" s="19" t="s">
        <v>118</v>
      </c>
      <c r="AD468" s="19" t="s">
        <v>118</v>
      </c>
      <c r="AE468" s="19"/>
      <c r="AF468" s="19" t="n">
        <v>0.739199506043467</v>
      </c>
      <c r="AG468" s="19"/>
      <c r="AH468" s="19" t="n">
        <v>0.755490124431801</v>
      </c>
      <c r="AI468" s="19"/>
      <c r="AJ468" s="19" t="n">
        <v>0.786764009132607</v>
      </c>
      <c r="AK468" s="19" t="n">
        <v>0.683145426888309</v>
      </c>
      <c r="AL468" s="19" t="n">
        <v>0.743767566200955</v>
      </c>
      <c r="AM468" s="19" t="n">
        <v>0.78750849812274</v>
      </c>
      <c r="AN468" s="19" t="n">
        <v>0.703878077661933</v>
      </c>
      <c r="AO468" s="19" t="n">
        <v>0.670948717424502</v>
      </c>
      <c r="AP468" s="19" t="n">
        <v>0.756287017599027</v>
      </c>
    </row>
    <row r="469">
      <c r="B469" t="s">
        <v>222</v>
      </c>
      <c r="C469" s="19" t="n">
        <v>0.243537428308383</v>
      </c>
      <c r="D469" s="19" t="n">
        <v>0.212833383397519</v>
      </c>
      <c r="E469" s="19" t="n">
        <v>0.282672488012646</v>
      </c>
      <c r="F469" s="19"/>
      <c r="G469" s="19" t="n">
        <v>0.269676386027611</v>
      </c>
      <c r="H469" s="19" t="n">
        <v>0.20096708122766</v>
      </c>
      <c r="I469" s="19" t="n">
        <v>0.22847827772436</v>
      </c>
      <c r="J469" s="19" t="n">
        <v>0.207670937857011</v>
      </c>
      <c r="K469" s="19" t="n">
        <v>0.363960580455832</v>
      </c>
      <c r="L469" s="19" t="n">
        <v>0.385935974344445</v>
      </c>
      <c r="M469" s="19"/>
      <c r="N469" s="19" t="n">
        <v>0.222079865978595</v>
      </c>
      <c r="O469" s="19" t="n">
        <v>0.268408708500696</v>
      </c>
      <c r="P469" s="19" t="n">
        <v>0.35381888336129</v>
      </c>
      <c r="Q469" s="19" t="n">
        <v>0.20762493646141</v>
      </c>
      <c r="R469" s="19" t="n">
        <v>0.144893753876762</v>
      </c>
      <c r="S469" s="19"/>
      <c r="T469" s="19" t="n">
        <v>0.181094631641711</v>
      </c>
      <c r="U469" s="19" t="n">
        <v>0.356384314894449</v>
      </c>
      <c r="V469" s="19" t="n">
        <v>0.234404717287083</v>
      </c>
      <c r="W469" s="19" t="n">
        <v>0.226705312771877</v>
      </c>
      <c r="X469" s="19"/>
      <c r="Y469" s="19" t="n">
        <v>0.226305510642681</v>
      </c>
      <c r="Z469" s="19" t="n">
        <v>0.313601257438945</v>
      </c>
      <c r="AA469" s="19" t="s">
        <v>118</v>
      </c>
      <c r="AB469" s="19" t="s">
        <v>118</v>
      </c>
      <c r="AC469" s="19" t="s">
        <v>118</v>
      </c>
      <c r="AD469" s="19" t="s">
        <v>118</v>
      </c>
      <c r="AE469" s="19"/>
      <c r="AF469" s="19" t="n">
        <v>0.253847288136155</v>
      </c>
      <c r="AG469" s="19"/>
      <c r="AH469" s="19" t="n">
        <v>0.233983621424379</v>
      </c>
      <c r="AI469" s="19"/>
      <c r="AJ469" s="19" t="n">
        <v>0.213235990867393</v>
      </c>
      <c r="AK469" s="19" t="n">
        <v>0.316854573111691</v>
      </c>
      <c r="AL469" s="19" t="n">
        <v>0.208261109961586</v>
      </c>
      <c r="AM469" s="19" t="n">
        <v>0.21249150187726</v>
      </c>
      <c r="AN469" s="19" t="n">
        <v>0.252749653813477</v>
      </c>
      <c r="AO469" s="19" t="n">
        <v>0.304642182574754</v>
      </c>
      <c r="AP469" s="19" t="n">
        <v>0.243712982400973</v>
      </c>
    </row>
    <row r="470">
      <c r="B470" t="s">
        <v>60</v>
      </c>
      <c r="C470" s="19" t="n">
        <v>0.0143979335591588</v>
      </c>
      <c r="D470" s="19" t="n">
        <v>0.013388562555203</v>
      </c>
      <c r="E470" s="19" t="n">
        <v>0.0156844674545539</v>
      </c>
      <c r="F470" s="19"/>
      <c r="G470" s="19" t="n">
        <v>0.0443851998938255</v>
      </c>
      <c r="H470" s="19" t="n">
        <v>0.0286086121897187</v>
      </c>
      <c r="I470" s="19" t="n">
        <v>0.00506196663516402</v>
      </c>
      <c r="J470" s="19" t="n">
        <v>0</v>
      </c>
      <c r="K470" s="19" t="n">
        <v>0.0111298886225006</v>
      </c>
      <c r="L470" s="19" t="n">
        <v>0</v>
      </c>
      <c r="M470" s="19"/>
      <c r="N470" s="19" t="n">
        <v>0.0389287157503734</v>
      </c>
      <c r="O470" s="19" t="n">
        <v>0.0402860269839948</v>
      </c>
      <c r="P470" s="19" t="n">
        <v>0</v>
      </c>
      <c r="Q470" s="19" t="n">
        <v>0.0101646438222084</v>
      </c>
      <c r="R470" s="19" t="n">
        <v>0.0139326389885623</v>
      </c>
      <c r="S470" s="19"/>
      <c r="T470" s="19" t="n">
        <v>0.124051015725357</v>
      </c>
      <c r="U470" s="19" t="n">
        <v>0</v>
      </c>
      <c r="V470" s="19" t="n">
        <v>0.0162746003256689</v>
      </c>
      <c r="W470" s="19" t="n">
        <v>0.00635688447604054</v>
      </c>
      <c r="X470" s="19"/>
      <c r="Y470" s="19" t="n">
        <v>0.0126205048603439</v>
      </c>
      <c r="Z470" s="19" t="n">
        <v>0.0216248402251179</v>
      </c>
      <c r="AA470" s="19" t="s">
        <v>118</v>
      </c>
      <c r="AB470" s="19" t="s">
        <v>118</v>
      </c>
      <c r="AC470" s="19" t="s">
        <v>118</v>
      </c>
      <c r="AD470" s="19" t="s">
        <v>118</v>
      </c>
      <c r="AE470" s="19"/>
      <c r="AF470" s="19" t="n">
        <v>0.00695320582037786</v>
      </c>
      <c r="AG470" s="19"/>
      <c r="AH470" s="19" t="n">
        <v>0.0105262541438201</v>
      </c>
      <c r="AI470" s="19"/>
      <c r="AJ470" s="19" t="n">
        <v>0</v>
      </c>
      <c r="AK470" s="19" t="n">
        <v>0</v>
      </c>
      <c r="AL470" s="19" t="n">
        <v>0.0479713238374584</v>
      </c>
      <c r="AM470" s="19" t="n">
        <v>0</v>
      </c>
      <c r="AN470" s="19" t="n">
        <v>0.0433722685245898</v>
      </c>
      <c r="AO470" s="19" t="n">
        <v>0.0244091000007442</v>
      </c>
      <c r="AP470" s="19" t="n">
        <v>0</v>
      </c>
    </row>
    <row r="471">
      <c r="C471" s="19"/>
      <c r="D471" s="19"/>
      <c r="E471" s="19"/>
      <c r="F471" s="19"/>
      <c r="G471" s="19"/>
      <c r="H471" s="19"/>
      <c r="I471" s="19"/>
      <c r="J471" s="19"/>
      <c r="K471" s="19"/>
      <c r="L471" s="19"/>
      <c r="M471" s="19"/>
      <c r="N471" s="19"/>
      <c r="O471" s="19"/>
      <c r="P471" s="19"/>
      <c r="Q471" s="19"/>
      <c r="R471" s="19"/>
      <c r="S471" s="19"/>
      <c r="T471" s="19"/>
      <c r="U471" s="19"/>
      <c r="V471" s="19"/>
      <c r="W471" s="19"/>
      <c r="X471" s="19"/>
      <c r="Y471" s="19"/>
      <c r="Z471" s="19"/>
      <c r="AA471" s="19"/>
      <c r="AB471" s="19"/>
      <c r="AC471" s="19"/>
      <c r="AD471" s="19"/>
      <c r="AE471" s="19"/>
      <c r="AF471" s="19"/>
      <c r="AG471" s="19"/>
      <c r="AH471" s="19"/>
      <c r="AI471" s="19"/>
      <c r="AJ471" s="19"/>
      <c r="AK471" s="19"/>
      <c r="AL471" s="19"/>
      <c r="AM471" s="19"/>
      <c r="AN471" s="19"/>
      <c r="AO471" s="19"/>
      <c r="AP471" s="19"/>
    </row>
    <row r="472">
      <c r="B472" s="7" t="s">
        <v>226</v>
      </c>
      <c r="C472" s="19"/>
      <c r="D472" s="19"/>
      <c r="E472" s="19"/>
      <c r="F472" s="19"/>
      <c r="G472" s="19"/>
      <c r="H472" s="19"/>
      <c r="I472" s="19"/>
      <c r="J472" s="19"/>
      <c r="K472" s="19"/>
      <c r="L472" s="19"/>
      <c r="M472" s="19"/>
      <c r="N472" s="19"/>
      <c r="O472" s="19"/>
      <c r="P472" s="19"/>
      <c r="Q472" s="19"/>
      <c r="R472" s="19"/>
      <c r="S472" s="19"/>
      <c r="T472" s="19"/>
      <c r="U472" s="19"/>
      <c r="V472" s="19"/>
      <c r="W472" s="19"/>
      <c r="X472" s="19"/>
      <c r="Y472" s="19"/>
      <c r="Z472" s="19"/>
      <c r="AA472" s="19"/>
      <c r="AB472" s="19"/>
      <c r="AC472" s="19"/>
      <c r="AD472" s="19"/>
      <c r="AE472" s="19"/>
      <c r="AF472" s="19"/>
      <c r="AG472" s="19"/>
      <c r="AH472" s="19"/>
      <c r="AI472" s="19"/>
      <c r="AJ472" s="19"/>
      <c r="AK472" s="19"/>
      <c r="AL472" s="19"/>
      <c r="AM472" s="19"/>
      <c r="AN472" s="19"/>
      <c r="AO472" s="19"/>
      <c r="AP472" s="19"/>
    </row>
    <row r="473">
      <c r="B473" s="26" t="s">
        <v>224</v>
      </c>
      <c r="C473" s="19"/>
      <c r="D473" s="19"/>
      <c r="E473" s="19"/>
      <c r="F473" s="19"/>
      <c r="G473" s="19"/>
      <c r="H473" s="19"/>
      <c r="I473" s="19"/>
      <c r="J473" s="19"/>
      <c r="K473" s="19"/>
      <c r="L473" s="19"/>
      <c r="M473" s="19"/>
      <c r="N473" s="19"/>
      <c r="O473" s="19"/>
      <c r="P473" s="19"/>
      <c r="Q473" s="19"/>
      <c r="R473" s="19"/>
      <c r="S473" s="19"/>
      <c r="T473" s="19"/>
      <c r="U473" s="19"/>
      <c r="V473" s="19"/>
      <c r="W473" s="19"/>
      <c r="X473" s="19"/>
      <c r="Y473" s="19"/>
      <c r="Z473" s="19"/>
      <c r="AA473" s="19"/>
      <c r="AB473" s="19"/>
      <c r="AC473" s="19"/>
      <c r="AD473" s="19"/>
      <c r="AE473" s="19"/>
      <c r="AF473" s="19"/>
      <c r="AG473" s="19"/>
      <c r="AH473" s="19"/>
      <c r="AI473" s="19"/>
      <c r="AJ473" s="19"/>
      <c r="AK473" s="19"/>
      <c r="AL473" s="19"/>
      <c r="AM473" s="19"/>
      <c r="AN473" s="19"/>
      <c r="AO473" s="19"/>
      <c r="AP473" s="19"/>
    </row>
    <row r="474">
      <c r="B474" t="s">
        <v>221</v>
      </c>
      <c r="C474" s="19" t="n">
        <v>0.308636521170054</v>
      </c>
      <c r="D474" s="19" t="n">
        <v>0.350144152228157</v>
      </c>
      <c r="E474" s="19" t="n">
        <v>0.255731321729487</v>
      </c>
      <c r="F474" s="19"/>
      <c r="G474" s="19" t="n">
        <v>0.439289216810421</v>
      </c>
      <c r="H474" s="19" t="n">
        <v>0.36950008733029</v>
      </c>
      <c r="I474" s="19" t="n">
        <v>0.375966428315235</v>
      </c>
      <c r="J474" s="19" t="n">
        <v>0.28053825943119</v>
      </c>
      <c r="K474" s="19" t="n">
        <v>0.0601673406368521</v>
      </c>
      <c r="L474" s="19" t="n">
        <v>0.122510600332316</v>
      </c>
      <c r="M474" s="19"/>
      <c r="N474" s="19" t="n">
        <v>0.194645010066987</v>
      </c>
      <c r="O474" s="19" t="n">
        <v>0.225716528596921</v>
      </c>
      <c r="P474" s="19" t="n">
        <v>0.223658054359123</v>
      </c>
      <c r="Q474" s="19" t="n">
        <v>0.382861472137077</v>
      </c>
      <c r="R474" s="19" t="n">
        <v>0.3771505459225</v>
      </c>
      <c r="S474" s="19"/>
      <c r="T474" s="19" t="n">
        <v>0.476839541560242</v>
      </c>
      <c r="U474" s="19" t="n">
        <v>0.230285060226906</v>
      </c>
      <c r="V474" s="19" t="n">
        <v>0.231087050521155</v>
      </c>
      <c r="W474" s="19" t="n">
        <v>0.347774874133094</v>
      </c>
      <c r="X474" s="19"/>
      <c r="Y474" s="19" t="n">
        <v>0.333313603582791</v>
      </c>
      <c r="Z474" s="19" t="n">
        <v>0.208301148221513</v>
      </c>
      <c r="AA474" s="19" t="s">
        <v>118</v>
      </c>
      <c r="AB474" s="19" t="s">
        <v>118</v>
      </c>
      <c r="AC474" s="19" t="s">
        <v>118</v>
      </c>
      <c r="AD474" s="19" t="s">
        <v>118</v>
      </c>
      <c r="AE474" s="19"/>
      <c r="AF474" s="19" t="n">
        <v>0.299263747357994</v>
      </c>
      <c r="AG474" s="19"/>
      <c r="AH474" s="19" t="n">
        <v>0.316460299535891</v>
      </c>
      <c r="AI474" s="19"/>
      <c r="AJ474" s="19" t="n">
        <v>0.394203255477353</v>
      </c>
      <c r="AK474" s="19" t="n">
        <v>0.179795685422811</v>
      </c>
      <c r="AL474" s="19" t="n">
        <v>0.315037106253481</v>
      </c>
      <c r="AM474" s="19" t="n">
        <v>0.319397795960343</v>
      </c>
      <c r="AN474" s="19" t="n">
        <v>0.211434508561772</v>
      </c>
      <c r="AO474" s="19" t="n">
        <v>0.294542041021512</v>
      </c>
      <c r="AP474" s="19" t="n">
        <v>0.337088033718514</v>
      </c>
    </row>
    <row r="475">
      <c r="B475" t="s">
        <v>222</v>
      </c>
      <c r="C475" s="19" t="n">
        <v>0.655183258434491</v>
      </c>
      <c r="D475" s="19" t="n">
        <v>0.61076454040257</v>
      </c>
      <c r="E475" s="19" t="n">
        <v>0.711798899377322</v>
      </c>
      <c r="F475" s="19"/>
      <c r="G475" s="19" t="n">
        <v>0.504797656868977</v>
      </c>
      <c r="H475" s="19" t="n">
        <v>0.599343360893169</v>
      </c>
      <c r="I475" s="19" t="n">
        <v>0.590844067839944</v>
      </c>
      <c r="J475" s="19" t="n">
        <v>0.675212514142509</v>
      </c>
      <c r="K475" s="19" t="n">
        <v>0.906162637740803</v>
      </c>
      <c r="L475" s="19" t="n">
        <v>0.877489399667684</v>
      </c>
      <c r="M475" s="19"/>
      <c r="N475" s="19" t="n">
        <v>0.687303869761109</v>
      </c>
      <c r="O475" s="19" t="n">
        <v>0.722813644103488</v>
      </c>
      <c r="P475" s="19" t="n">
        <v>0.734929098435978</v>
      </c>
      <c r="Q475" s="19" t="n">
        <v>0.584360213839275</v>
      </c>
      <c r="R475" s="19" t="n">
        <v>0.61590548859804</v>
      </c>
      <c r="S475" s="19"/>
      <c r="T475" s="19" t="n">
        <v>0.484354163632032</v>
      </c>
      <c r="U475" s="19" t="n">
        <v>0.744933063745826</v>
      </c>
      <c r="V475" s="19" t="n">
        <v>0.731446118221466</v>
      </c>
      <c r="W475" s="19" t="n">
        <v>0.615537386089068</v>
      </c>
      <c r="X475" s="19"/>
      <c r="Y475" s="19" t="n">
        <v>0.631568285981897</v>
      </c>
      <c r="Z475" s="19" t="n">
        <v>0.751200163049502</v>
      </c>
      <c r="AA475" s="19" t="s">
        <v>118</v>
      </c>
      <c r="AB475" s="19" t="s">
        <v>118</v>
      </c>
      <c r="AC475" s="19" t="s">
        <v>118</v>
      </c>
      <c r="AD475" s="19" t="s">
        <v>118</v>
      </c>
      <c r="AE475" s="19"/>
      <c r="AF475" s="19" t="n">
        <v>0.676143618569641</v>
      </c>
      <c r="AG475" s="19"/>
      <c r="AH475" s="19" t="n">
        <v>0.650098654445403</v>
      </c>
      <c r="AI475" s="19"/>
      <c r="AJ475" s="19" t="n">
        <v>0.569679885067197</v>
      </c>
      <c r="AK475" s="19" t="n">
        <v>0.779462743691244</v>
      </c>
      <c r="AL475" s="19" t="n">
        <v>0.617307773649483</v>
      </c>
      <c r="AM475" s="19" t="n">
        <v>0.680602204039657</v>
      </c>
      <c r="AN475" s="19" t="n">
        <v>0.703468454727279</v>
      </c>
      <c r="AO475" s="19" t="n">
        <v>0.705457958978488</v>
      </c>
      <c r="AP475" s="19" t="n">
        <v>0.646678278274076</v>
      </c>
    </row>
    <row r="476">
      <c r="B476" t="s">
        <v>60</v>
      </c>
      <c r="C476" s="19" t="n">
        <v>0.0361802203954552</v>
      </c>
      <c r="D476" s="19" t="n">
        <v>0.0390913073692733</v>
      </c>
      <c r="E476" s="19" t="n">
        <v>0.0324697788931904</v>
      </c>
      <c r="F476" s="19"/>
      <c r="G476" s="19" t="n">
        <v>0.0559131263206016</v>
      </c>
      <c r="H476" s="19" t="n">
        <v>0.0311565517765408</v>
      </c>
      <c r="I476" s="19" t="n">
        <v>0.0331895038448207</v>
      </c>
      <c r="J476" s="19" t="n">
        <v>0.0442492264263011</v>
      </c>
      <c r="K476" s="19" t="n">
        <v>0.0336700216223445</v>
      </c>
      <c r="L476" s="19" t="n">
        <v>0</v>
      </c>
      <c r="M476" s="19"/>
      <c r="N476" s="19" t="n">
        <v>0.118051120171904</v>
      </c>
      <c r="O476" s="19" t="n">
        <v>0.0514698272995917</v>
      </c>
      <c r="P476" s="19" t="n">
        <v>0.0414128472048987</v>
      </c>
      <c r="Q476" s="19" t="n">
        <v>0.0327783140236478</v>
      </c>
      <c r="R476" s="19" t="n">
        <v>0.00694396547946031</v>
      </c>
      <c r="S476" s="19"/>
      <c r="T476" s="19" t="n">
        <v>0.0388062948077262</v>
      </c>
      <c r="U476" s="19" t="n">
        <v>0.0247818760272684</v>
      </c>
      <c r="V476" s="19" t="n">
        <v>0.0374668312573791</v>
      </c>
      <c r="W476" s="19" t="n">
        <v>0.0366877397778381</v>
      </c>
      <c r="X476" s="19"/>
      <c r="Y476" s="19" t="n">
        <v>0.0351181104353122</v>
      </c>
      <c r="Z476" s="19" t="n">
        <v>0.0404986887289851</v>
      </c>
      <c r="AA476" s="19" t="s">
        <v>118</v>
      </c>
      <c r="AB476" s="19" t="s">
        <v>118</v>
      </c>
      <c r="AC476" s="19" t="s">
        <v>118</v>
      </c>
      <c r="AD476" s="19" t="s">
        <v>118</v>
      </c>
      <c r="AE476" s="19"/>
      <c r="AF476" s="19" t="n">
        <v>0.024592634072365</v>
      </c>
      <c r="AG476" s="19"/>
      <c r="AH476" s="19" t="n">
        <v>0.0334410460187063</v>
      </c>
      <c r="AI476" s="19"/>
      <c r="AJ476" s="19" t="n">
        <v>0.0361168594554507</v>
      </c>
      <c r="AK476" s="19" t="n">
        <v>0.0407415708859443</v>
      </c>
      <c r="AL476" s="19" t="n">
        <v>0.0676551200970363</v>
      </c>
      <c r="AM476" s="19" t="n">
        <v>0</v>
      </c>
      <c r="AN476" s="19" t="n">
        <v>0.0850970367109495</v>
      </c>
      <c r="AO476" s="19" t="n">
        <v>0</v>
      </c>
      <c r="AP476" s="19" t="n">
        <v>0.0162336880074104</v>
      </c>
    </row>
    <row r="477">
      <c r="C477" s="19"/>
      <c r="D477" s="19"/>
      <c r="E477" s="19"/>
      <c r="F477" s="19"/>
      <c r="G477" s="19"/>
      <c r="H477" s="19"/>
      <c r="I477" s="19"/>
      <c r="J477" s="19"/>
      <c r="K477" s="19"/>
      <c r="L477" s="19"/>
      <c r="M477" s="19"/>
      <c r="N477" s="19"/>
      <c r="O477" s="19"/>
      <c r="P477" s="19"/>
      <c r="Q477" s="19"/>
      <c r="R477" s="19"/>
      <c r="S477" s="19"/>
      <c r="T477" s="19"/>
      <c r="U477" s="19"/>
      <c r="V477" s="19"/>
      <c r="W477" s="19"/>
      <c r="X477" s="19"/>
      <c r="Y477" s="19"/>
      <c r="Z477" s="19"/>
      <c r="AA477" s="19"/>
      <c r="AB477" s="19"/>
      <c r="AC477" s="19"/>
      <c r="AD477" s="19"/>
      <c r="AE477" s="19"/>
      <c r="AF477" s="19"/>
      <c r="AG477" s="19"/>
      <c r="AH477" s="19"/>
      <c r="AI477" s="19"/>
      <c r="AJ477" s="19"/>
      <c r="AK477" s="19"/>
      <c r="AL477" s="19"/>
      <c r="AM477" s="19"/>
      <c r="AN477" s="19"/>
      <c r="AO477" s="19"/>
      <c r="AP477" s="19"/>
    </row>
    <row r="478">
      <c r="B478" s="7" t="s">
        <v>227</v>
      </c>
      <c r="C478" s="19"/>
      <c r="D478" s="19"/>
      <c r="E478" s="19"/>
      <c r="F478" s="19"/>
      <c r="G478" s="19"/>
      <c r="H478" s="19"/>
      <c r="I478" s="19"/>
      <c r="J478" s="19"/>
      <c r="K478" s="19"/>
      <c r="L478" s="19"/>
      <c r="M478" s="19"/>
      <c r="N478" s="19"/>
      <c r="O478" s="19"/>
      <c r="P478" s="19"/>
      <c r="Q478" s="19"/>
      <c r="R478" s="19"/>
      <c r="S478" s="19"/>
      <c r="T478" s="19"/>
      <c r="U478" s="19"/>
      <c r="V478" s="19"/>
      <c r="W478" s="19"/>
      <c r="X478" s="19"/>
      <c r="Y478" s="19"/>
      <c r="Z478" s="19"/>
      <c r="AA478" s="19"/>
      <c r="AB478" s="19"/>
      <c r="AC478" s="19"/>
      <c r="AD478" s="19"/>
      <c r="AE478" s="19"/>
      <c r="AF478" s="19"/>
      <c r="AG478" s="19"/>
      <c r="AH478" s="19"/>
      <c r="AI478" s="19"/>
      <c r="AJ478" s="19"/>
      <c r="AK478" s="19"/>
      <c r="AL478" s="19"/>
      <c r="AM478" s="19"/>
      <c r="AN478" s="19"/>
      <c r="AO478" s="19"/>
      <c r="AP478" s="19"/>
    </row>
    <row r="479">
      <c r="B479" s="26" t="s">
        <v>224</v>
      </c>
      <c r="C479" s="19"/>
      <c r="D479" s="19"/>
      <c r="E479" s="19"/>
      <c r="F479" s="19"/>
      <c r="G479" s="19"/>
      <c r="H479" s="19"/>
      <c r="I479" s="19"/>
      <c r="J479" s="19"/>
      <c r="K479" s="19"/>
      <c r="L479" s="19"/>
      <c r="M479" s="19"/>
      <c r="N479" s="19"/>
      <c r="O479" s="19"/>
      <c r="P479" s="19"/>
      <c r="Q479" s="19"/>
      <c r="R479" s="19"/>
      <c r="S479" s="19"/>
      <c r="T479" s="19"/>
      <c r="U479" s="19"/>
      <c r="V479" s="19"/>
      <c r="W479" s="19"/>
      <c r="X479" s="19"/>
      <c r="Y479" s="19"/>
      <c r="Z479" s="19"/>
      <c r="AA479" s="19"/>
      <c r="AB479" s="19"/>
      <c r="AC479" s="19"/>
      <c r="AD479" s="19"/>
      <c r="AE479" s="19"/>
      <c r="AF479" s="19"/>
      <c r="AG479" s="19"/>
      <c r="AH479" s="19"/>
      <c r="AI479" s="19"/>
      <c r="AJ479" s="19"/>
      <c r="AK479" s="19"/>
      <c r="AL479" s="19"/>
      <c r="AM479" s="19"/>
      <c r="AN479" s="19"/>
      <c r="AO479" s="19"/>
      <c r="AP479" s="19"/>
    </row>
    <row r="480">
      <c r="B480" t="s">
        <v>221</v>
      </c>
      <c r="C480" s="19" t="n">
        <v>0.474040151119435</v>
      </c>
      <c r="D480" s="19" t="n">
        <v>0.534482016405544</v>
      </c>
      <c r="E480" s="19" t="n">
        <v>0.397001571561734</v>
      </c>
      <c r="F480" s="19"/>
      <c r="G480" s="19" t="n">
        <v>0.667184498765551</v>
      </c>
      <c r="H480" s="19" t="n">
        <v>0.508679541748343</v>
      </c>
      <c r="I480" s="19" t="n">
        <v>0.505682059263396</v>
      </c>
      <c r="J480" s="19" t="n">
        <v>0.410650927020236</v>
      </c>
      <c r="K480" s="19" t="n">
        <v>0.318085769774934</v>
      </c>
      <c r="L480" s="19" t="n">
        <v>0.449099660872588</v>
      </c>
      <c r="M480" s="19"/>
      <c r="N480" s="19" t="n">
        <v>0.51319920417474</v>
      </c>
      <c r="O480" s="19" t="n">
        <v>0.515312726512291</v>
      </c>
      <c r="P480" s="19" t="n">
        <v>0.38780148398323</v>
      </c>
      <c r="Q480" s="19" t="n">
        <v>0.481327839932658</v>
      </c>
      <c r="R480" s="19" t="n">
        <v>0.532229991333031</v>
      </c>
      <c r="S480" s="19"/>
      <c r="T480" s="19" t="n">
        <v>0.469075279399763</v>
      </c>
      <c r="U480" s="19" t="n">
        <v>0.340167259883919</v>
      </c>
      <c r="V480" s="19" t="n">
        <v>0.434061426887169</v>
      </c>
      <c r="W480" s="19" t="n">
        <v>0.514335394248619</v>
      </c>
      <c r="X480" s="19"/>
      <c r="Y480" s="19" t="n">
        <v>0.470945048501653</v>
      </c>
      <c r="Z480" s="19" t="n">
        <v>0.486624632148233</v>
      </c>
      <c r="AA480" s="19" t="s">
        <v>118</v>
      </c>
      <c r="AB480" s="19" t="s">
        <v>118</v>
      </c>
      <c r="AC480" s="19" t="s">
        <v>118</v>
      </c>
      <c r="AD480" s="19" t="s">
        <v>118</v>
      </c>
      <c r="AE480" s="19"/>
      <c r="AF480" s="19" t="n">
        <v>0.462660996734198</v>
      </c>
      <c r="AG480" s="19"/>
      <c r="AH480" s="19" t="n">
        <v>0.481628008051123</v>
      </c>
      <c r="AI480" s="19"/>
      <c r="AJ480" s="19" t="n">
        <v>0.599992184001497</v>
      </c>
      <c r="AK480" s="19" t="n">
        <v>0.363279752727412</v>
      </c>
      <c r="AL480" s="19" t="n">
        <v>0.482905012128848</v>
      </c>
      <c r="AM480" s="19" t="n">
        <v>0.406461908406801</v>
      </c>
      <c r="AN480" s="19" t="n">
        <v>0.353437507821372</v>
      </c>
      <c r="AO480" s="19" t="n">
        <v>0.431767844335043</v>
      </c>
      <c r="AP480" s="19" t="n">
        <v>0.497792730751938</v>
      </c>
    </row>
    <row r="481">
      <c r="B481" t="s">
        <v>222</v>
      </c>
      <c r="C481" s="19" t="n">
        <v>0.506119911898803</v>
      </c>
      <c r="D481" s="19" t="n">
        <v>0.443280091659754</v>
      </c>
      <c r="E481" s="19" t="n">
        <v>0.586214900164996</v>
      </c>
      <c r="F481" s="19"/>
      <c r="G481" s="19" t="n">
        <v>0.317554534957228</v>
      </c>
      <c r="H481" s="19" t="n">
        <v>0.442773797709897</v>
      </c>
      <c r="I481" s="19" t="n">
        <v>0.487309222717633</v>
      </c>
      <c r="J481" s="19" t="n">
        <v>0.580871593520237</v>
      </c>
      <c r="K481" s="19" t="n">
        <v>0.666370390072964</v>
      </c>
      <c r="L481" s="19" t="n">
        <v>0.550900339127412</v>
      </c>
      <c r="M481" s="19"/>
      <c r="N481" s="19" t="n">
        <v>0.48680079582526</v>
      </c>
      <c r="O481" s="19" t="n">
        <v>0.450942936210895</v>
      </c>
      <c r="P481" s="19" t="n">
        <v>0.594511808824927</v>
      </c>
      <c r="Q481" s="19" t="n">
        <v>0.499040222321905</v>
      </c>
      <c r="R481" s="19" t="n">
        <v>0.452736529057898</v>
      </c>
      <c r="S481" s="19"/>
      <c r="T481" s="19" t="n">
        <v>0.530924720600237</v>
      </c>
      <c r="U481" s="19" t="n">
        <v>0.605654060446244</v>
      </c>
      <c r="V481" s="19" t="n">
        <v>0.555779354759151</v>
      </c>
      <c r="W481" s="19" t="n">
        <v>0.464408360051371</v>
      </c>
      <c r="X481" s="19"/>
      <c r="Y481" s="19" t="n">
        <v>0.510580368929017</v>
      </c>
      <c r="Z481" s="19" t="n">
        <v>0.487983990797511</v>
      </c>
      <c r="AA481" s="19" t="s">
        <v>118</v>
      </c>
      <c r="AB481" s="19" t="s">
        <v>118</v>
      </c>
      <c r="AC481" s="19" t="s">
        <v>118</v>
      </c>
      <c r="AD481" s="19" t="s">
        <v>118</v>
      </c>
      <c r="AE481" s="19"/>
      <c r="AF481" s="19" t="n">
        <v>0.511627285992266</v>
      </c>
      <c r="AG481" s="19"/>
      <c r="AH481" s="19" t="n">
        <v>0.499585595100381</v>
      </c>
      <c r="AI481" s="19"/>
      <c r="AJ481" s="19" t="n">
        <v>0.394952235723003</v>
      </c>
      <c r="AK481" s="19" t="n">
        <v>0.623965494481917</v>
      </c>
      <c r="AL481" s="19" t="n">
        <v>0.497897663907079</v>
      </c>
      <c r="AM481" s="19" t="n">
        <v>0.560471616363948</v>
      </c>
      <c r="AN481" s="19" t="n">
        <v>0.621637259912993</v>
      </c>
      <c r="AO481" s="19" t="n">
        <v>0.54903836126217</v>
      </c>
      <c r="AP481" s="19" t="n">
        <v>0.455297938697562</v>
      </c>
    </row>
    <row r="482">
      <c r="B482" t="s">
        <v>60</v>
      </c>
      <c r="C482" s="19" t="n">
        <v>0.019839936981762</v>
      </c>
      <c r="D482" s="19" t="n">
        <v>0.0222378919347028</v>
      </c>
      <c r="E482" s="19" t="n">
        <v>0.0167835282732707</v>
      </c>
      <c r="F482" s="19"/>
      <c r="G482" s="19" t="n">
        <v>0.0152609662772211</v>
      </c>
      <c r="H482" s="19" t="n">
        <v>0.0485466605417601</v>
      </c>
      <c r="I482" s="19" t="n">
        <v>0.00700871801897104</v>
      </c>
      <c r="J482" s="19" t="n">
        <v>0.00847747945952687</v>
      </c>
      <c r="K482" s="19" t="n">
        <v>0.0155438401521023</v>
      </c>
      <c r="L482" s="19" t="n">
        <v>0</v>
      </c>
      <c r="M482" s="19"/>
      <c r="N482" s="19" t="n">
        <v>0</v>
      </c>
      <c r="O482" s="19" t="n">
        <v>0.0337443372768144</v>
      </c>
      <c r="P482" s="19" t="n">
        <v>0.0176867071918431</v>
      </c>
      <c r="Q482" s="19" t="n">
        <v>0.0196319377454364</v>
      </c>
      <c r="R482" s="19" t="n">
        <v>0.0150334796090713</v>
      </c>
      <c r="S482" s="19"/>
      <c r="T482" s="19" t="n">
        <v>0</v>
      </c>
      <c r="U482" s="19" t="n">
        <v>0.054178679669838</v>
      </c>
      <c r="V482" s="19" t="n">
        <v>0.01015921835368</v>
      </c>
      <c r="W482" s="19" t="n">
        <v>0.0212562457000108</v>
      </c>
      <c r="X482" s="19"/>
      <c r="Y482" s="19" t="n">
        <v>0.01847458256933</v>
      </c>
      <c r="Z482" s="19" t="n">
        <v>0.0253913770542556</v>
      </c>
      <c r="AA482" s="19" t="s">
        <v>118</v>
      </c>
      <c r="AB482" s="19" t="s">
        <v>118</v>
      </c>
      <c r="AC482" s="19" t="s">
        <v>118</v>
      </c>
      <c r="AD482" s="19" t="s">
        <v>118</v>
      </c>
      <c r="AE482" s="19"/>
      <c r="AF482" s="19" t="n">
        <v>0.0257117172735363</v>
      </c>
      <c r="AG482" s="19"/>
      <c r="AH482" s="19" t="n">
        <v>0.0187863968484956</v>
      </c>
      <c r="AI482" s="19"/>
      <c r="AJ482" s="19" t="n">
        <v>0.00505558027549932</v>
      </c>
      <c r="AK482" s="19" t="n">
        <v>0.0127547527906709</v>
      </c>
      <c r="AL482" s="19" t="n">
        <v>0.019197323964073</v>
      </c>
      <c r="AM482" s="19" t="n">
        <v>0.0330664752292506</v>
      </c>
      <c r="AN482" s="19" t="n">
        <v>0.0249252322656356</v>
      </c>
      <c r="AO482" s="19" t="n">
        <v>0.0191937944027876</v>
      </c>
      <c r="AP482" s="19" t="n">
        <v>0.0469093305504997</v>
      </c>
    </row>
    <row r="483">
      <c r="C483" s="19"/>
      <c r="D483" s="19"/>
      <c r="E483" s="19"/>
      <c r="F483" s="19"/>
      <c r="G483" s="19"/>
      <c r="H483" s="19"/>
      <c r="I483" s="19"/>
      <c r="J483" s="19"/>
      <c r="K483" s="19"/>
      <c r="L483" s="19"/>
      <c r="M483" s="19"/>
      <c r="N483" s="19"/>
      <c r="O483" s="19"/>
      <c r="P483" s="19"/>
      <c r="Q483" s="19"/>
      <c r="R483" s="19"/>
      <c r="S483" s="19"/>
      <c r="T483" s="19"/>
      <c r="U483" s="19"/>
      <c r="V483" s="19"/>
      <c r="W483" s="19"/>
      <c r="X483" s="19"/>
      <c r="Y483" s="19"/>
      <c r="Z483" s="19"/>
      <c r="AA483" s="19"/>
      <c r="AB483" s="19"/>
      <c r="AC483" s="19"/>
      <c r="AD483" s="19"/>
      <c r="AE483" s="19"/>
      <c r="AF483" s="19"/>
      <c r="AG483" s="19"/>
      <c r="AH483" s="19"/>
      <c r="AI483" s="19"/>
      <c r="AJ483" s="19"/>
      <c r="AK483" s="19"/>
      <c r="AL483" s="19"/>
      <c r="AM483" s="19"/>
      <c r="AN483" s="19"/>
      <c r="AO483" s="19"/>
      <c r="AP483" s="19"/>
    </row>
    <row r="484">
      <c r="B484" s="7" t="s">
        <v>228</v>
      </c>
      <c r="C484" s="19"/>
      <c r="D484" s="19"/>
      <c r="E484" s="19"/>
      <c r="F484" s="19"/>
      <c r="G484" s="19"/>
      <c r="H484" s="19"/>
      <c r="I484" s="19"/>
      <c r="J484" s="19"/>
      <c r="K484" s="19"/>
      <c r="L484" s="19"/>
      <c r="M484" s="19"/>
      <c r="N484" s="19"/>
      <c r="O484" s="19"/>
      <c r="P484" s="19"/>
      <c r="Q484" s="19"/>
      <c r="R484" s="19"/>
      <c r="S484" s="19"/>
      <c r="T484" s="19"/>
      <c r="U484" s="19"/>
      <c r="V484" s="19"/>
      <c r="W484" s="19"/>
      <c r="X484" s="19"/>
      <c r="Y484" s="19"/>
      <c r="Z484" s="19"/>
      <c r="AA484" s="19"/>
      <c r="AB484" s="19"/>
      <c r="AC484" s="19"/>
      <c r="AD484" s="19"/>
      <c r="AE484" s="19"/>
      <c r="AF484" s="19"/>
      <c r="AG484" s="19"/>
      <c r="AH484" s="19"/>
      <c r="AI484" s="19"/>
      <c r="AJ484" s="19"/>
      <c r="AK484" s="19"/>
      <c r="AL484" s="19"/>
      <c r="AM484" s="19"/>
      <c r="AN484" s="19"/>
      <c r="AO484" s="19"/>
      <c r="AP484" s="19"/>
    </row>
    <row r="485">
      <c r="B485" s="26" t="s">
        <v>224</v>
      </c>
      <c r="C485" s="19"/>
      <c r="D485" s="19"/>
      <c r="E485" s="19"/>
      <c r="F485" s="19"/>
      <c r="G485" s="19"/>
      <c r="H485" s="19"/>
      <c r="I485" s="19"/>
      <c r="J485" s="19"/>
      <c r="K485" s="19"/>
      <c r="L485" s="19"/>
      <c r="M485" s="19"/>
      <c r="N485" s="19"/>
      <c r="O485" s="19"/>
      <c r="P485" s="19"/>
      <c r="Q485" s="19"/>
      <c r="R485" s="19"/>
      <c r="S485" s="19"/>
      <c r="T485" s="19"/>
      <c r="U485" s="19"/>
      <c r="V485" s="19"/>
      <c r="W485" s="19"/>
      <c r="X485" s="19"/>
      <c r="Y485" s="19"/>
      <c r="Z485" s="19"/>
      <c r="AA485" s="19"/>
      <c r="AB485" s="19"/>
      <c r="AC485" s="19"/>
      <c r="AD485" s="19"/>
      <c r="AE485" s="19"/>
      <c r="AF485" s="19"/>
      <c r="AG485" s="19"/>
      <c r="AH485" s="19"/>
      <c r="AI485" s="19"/>
      <c r="AJ485" s="19"/>
      <c r="AK485" s="19"/>
      <c r="AL485" s="19"/>
      <c r="AM485" s="19"/>
      <c r="AN485" s="19"/>
      <c r="AO485" s="19"/>
      <c r="AP485" s="19"/>
    </row>
    <row r="486">
      <c r="B486" t="s">
        <v>221</v>
      </c>
      <c r="C486" s="19" t="n">
        <v>0.487753715241187</v>
      </c>
      <c r="D486" s="19" t="n">
        <v>0.565532286726192</v>
      </c>
      <c r="E486" s="19" t="n">
        <v>0.388617948353975</v>
      </c>
      <c r="F486" s="19"/>
      <c r="G486" s="19" t="n">
        <v>0.40424188572204</v>
      </c>
      <c r="H486" s="19" t="n">
        <v>0.549720786178531</v>
      </c>
      <c r="I486" s="19" t="n">
        <v>0.501863550056414</v>
      </c>
      <c r="J486" s="19" t="n">
        <v>0.496126517966476</v>
      </c>
      <c r="K486" s="19" t="n">
        <v>0.425550506104859</v>
      </c>
      <c r="L486" s="19" t="n">
        <v>0.335584842234044</v>
      </c>
      <c r="M486" s="19"/>
      <c r="N486" s="19" t="n">
        <v>0.49563341750354</v>
      </c>
      <c r="O486" s="19" t="n">
        <v>0.393644708221544</v>
      </c>
      <c r="P486" s="19" t="n">
        <v>0.471732930534874</v>
      </c>
      <c r="Q486" s="19" t="n">
        <v>0.507019519361193</v>
      </c>
      <c r="R486" s="19" t="n">
        <v>0.555464528953212</v>
      </c>
      <c r="S486" s="19"/>
      <c r="T486" s="19" t="n">
        <v>0.179544777351582</v>
      </c>
      <c r="U486" s="19" t="n">
        <v>0.480789148009577</v>
      </c>
      <c r="V486" s="19" t="n">
        <v>0.463677946838947</v>
      </c>
      <c r="W486" s="19" t="n">
        <v>0.539318445402478</v>
      </c>
      <c r="X486" s="19"/>
      <c r="Y486" s="19" t="n">
        <v>0.511842856558258</v>
      </c>
      <c r="Z486" s="19" t="n">
        <v>0.389808871615312</v>
      </c>
      <c r="AA486" s="19" t="s">
        <v>118</v>
      </c>
      <c r="AB486" s="19" t="s">
        <v>118</v>
      </c>
      <c r="AC486" s="19" t="s">
        <v>118</v>
      </c>
      <c r="AD486" s="19" t="s">
        <v>118</v>
      </c>
      <c r="AE486" s="19"/>
      <c r="AF486" s="19" t="n">
        <v>0.489901637691651</v>
      </c>
      <c r="AG486" s="19"/>
      <c r="AH486" s="19" t="n">
        <v>0.490457904212412</v>
      </c>
      <c r="AI486" s="19"/>
      <c r="AJ486" s="19" t="n">
        <v>0.536286278831519</v>
      </c>
      <c r="AK486" s="19" t="n">
        <v>0.378791136629374</v>
      </c>
      <c r="AL486" s="19" t="n">
        <v>0.458451424622551</v>
      </c>
      <c r="AM486" s="19" t="n">
        <v>0.539541294771698</v>
      </c>
      <c r="AN486" s="19" t="n">
        <v>0.368349083018803</v>
      </c>
      <c r="AO486" s="19" t="n">
        <v>0.532900165727493</v>
      </c>
      <c r="AP486" s="19" t="n">
        <v>0.552512808140633</v>
      </c>
    </row>
    <row r="487">
      <c r="B487" t="s">
        <v>222</v>
      </c>
      <c r="C487" s="19" t="n">
        <v>0.499069862641644</v>
      </c>
      <c r="D487" s="19" t="n">
        <v>0.424976815114253</v>
      </c>
      <c r="E487" s="19" t="n">
        <v>0.593508098615863</v>
      </c>
      <c r="F487" s="19"/>
      <c r="G487" s="19" t="n">
        <v>0.568016557361203</v>
      </c>
      <c r="H487" s="19" t="n">
        <v>0.435544410872991</v>
      </c>
      <c r="I487" s="19" t="n">
        <v>0.498136449943586</v>
      </c>
      <c r="J487" s="19" t="n">
        <v>0.494670863911938</v>
      </c>
      <c r="K487" s="19" t="n">
        <v>0.538609169443045</v>
      </c>
      <c r="L487" s="19" t="n">
        <v>0.664415157765956</v>
      </c>
      <c r="M487" s="19"/>
      <c r="N487" s="19" t="n">
        <v>0.50436658249646</v>
      </c>
      <c r="O487" s="19" t="n">
        <v>0.584038014514564</v>
      </c>
      <c r="P487" s="19" t="n">
        <v>0.502988166984693</v>
      </c>
      <c r="Q487" s="19" t="n">
        <v>0.489590533437334</v>
      </c>
      <c r="R487" s="19" t="n">
        <v>0.434209924657198</v>
      </c>
      <c r="S487" s="19"/>
      <c r="T487" s="19" t="n">
        <v>0.820455222648418</v>
      </c>
      <c r="U487" s="19" t="n">
        <v>0.474160029560877</v>
      </c>
      <c r="V487" s="19" t="n">
        <v>0.524183214958762</v>
      </c>
      <c r="W487" s="19" t="n">
        <v>0.451953787787148</v>
      </c>
      <c r="X487" s="19"/>
      <c r="Y487" s="19" t="n">
        <v>0.479194500354236</v>
      </c>
      <c r="Z487" s="19" t="n">
        <v>0.579881761481238</v>
      </c>
      <c r="AA487" s="19" t="s">
        <v>118</v>
      </c>
      <c r="AB487" s="19" t="s">
        <v>118</v>
      </c>
      <c r="AC487" s="19" t="s">
        <v>118</v>
      </c>
      <c r="AD487" s="19" t="s">
        <v>118</v>
      </c>
      <c r="AE487" s="19"/>
      <c r="AF487" s="19" t="n">
        <v>0.503372632047423</v>
      </c>
      <c r="AG487" s="19"/>
      <c r="AH487" s="19" t="n">
        <v>0.500178241282955</v>
      </c>
      <c r="AI487" s="19"/>
      <c r="AJ487" s="19" t="n">
        <v>0.455049809856453</v>
      </c>
      <c r="AK487" s="19" t="n">
        <v>0.606335128088389</v>
      </c>
      <c r="AL487" s="19" t="n">
        <v>0.516097145908977</v>
      </c>
      <c r="AM487" s="19" t="n">
        <v>0.460458705228302</v>
      </c>
      <c r="AN487" s="19" t="n">
        <v>0.602944142696926</v>
      </c>
      <c r="AO487" s="19" t="n">
        <v>0.447906039869719</v>
      </c>
      <c r="AP487" s="19" t="n">
        <v>0.447487191859367</v>
      </c>
    </row>
    <row r="488">
      <c r="B488" t="s">
        <v>60</v>
      </c>
      <c r="C488" s="19" t="n">
        <v>0.0131764221171688</v>
      </c>
      <c r="D488" s="19" t="n">
        <v>0.00949089815955506</v>
      </c>
      <c r="E488" s="19" t="n">
        <v>0.0178739530301617</v>
      </c>
      <c r="F488" s="19"/>
      <c r="G488" s="19" t="n">
        <v>0.0277415569167572</v>
      </c>
      <c r="H488" s="19" t="n">
        <v>0.0147348029484778</v>
      </c>
      <c r="I488" s="19" t="n">
        <v>0</v>
      </c>
      <c r="J488" s="19" t="n">
        <v>0.00920261812158582</v>
      </c>
      <c r="K488" s="19" t="n">
        <v>0.0358403244520956</v>
      </c>
      <c r="L488" s="19" t="n">
        <v>0</v>
      </c>
      <c r="M488" s="19"/>
      <c r="N488" s="19" t="n">
        <v>0</v>
      </c>
      <c r="O488" s="19" t="n">
        <v>0.0223172772638926</v>
      </c>
      <c r="P488" s="19" t="n">
        <v>0.0252789024804328</v>
      </c>
      <c r="Q488" s="19" t="n">
        <v>0.00338994720147357</v>
      </c>
      <c r="R488" s="19" t="n">
        <v>0.0103255463895896</v>
      </c>
      <c r="S488" s="19"/>
      <c r="T488" s="19" t="n">
        <v>0</v>
      </c>
      <c r="U488" s="19" t="n">
        <v>0.045050822429546</v>
      </c>
      <c r="V488" s="19" t="n">
        <v>0.0121388382022917</v>
      </c>
      <c r="W488" s="19" t="n">
        <v>0.00872776681037464</v>
      </c>
      <c r="X488" s="19"/>
      <c r="Y488" s="19" t="n">
        <v>0.00896264308750638</v>
      </c>
      <c r="Z488" s="19" t="n">
        <v>0.0303093669034498</v>
      </c>
      <c r="AA488" s="19" t="s">
        <v>118</v>
      </c>
      <c r="AB488" s="19" t="s">
        <v>118</v>
      </c>
      <c r="AC488" s="19" t="s">
        <v>118</v>
      </c>
      <c r="AD488" s="19" t="s">
        <v>118</v>
      </c>
      <c r="AE488" s="19"/>
      <c r="AF488" s="19" t="n">
        <v>0.00672573026092638</v>
      </c>
      <c r="AG488" s="19"/>
      <c r="AH488" s="19" t="n">
        <v>0.00936385450463329</v>
      </c>
      <c r="AI488" s="19"/>
      <c r="AJ488" s="19" t="n">
        <v>0.0086639113120286</v>
      </c>
      <c r="AK488" s="19" t="n">
        <v>0.0148737352822372</v>
      </c>
      <c r="AL488" s="19" t="n">
        <v>0.0254514294684721</v>
      </c>
      <c r="AM488" s="19" t="n">
        <v>0</v>
      </c>
      <c r="AN488" s="19" t="n">
        <v>0.0287067742842706</v>
      </c>
      <c r="AO488" s="19" t="n">
        <v>0.0191937944027876</v>
      </c>
      <c r="AP488" s="19" t="n">
        <v>0</v>
      </c>
    </row>
    <row r="489">
      <c r="C489" s="19"/>
      <c r="D489" s="19"/>
      <c r="E489" s="19"/>
      <c r="F489" s="19"/>
      <c r="G489" s="19"/>
      <c r="H489" s="19"/>
      <c r="I489" s="19"/>
      <c r="J489" s="19"/>
      <c r="K489" s="19"/>
      <c r="L489" s="19"/>
      <c r="M489" s="19"/>
      <c r="N489" s="19"/>
      <c r="O489" s="19"/>
      <c r="P489" s="19"/>
      <c r="Q489" s="19"/>
      <c r="R489" s="19"/>
      <c r="S489" s="19"/>
      <c r="T489" s="19"/>
      <c r="U489" s="19"/>
      <c r="V489" s="19"/>
      <c r="W489" s="19"/>
      <c r="X489" s="19"/>
      <c r="Y489" s="19"/>
      <c r="Z489" s="19"/>
      <c r="AA489" s="19"/>
      <c r="AB489" s="19"/>
      <c r="AC489" s="19"/>
      <c r="AD489" s="19"/>
      <c r="AE489" s="19"/>
      <c r="AF489" s="19"/>
      <c r="AG489" s="19"/>
      <c r="AH489" s="19"/>
      <c r="AI489" s="19"/>
      <c r="AJ489" s="19"/>
      <c r="AK489" s="19"/>
      <c r="AL489" s="19"/>
      <c r="AM489" s="19"/>
      <c r="AN489" s="19"/>
      <c r="AO489" s="19"/>
      <c r="AP489" s="19"/>
    </row>
    <row r="490">
      <c r="B490" s="7" t="s">
        <v>229</v>
      </c>
      <c r="C490" s="19"/>
      <c r="D490" s="19"/>
      <c r="E490" s="19"/>
      <c r="F490" s="19"/>
      <c r="G490" s="19"/>
      <c r="H490" s="19"/>
      <c r="I490" s="19"/>
      <c r="J490" s="19"/>
      <c r="K490" s="19"/>
      <c r="L490" s="19"/>
      <c r="M490" s="19"/>
      <c r="N490" s="19"/>
      <c r="O490" s="19"/>
      <c r="P490" s="19"/>
      <c r="Q490" s="19"/>
      <c r="R490" s="19"/>
      <c r="S490" s="19"/>
      <c r="T490" s="19"/>
      <c r="U490" s="19"/>
      <c r="V490" s="19"/>
      <c r="W490" s="19"/>
      <c r="X490" s="19"/>
      <c r="Y490" s="19"/>
      <c r="Z490" s="19"/>
      <c r="AA490" s="19"/>
      <c r="AB490" s="19"/>
      <c r="AC490" s="19"/>
      <c r="AD490" s="19"/>
      <c r="AE490" s="19"/>
      <c r="AF490" s="19"/>
      <c r="AG490" s="19"/>
      <c r="AH490" s="19"/>
      <c r="AI490" s="19"/>
      <c r="AJ490" s="19"/>
      <c r="AK490" s="19"/>
      <c r="AL490" s="19"/>
      <c r="AM490" s="19"/>
      <c r="AN490" s="19"/>
      <c r="AO490" s="19"/>
      <c r="AP490" s="19"/>
    </row>
    <row r="491">
      <c r="B491" s="26" t="s">
        <v>224</v>
      </c>
      <c r="C491" s="19"/>
      <c r="D491" s="19"/>
      <c r="E491" s="19"/>
      <c r="F491" s="19"/>
      <c r="G491" s="19"/>
      <c r="H491" s="19"/>
      <c r="I491" s="19"/>
      <c r="J491" s="19"/>
      <c r="K491" s="19"/>
      <c r="L491" s="19"/>
      <c r="M491" s="19"/>
      <c r="N491" s="19"/>
      <c r="O491" s="19"/>
      <c r="P491" s="19"/>
      <c r="Q491" s="19"/>
      <c r="R491" s="19"/>
      <c r="S491" s="19"/>
      <c r="T491" s="19"/>
      <c r="U491" s="19"/>
      <c r="V491" s="19"/>
      <c r="W491" s="19"/>
      <c r="X491" s="19"/>
      <c r="Y491" s="19"/>
      <c r="Z491" s="19"/>
      <c r="AA491" s="19"/>
      <c r="AB491" s="19"/>
      <c r="AC491" s="19"/>
      <c r="AD491" s="19"/>
      <c r="AE491" s="19"/>
      <c r="AF491" s="19"/>
      <c r="AG491" s="19"/>
      <c r="AH491" s="19"/>
      <c r="AI491" s="19"/>
      <c r="AJ491" s="19"/>
      <c r="AK491" s="19"/>
      <c r="AL491" s="19"/>
      <c r="AM491" s="19"/>
      <c r="AN491" s="19"/>
      <c r="AO491" s="19"/>
      <c r="AP491" s="19"/>
    </row>
    <row r="492">
      <c r="B492" t="s">
        <v>221</v>
      </c>
      <c r="C492" s="19" t="n">
        <v>0.476928075751547</v>
      </c>
      <c r="D492" s="19" t="n">
        <v>0.493443265587379</v>
      </c>
      <c r="E492" s="19" t="n">
        <v>0.455877984725142</v>
      </c>
      <c r="F492" s="19"/>
      <c r="G492" s="19" t="n">
        <v>0.392909675160595</v>
      </c>
      <c r="H492" s="19" t="n">
        <v>0.567807365360058</v>
      </c>
      <c r="I492" s="19" t="n">
        <v>0.483939502105433</v>
      </c>
      <c r="J492" s="19" t="n">
        <v>0.470802665920582</v>
      </c>
      <c r="K492" s="19" t="n">
        <v>0.419526930011363</v>
      </c>
      <c r="L492" s="19" t="n">
        <v>0.245171338238724</v>
      </c>
      <c r="M492" s="19"/>
      <c r="N492" s="19" t="n">
        <v>0.274504695349529</v>
      </c>
      <c r="O492" s="19" t="n">
        <v>0.471373586102249</v>
      </c>
      <c r="P492" s="19" t="n">
        <v>0.376948916846482</v>
      </c>
      <c r="Q492" s="19" t="n">
        <v>0.506609673982063</v>
      </c>
      <c r="R492" s="19" t="n">
        <v>0.598619353815615</v>
      </c>
      <c r="S492" s="19"/>
      <c r="T492" s="19" t="n">
        <v>0.423795664550162</v>
      </c>
      <c r="U492" s="19" t="n">
        <v>0.413609653618165</v>
      </c>
      <c r="V492" s="19" t="n">
        <v>0.484002257953204</v>
      </c>
      <c r="W492" s="19" t="n">
        <v>0.509421771730536</v>
      </c>
      <c r="X492" s="19"/>
      <c r="Y492" s="19" t="n">
        <v>0.498712113383255</v>
      </c>
      <c r="Z492" s="19" t="n">
        <v>0.388355630129923</v>
      </c>
      <c r="AA492" s="19" t="s">
        <v>118</v>
      </c>
      <c r="AB492" s="19" t="s">
        <v>118</v>
      </c>
      <c r="AC492" s="19" t="s">
        <v>118</v>
      </c>
      <c r="AD492" s="19" t="s">
        <v>118</v>
      </c>
      <c r="AE492" s="19"/>
      <c r="AF492" s="19" t="n">
        <v>0.441021084676737</v>
      </c>
      <c r="AG492" s="19"/>
      <c r="AH492" s="19" t="n">
        <v>0.484426459150227</v>
      </c>
      <c r="AI492" s="19"/>
      <c r="AJ492" s="19" t="n">
        <v>0.525515251857411</v>
      </c>
      <c r="AK492" s="19" t="n">
        <v>0.433771262110935</v>
      </c>
      <c r="AL492" s="19" t="n">
        <v>0.460424993077675</v>
      </c>
      <c r="AM492" s="19" t="n">
        <v>0.543705147898866</v>
      </c>
      <c r="AN492" s="19" t="n">
        <v>0.355378447456519</v>
      </c>
      <c r="AO492" s="19" t="n">
        <v>0.507232075101589</v>
      </c>
      <c r="AP492" s="19" t="n">
        <v>0.437050733668627</v>
      </c>
    </row>
    <row r="493">
      <c r="B493" t="s">
        <v>222</v>
      </c>
      <c r="C493" s="19" t="n">
        <v>0.503812157148544</v>
      </c>
      <c r="D493" s="19" t="n">
        <v>0.474654104671711</v>
      </c>
      <c r="E493" s="19" t="n">
        <v>0.540976710804377</v>
      </c>
      <c r="F493" s="19"/>
      <c r="G493" s="19" t="n">
        <v>0.53201472623505</v>
      </c>
      <c r="H493" s="19" t="n">
        <v>0.404878141490378</v>
      </c>
      <c r="I493" s="19" t="n">
        <v>0.516060497894567</v>
      </c>
      <c r="J493" s="19" t="n">
        <v>0.519994715957832</v>
      </c>
      <c r="K493" s="19" t="n">
        <v>0.569540219681294</v>
      </c>
      <c r="L493" s="19" t="n">
        <v>0.717865386699729</v>
      </c>
      <c r="M493" s="19"/>
      <c r="N493" s="19" t="n">
        <v>0.725495304650471</v>
      </c>
      <c r="O493" s="19" t="n">
        <v>0.516849970904714</v>
      </c>
      <c r="P493" s="19" t="n">
        <v>0.577915419252233</v>
      </c>
      <c r="Q493" s="19" t="n">
        <v>0.485510315423727</v>
      </c>
      <c r="R493" s="19" t="n">
        <v>0.384361271360382</v>
      </c>
      <c r="S493" s="19"/>
      <c r="T493" s="19" t="n">
        <v>0.576204335449838</v>
      </c>
      <c r="U493" s="19" t="n">
        <v>0.586390346381835</v>
      </c>
      <c r="V493" s="19" t="n">
        <v>0.505447270593924</v>
      </c>
      <c r="W493" s="19" t="n">
        <v>0.465362954925108</v>
      </c>
      <c r="X493" s="19"/>
      <c r="Y493" s="19" t="n">
        <v>0.483923141788455</v>
      </c>
      <c r="Z493" s="19" t="n">
        <v>0.584679568472008</v>
      </c>
      <c r="AA493" s="19" t="s">
        <v>118</v>
      </c>
      <c r="AB493" s="19" t="s">
        <v>118</v>
      </c>
      <c r="AC493" s="19" t="s">
        <v>118</v>
      </c>
      <c r="AD493" s="19" t="s">
        <v>118</v>
      </c>
      <c r="AE493" s="19"/>
      <c r="AF493" s="19" t="n">
        <v>0.538779473689509</v>
      </c>
      <c r="AG493" s="19"/>
      <c r="AH493" s="19" t="n">
        <v>0.501785139904883</v>
      </c>
      <c r="AI493" s="19"/>
      <c r="AJ493" s="19" t="n">
        <v>0.454440236755551</v>
      </c>
      <c r="AK493" s="19" t="n">
        <v>0.553301230587485</v>
      </c>
      <c r="AL493" s="19" t="n">
        <v>0.509328309902756</v>
      </c>
      <c r="AM493" s="19" t="n">
        <v>0.443666007382419</v>
      </c>
      <c r="AN493" s="19" t="n">
        <v>0.572542509734621</v>
      </c>
      <c r="AO493" s="19" t="n">
        <v>0.492767924898411</v>
      </c>
      <c r="AP493" s="19" t="n">
        <v>0.562949266331373</v>
      </c>
    </row>
    <row r="494">
      <c r="B494" t="s">
        <v>60</v>
      </c>
      <c r="C494" s="19" t="n">
        <v>0.0192597670999086</v>
      </c>
      <c r="D494" s="19" t="n">
        <v>0.03190262974091</v>
      </c>
      <c r="E494" s="19" t="n">
        <v>0.00314530447048118</v>
      </c>
      <c r="F494" s="19"/>
      <c r="G494" s="19" t="n">
        <v>0.0750755986043552</v>
      </c>
      <c r="H494" s="19" t="n">
        <v>0.0273144931495636</v>
      </c>
      <c r="I494" s="19" t="n">
        <v>0</v>
      </c>
      <c r="J494" s="19" t="n">
        <v>0.00920261812158582</v>
      </c>
      <c r="K494" s="19" t="n">
        <v>0.010932850307343</v>
      </c>
      <c r="L494" s="19" t="n">
        <v>0.0369632750615475</v>
      </c>
      <c r="M494" s="19"/>
      <c r="N494" s="19" t="n">
        <v>0</v>
      </c>
      <c r="O494" s="19" t="n">
        <v>0.0117764429930372</v>
      </c>
      <c r="P494" s="19" t="n">
        <v>0.0451356639012854</v>
      </c>
      <c r="Q494" s="19" t="n">
        <v>0.00788001059421004</v>
      </c>
      <c r="R494" s="19" t="n">
        <v>0.0170193748240029</v>
      </c>
      <c r="S494" s="19"/>
      <c r="T494" s="19" t="n">
        <v>0</v>
      </c>
      <c r="U494" s="19" t="n">
        <v>0</v>
      </c>
      <c r="V494" s="19" t="n">
        <v>0.0105504714528723</v>
      </c>
      <c r="W494" s="19" t="n">
        <v>0.0252152733443558</v>
      </c>
      <c r="X494" s="19"/>
      <c r="Y494" s="19" t="n">
        <v>0.0173647448282897</v>
      </c>
      <c r="Z494" s="19" t="n">
        <v>0.0269648013980692</v>
      </c>
      <c r="AA494" s="19" t="s">
        <v>118</v>
      </c>
      <c r="AB494" s="19" t="s">
        <v>118</v>
      </c>
      <c r="AC494" s="19" t="s">
        <v>118</v>
      </c>
      <c r="AD494" s="19" t="s">
        <v>118</v>
      </c>
      <c r="AE494" s="19"/>
      <c r="AF494" s="19" t="n">
        <v>0.0201994416337543</v>
      </c>
      <c r="AG494" s="19"/>
      <c r="AH494" s="19" t="n">
        <v>0.01378840094489</v>
      </c>
      <c r="AI494" s="19"/>
      <c r="AJ494" s="19" t="n">
        <v>0.0200445113870377</v>
      </c>
      <c r="AK494" s="19" t="n">
        <v>0.0129275073015799</v>
      </c>
      <c r="AL494" s="19" t="n">
        <v>0.0302466970195686</v>
      </c>
      <c r="AM494" s="19" t="n">
        <v>0.0126288447187153</v>
      </c>
      <c r="AN494" s="19" t="n">
        <v>0.0720790428088605</v>
      </c>
      <c r="AO494" s="19" t="n">
        <v>0</v>
      </c>
      <c r="AP494" s="19" t="n">
        <v>0</v>
      </c>
    </row>
    <row r="495">
      <c r="C495" s="19"/>
      <c r="D495" s="19"/>
      <c r="E495" s="19"/>
      <c r="F495" s="19"/>
      <c r="G495" s="19"/>
      <c r="H495" s="19"/>
      <c r="I495" s="19"/>
      <c r="J495" s="19"/>
      <c r="K495" s="19"/>
      <c r="L495" s="19"/>
      <c r="M495" s="19"/>
      <c r="N495" s="19"/>
      <c r="O495" s="19"/>
      <c r="P495" s="19"/>
      <c r="Q495" s="19"/>
      <c r="R495" s="19"/>
      <c r="S495" s="19"/>
      <c r="T495" s="19"/>
      <c r="U495" s="19"/>
      <c r="V495" s="19"/>
      <c r="W495" s="19"/>
      <c r="X495" s="19"/>
      <c r="Y495" s="19"/>
      <c r="Z495" s="19"/>
      <c r="AA495" s="19"/>
      <c r="AB495" s="19"/>
      <c r="AC495" s="19"/>
      <c r="AD495" s="19"/>
      <c r="AE495" s="19"/>
      <c r="AF495" s="19"/>
      <c r="AG495" s="19"/>
      <c r="AH495" s="19"/>
      <c r="AI495" s="19"/>
      <c r="AJ495" s="19"/>
      <c r="AK495" s="19"/>
      <c r="AL495" s="19"/>
      <c r="AM495" s="19"/>
      <c r="AN495" s="19"/>
      <c r="AO495" s="19"/>
      <c r="AP495" s="19"/>
    </row>
    <row r="496">
      <c r="B496" s="7" t="s">
        <v>234</v>
      </c>
      <c r="C496" s="19"/>
      <c r="D496" s="19"/>
      <c r="E496" s="19"/>
      <c r="F496" s="19"/>
      <c r="G496" s="19"/>
      <c r="H496" s="19"/>
      <c r="I496" s="19"/>
      <c r="J496" s="19"/>
      <c r="K496" s="19"/>
      <c r="L496" s="19"/>
      <c r="M496" s="19"/>
      <c r="N496" s="19"/>
      <c r="O496" s="19"/>
      <c r="P496" s="19"/>
      <c r="Q496" s="19"/>
      <c r="R496" s="19"/>
      <c r="S496" s="19"/>
      <c r="T496" s="19"/>
      <c r="U496" s="19"/>
      <c r="V496" s="19"/>
      <c r="W496" s="19"/>
      <c r="X496" s="19"/>
      <c r="Y496" s="19"/>
      <c r="Z496" s="19"/>
      <c r="AA496" s="19"/>
      <c r="AB496" s="19"/>
      <c r="AC496" s="19"/>
      <c r="AD496" s="19"/>
      <c r="AE496" s="19"/>
      <c r="AF496" s="19"/>
      <c r="AG496" s="19"/>
      <c r="AH496" s="19"/>
      <c r="AI496" s="19"/>
      <c r="AJ496" s="19"/>
      <c r="AK496" s="19"/>
      <c r="AL496" s="19"/>
      <c r="AM496" s="19"/>
      <c r="AN496" s="19"/>
      <c r="AO496" s="19"/>
      <c r="AP496" s="19"/>
    </row>
    <row r="497">
      <c r="B497" s="26" t="s">
        <v>224</v>
      </c>
      <c r="C497" s="19"/>
      <c r="D497" s="19"/>
      <c r="E497" s="19"/>
      <c r="F497" s="19"/>
      <c r="G497" s="19"/>
      <c r="H497" s="19"/>
      <c r="I497" s="19"/>
      <c r="J497" s="19"/>
      <c r="K497" s="19"/>
      <c r="L497" s="19"/>
      <c r="M497" s="19"/>
      <c r="N497" s="19"/>
      <c r="O497" s="19"/>
      <c r="P497" s="19"/>
      <c r="Q497" s="19"/>
      <c r="R497" s="19"/>
      <c r="S497" s="19"/>
      <c r="T497" s="19"/>
      <c r="U497" s="19"/>
      <c r="V497" s="19"/>
      <c r="W497" s="19"/>
      <c r="X497" s="19"/>
      <c r="Y497" s="19"/>
      <c r="Z497" s="19"/>
      <c r="AA497" s="19"/>
      <c r="AB497" s="19"/>
      <c r="AC497" s="19"/>
      <c r="AD497" s="19"/>
      <c r="AE497" s="19"/>
      <c r="AF497" s="19"/>
      <c r="AG497" s="19"/>
      <c r="AH497" s="19"/>
      <c r="AI497" s="19"/>
      <c r="AJ497" s="19"/>
      <c r="AK497" s="19"/>
      <c r="AL497" s="19"/>
      <c r="AM497" s="19"/>
      <c r="AN497" s="19"/>
      <c r="AO497" s="19"/>
      <c r="AP497" s="19"/>
    </row>
    <row r="498">
      <c r="B498" t="s">
        <v>230</v>
      </c>
      <c r="C498" s="19" t="n">
        <v>0.273779984177549</v>
      </c>
      <c r="D498" s="19" t="n">
        <v>0.247305483368008</v>
      </c>
      <c r="E498" s="19" t="n">
        <v>0.307524110491515</v>
      </c>
      <c r="F498" s="19"/>
      <c r="G498" s="19" t="n">
        <v>0.303945512854536</v>
      </c>
      <c r="H498" s="19" t="n">
        <v>0.222791346123801</v>
      </c>
      <c r="I498" s="19" t="n">
        <v>0.228647340732121</v>
      </c>
      <c r="J498" s="19" t="n">
        <v>0.318210281410795</v>
      </c>
      <c r="K498" s="19" t="n">
        <v>0.334507333755776</v>
      </c>
      <c r="L498" s="19" t="n">
        <v>0.369273043317018</v>
      </c>
      <c r="M498" s="19"/>
      <c r="N498" s="19" t="n">
        <v>0.454983063858243</v>
      </c>
      <c r="O498" s="19" t="n">
        <v>0.329622948550957</v>
      </c>
      <c r="P498" s="19" t="n">
        <v>0.462587089231135</v>
      </c>
      <c r="Q498" s="19" t="n">
        <v>0.172808179557619</v>
      </c>
      <c r="R498" s="19" t="n">
        <v>0.134244314318793</v>
      </c>
      <c r="S498" s="19"/>
      <c r="T498" s="19" t="n">
        <v>0.256937924384822</v>
      </c>
      <c r="U498" s="19" t="n">
        <v>0.391042964508869</v>
      </c>
      <c r="V498" s="19" t="n">
        <v>0.309775491746519</v>
      </c>
      <c r="W498" s="19" t="n">
        <v>0.223484100446363</v>
      </c>
      <c r="X498" s="19"/>
      <c r="Y498" s="19" t="n">
        <v>0.243289474852395</v>
      </c>
      <c r="Z498" s="19" t="n">
        <v>0.397752363625098</v>
      </c>
      <c r="AA498" s="19" t="s">
        <v>118</v>
      </c>
      <c r="AB498" s="19" t="s">
        <v>118</v>
      </c>
      <c r="AC498" s="19" t="s">
        <v>118</v>
      </c>
      <c r="AD498" s="19" t="s">
        <v>118</v>
      </c>
      <c r="AE498" s="19"/>
      <c r="AF498" s="19" t="n">
        <v>0.282513575181505</v>
      </c>
      <c r="AG498" s="19"/>
      <c r="AH498" s="19" t="n">
        <v>0.263360092811476</v>
      </c>
      <c r="AI498" s="19"/>
      <c r="AJ498" s="19" t="n">
        <v>0.230457982042388</v>
      </c>
      <c r="AK498" s="19" t="n">
        <v>0.323333245658756</v>
      </c>
      <c r="AL498" s="19" t="n">
        <v>0.315919217361016</v>
      </c>
      <c r="AM498" s="19" t="n">
        <v>0.279441444403699</v>
      </c>
      <c r="AN498" s="19" t="n">
        <v>0.191800823907058</v>
      </c>
      <c r="AO498" s="19" t="n">
        <v>0.322377128611176</v>
      </c>
      <c r="AP498" s="19" t="n">
        <v>0.240233217555691</v>
      </c>
    </row>
    <row r="499">
      <c r="B499" t="s">
        <v>231</v>
      </c>
      <c r="C499" s="19" t="n">
        <v>0.39735306192083</v>
      </c>
      <c r="D499" s="19" t="n">
        <v>0.391427108485999</v>
      </c>
      <c r="E499" s="19" t="n">
        <v>0.404906221191865</v>
      </c>
      <c r="F499" s="19"/>
      <c r="G499" s="19" t="n">
        <v>0.383880134009154</v>
      </c>
      <c r="H499" s="19" t="n">
        <v>0.442459578416543</v>
      </c>
      <c r="I499" s="19" t="n">
        <v>0.4455277735475</v>
      </c>
      <c r="J499" s="19" t="n">
        <v>0.349076205332129</v>
      </c>
      <c r="K499" s="19" t="n">
        <v>0.37581866032297</v>
      </c>
      <c r="L499" s="19" t="n">
        <v>0.174273418766913</v>
      </c>
      <c r="M499" s="19"/>
      <c r="N499" s="19" t="n">
        <v>0.355165293396145</v>
      </c>
      <c r="O499" s="19" t="n">
        <v>0.417587848219853</v>
      </c>
      <c r="P499" s="19" t="n">
        <v>0.295223887352295</v>
      </c>
      <c r="Q499" s="19" t="n">
        <v>0.441631257957722</v>
      </c>
      <c r="R499" s="19" t="n">
        <v>0.434800631844594</v>
      </c>
      <c r="S499" s="19"/>
      <c r="T499" s="19" t="n">
        <v>0.22201797716849</v>
      </c>
      <c r="U499" s="19" t="n">
        <v>0.374178522582602</v>
      </c>
      <c r="V499" s="19" t="n">
        <v>0.449302698297931</v>
      </c>
      <c r="W499" s="19" t="n">
        <v>0.407585623396597</v>
      </c>
      <c r="X499" s="19"/>
      <c r="Y499" s="19" t="n">
        <v>0.419541060222704</v>
      </c>
      <c r="Z499" s="19" t="n">
        <v>0.307138139128698</v>
      </c>
      <c r="AA499" s="19" t="s">
        <v>118</v>
      </c>
      <c r="AB499" s="19" t="s">
        <v>118</v>
      </c>
      <c r="AC499" s="19" t="s">
        <v>118</v>
      </c>
      <c r="AD499" s="19" t="s">
        <v>118</v>
      </c>
      <c r="AE499" s="19"/>
      <c r="AF499" s="19" t="n">
        <v>0.368749736960253</v>
      </c>
      <c r="AG499" s="19"/>
      <c r="AH499" s="19" t="n">
        <v>0.407006357954732</v>
      </c>
      <c r="AI499" s="19"/>
      <c r="AJ499" s="19" t="n">
        <v>0.409396398358725</v>
      </c>
      <c r="AK499" s="19" t="n">
        <v>0.391001559311783</v>
      </c>
      <c r="AL499" s="19" t="n">
        <v>0.388713774446755</v>
      </c>
      <c r="AM499" s="19" t="n">
        <v>0.372514851698337</v>
      </c>
      <c r="AN499" s="19" t="n">
        <v>0.508407777271441</v>
      </c>
      <c r="AO499" s="19" t="n">
        <v>0.406999973967497</v>
      </c>
      <c r="AP499" s="19" t="n">
        <v>0.344595736133528</v>
      </c>
    </row>
    <row r="500">
      <c r="B500" t="s">
        <v>232</v>
      </c>
      <c r="C500" s="19" t="n">
        <v>0.233522253659665</v>
      </c>
      <c r="D500" s="19" t="n">
        <v>0.270613638375767</v>
      </c>
      <c r="E500" s="19" t="n">
        <v>0.186245956364229</v>
      </c>
      <c r="F500" s="19"/>
      <c r="G500" s="19" t="n">
        <v>0.236564189922026</v>
      </c>
      <c r="H500" s="19" t="n">
        <v>0.274663908664302</v>
      </c>
      <c r="I500" s="19" t="n">
        <v>0.175246484779507</v>
      </c>
      <c r="J500" s="19" t="n">
        <v>0.239741683500002</v>
      </c>
      <c r="K500" s="19" t="n">
        <v>0.226876391697829</v>
      </c>
      <c r="L500" s="19" t="n">
        <v>0.303679919008736</v>
      </c>
      <c r="M500" s="19"/>
      <c r="N500" s="19" t="n">
        <v>0.132706388764551</v>
      </c>
      <c r="O500" s="19" t="n">
        <v>0.18775526007287</v>
      </c>
      <c r="P500" s="19" t="n">
        <v>0.140987863536646</v>
      </c>
      <c r="Q500" s="19" t="n">
        <v>0.274010869373812</v>
      </c>
      <c r="R500" s="19" t="n">
        <v>0.338985660063481</v>
      </c>
      <c r="S500" s="19"/>
      <c r="T500" s="19" t="n">
        <v>0.385376556982879</v>
      </c>
      <c r="U500" s="19" t="n">
        <v>0.175162831842489</v>
      </c>
      <c r="V500" s="19" t="n">
        <v>0.188353045293714</v>
      </c>
      <c r="W500" s="19" t="n">
        <v>0.262188485313119</v>
      </c>
      <c r="X500" s="19"/>
      <c r="Y500" s="19" t="n">
        <v>0.234022092540685</v>
      </c>
      <c r="Z500" s="19" t="n">
        <v>0.231489942071831</v>
      </c>
      <c r="AA500" s="19" t="s">
        <v>118</v>
      </c>
      <c r="AB500" s="19" t="s">
        <v>118</v>
      </c>
      <c r="AC500" s="19" t="s">
        <v>118</v>
      </c>
      <c r="AD500" s="19" t="s">
        <v>118</v>
      </c>
      <c r="AE500" s="19"/>
      <c r="AF500" s="19" t="n">
        <v>0.242091365684454</v>
      </c>
      <c r="AG500" s="19"/>
      <c r="AH500" s="19" t="n">
        <v>0.231738151974979</v>
      </c>
      <c r="AI500" s="19"/>
      <c r="AJ500" s="19" t="n">
        <v>0.264003322030796</v>
      </c>
      <c r="AK500" s="19" t="n">
        <v>0.192036112747697</v>
      </c>
      <c r="AL500" s="19" t="n">
        <v>0.229456916190848</v>
      </c>
      <c r="AM500" s="19" t="n">
        <v>0.289490265415218</v>
      </c>
      <c r="AN500" s="19" t="n">
        <v>0.162003166253525</v>
      </c>
      <c r="AO500" s="19" t="n">
        <v>0.165839854113247</v>
      </c>
      <c r="AP500" s="19" t="n">
        <v>0.271511407982852</v>
      </c>
    </row>
    <row r="501">
      <c r="B501" t="s">
        <v>233</v>
      </c>
      <c r="C501" s="19" t="n">
        <v>0.0625439550638882</v>
      </c>
      <c r="D501" s="19" t="n">
        <v>0.0723242746258261</v>
      </c>
      <c r="E501" s="19" t="n">
        <v>0.0500780603879792</v>
      </c>
      <c r="F501" s="19"/>
      <c r="G501" s="19" t="n">
        <v>0.0334098793351567</v>
      </c>
      <c r="H501" s="19" t="n">
        <v>0.0352660463412314</v>
      </c>
      <c r="I501" s="19" t="n">
        <v>0.108916625879072</v>
      </c>
      <c r="J501" s="19" t="n">
        <v>0.0732578773011918</v>
      </c>
      <c r="K501" s="19" t="n">
        <v>0.0249939968263208</v>
      </c>
      <c r="L501" s="19" t="n">
        <v>0.0831510577130049</v>
      </c>
      <c r="M501" s="19"/>
      <c r="N501" s="19" t="n">
        <v>0.0571452539810612</v>
      </c>
      <c r="O501" s="19" t="n">
        <v>0.0449263188353511</v>
      </c>
      <c r="P501" s="19" t="n">
        <v>0.0689085653264796</v>
      </c>
      <c r="Q501" s="19" t="n">
        <v>0.0686296126151809</v>
      </c>
      <c r="R501" s="19" t="n">
        <v>0.0596858541413195</v>
      </c>
      <c r="S501" s="19"/>
      <c r="T501" s="19" t="n">
        <v>0.13566754146381</v>
      </c>
      <c r="U501" s="19" t="n">
        <v>0.0428089552174391</v>
      </c>
      <c r="V501" s="19" t="n">
        <v>0.0217663811569717</v>
      </c>
      <c r="W501" s="19" t="n">
        <v>0.0694843826412745</v>
      </c>
      <c r="X501" s="19"/>
      <c r="Y501" s="19" t="n">
        <v>0.0698337148917246</v>
      </c>
      <c r="Z501" s="19" t="n">
        <v>0.0329042772933204</v>
      </c>
      <c r="AA501" s="19" t="s">
        <v>118</v>
      </c>
      <c r="AB501" s="19" t="s">
        <v>118</v>
      </c>
      <c r="AC501" s="19" t="s">
        <v>118</v>
      </c>
      <c r="AD501" s="19" t="s">
        <v>118</v>
      </c>
      <c r="AE501" s="19"/>
      <c r="AF501" s="19" t="n">
        <v>0.0832737311456578</v>
      </c>
      <c r="AG501" s="19"/>
      <c r="AH501" s="19" t="n">
        <v>0.0648408526902182</v>
      </c>
      <c r="AI501" s="19"/>
      <c r="AJ501" s="19" t="n">
        <v>0.0735180424272552</v>
      </c>
      <c r="AK501" s="19" t="n">
        <v>0.0645342043018725</v>
      </c>
      <c r="AL501" s="19" t="n">
        <v>0.0520824884213276</v>
      </c>
      <c r="AM501" s="19" t="n">
        <v>0.03062152755559</v>
      </c>
      <c r="AN501" s="19" t="n">
        <v>0.0780120238434909</v>
      </c>
      <c r="AO501" s="19" t="n">
        <v>0.037141032537749</v>
      </c>
      <c r="AP501" s="19" t="n">
        <v>0.0939831886032267</v>
      </c>
    </row>
    <row r="502">
      <c r="B502" t="s">
        <v>60</v>
      </c>
      <c r="C502" s="19" t="n">
        <v>0.0328007451780687</v>
      </c>
      <c r="D502" s="19" t="n">
        <v>0.0183294951444</v>
      </c>
      <c r="E502" s="19" t="n">
        <v>0.051245651564411</v>
      </c>
      <c r="F502" s="19"/>
      <c r="G502" s="19" t="n">
        <v>0.0422002838791268</v>
      </c>
      <c r="H502" s="19" t="n">
        <v>0.0248191204541232</v>
      </c>
      <c r="I502" s="19" t="n">
        <v>0.041661775061799</v>
      </c>
      <c r="J502" s="19" t="n">
        <v>0.0197139524558829</v>
      </c>
      <c r="K502" s="19" t="n">
        <v>0.0378036173971035</v>
      </c>
      <c r="L502" s="19" t="n">
        <v>0.0696225611943282</v>
      </c>
      <c r="M502" s="19"/>
      <c r="N502" s="19" t="n">
        <v>0</v>
      </c>
      <c r="O502" s="19" t="n">
        <v>0.0201076243209699</v>
      </c>
      <c r="P502" s="19" t="n">
        <v>0.0322925945534453</v>
      </c>
      <c r="Q502" s="19" t="n">
        <v>0.0429200804956669</v>
      </c>
      <c r="R502" s="19" t="n">
        <v>0.0322835396318131</v>
      </c>
      <c r="S502" s="19"/>
      <c r="T502" s="19" t="n">
        <v>0</v>
      </c>
      <c r="U502" s="19" t="n">
        <v>0.0168067258485997</v>
      </c>
      <c r="V502" s="19" t="n">
        <v>0.0308023835048642</v>
      </c>
      <c r="W502" s="19" t="n">
        <v>0.0372574082026472</v>
      </c>
      <c r="X502" s="19"/>
      <c r="Y502" s="19" t="n">
        <v>0.0333136574924917</v>
      </c>
      <c r="Z502" s="19" t="n">
        <v>0.0307152778810525</v>
      </c>
      <c r="AA502" s="19" t="s">
        <v>118</v>
      </c>
      <c r="AB502" s="19" t="s">
        <v>118</v>
      </c>
      <c r="AC502" s="19" t="s">
        <v>118</v>
      </c>
      <c r="AD502" s="19" t="s">
        <v>118</v>
      </c>
      <c r="AE502" s="19"/>
      <c r="AF502" s="19" t="n">
        <v>0.0233715910281305</v>
      </c>
      <c r="AG502" s="19"/>
      <c r="AH502" s="19" t="n">
        <v>0.0330545445685947</v>
      </c>
      <c r="AI502" s="19"/>
      <c r="AJ502" s="19" t="n">
        <v>0.0226242551408364</v>
      </c>
      <c r="AK502" s="19" t="n">
        <v>0.0290948779798915</v>
      </c>
      <c r="AL502" s="19" t="n">
        <v>0.0138276035800537</v>
      </c>
      <c r="AM502" s="19" t="n">
        <v>0.0279319109271565</v>
      </c>
      <c r="AN502" s="19" t="n">
        <v>0.0597762087244843</v>
      </c>
      <c r="AO502" s="19" t="n">
        <v>0.067642010770331</v>
      </c>
      <c r="AP502" s="19" t="n">
        <v>0.0496764497247027</v>
      </c>
    </row>
    <row r="503">
      <c r="C503" s="19"/>
      <c r="D503" s="19"/>
      <c r="E503" s="19"/>
      <c r="F503" s="19"/>
      <c r="G503" s="19"/>
      <c r="H503" s="19"/>
      <c r="I503" s="19"/>
      <c r="J503" s="19"/>
      <c r="K503" s="19"/>
      <c r="L503" s="19"/>
      <c r="M503" s="19"/>
      <c r="N503" s="19"/>
      <c r="O503" s="19"/>
      <c r="P503" s="19"/>
      <c r="Q503" s="19"/>
      <c r="R503" s="19"/>
      <c r="S503" s="19"/>
      <c r="T503" s="19"/>
      <c r="U503" s="19"/>
      <c r="V503" s="19"/>
      <c r="W503" s="19"/>
      <c r="X503" s="19"/>
      <c r="Y503" s="19"/>
      <c r="Z503" s="19"/>
      <c r="AA503" s="19"/>
      <c r="AB503" s="19"/>
      <c r="AC503" s="19"/>
      <c r="AD503" s="19"/>
      <c r="AE503" s="19"/>
      <c r="AF503" s="19"/>
      <c r="AG503" s="19"/>
      <c r="AH503" s="19"/>
      <c r="AI503" s="19"/>
      <c r="AJ503" s="19"/>
      <c r="AK503" s="19"/>
      <c r="AL503" s="19"/>
      <c r="AM503" s="19"/>
      <c r="AN503" s="19"/>
      <c r="AO503" s="19"/>
      <c r="AP503" s="19"/>
    </row>
    <row r="504">
      <c r="B504" s="7" t="s">
        <v>236</v>
      </c>
      <c r="C504" s="19"/>
      <c r="D504" s="19"/>
      <c r="E504" s="19"/>
      <c r="F504" s="19"/>
      <c r="G504" s="19"/>
      <c r="H504" s="19"/>
      <c r="I504" s="19"/>
      <c r="J504" s="19"/>
      <c r="K504" s="19"/>
      <c r="L504" s="19"/>
      <c r="M504" s="19"/>
      <c r="N504" s="19"/>
      <c r="O504" s="19"/>
      <c r="P504" s="19"/>
      <c r="Q504" s="19"/>
      <c r="R504" s="19"/>
      <c r="S504" s="19"/>
      <c r="T504" s="19"/>
      <c r="U504" s="19"/>
      <c r="V504" s="19"/>
      <c r="W504" s="19"/>
      <c r="X504" s="19"/>
      <c r="Y504" s="19"/>
      <c r="Z504" s="19"/>
      <c r="AA504" s="19"/>
      <c r="AB504" s="19"/>
      <c r="AC504" s="19"/>
      <c r="AD504" s="19"/>
      <c r="AE504" s="19"/>
      <c r="AF504" s="19"/>
      <c r="AG504" s="19"/>
      <c r="AH504" s="19"/>
      <c r="AI504" s="19"/>
      <c r="AJ504" s="19"/>
      <c r="AK504" s="19"/>
      <c r="AL504" s="19"/>
      <c r="AM504" s="19"/>
      <c r="AN504" s="19"/>
      <c r="AO504" s="19"/>
      <c r="AP504" s="19"/>
    </row>
    <row r="505">
      <c r="B505" s="26" t="s">
        <v>224</v>
      </c>
      <c r="C505" s="19"/>
      <c r="D505" s="19"/>
      <c r="E505" s="19"/>
      <c r="F505" s="19"/>
      <c r="G505" s="19"/>
      <c r="H505" s="19"/>
      <c r="I505" s="19"/>
      <c r="J505" s="19"/>
      <c r="K505" s="19"/>
      <c r="L505" s="19"/>
      <c r="M505" s="19"/>
      <c r="N505" s="19"/>
      <c r="O505" s="19"/>
      <c r="P505" s="19"/>
      <c r="Q505" s="19"/>
      <c r="R505" s="19"/>
      <c r="S505" s="19"/>
      <c r="T505" s="19"/>
      <c r="U505" s="19"/>
      <c r="V505" s="19"/>
      <c r="W505" s="19"/>
      <c r="X505" s="19"/>
      <c r="Y505" s="19"/>
      <c r="Z505" s="19"/>
      <c r="AA505" s="19"/>
      <c r="AB505" s="19"/>
      <c r="AC505" s="19"/>
      <c r="AD505" s="19"/>
      <c r="AE505" s="19"/>
      <c r="AF505" s="19"/>
      <c r="AG505" s="19"/>
      <c r="AH505" s="19"/>
      <c r="AI505" s="19"/>
      <c r="AJ505" s="19"/>
      <c r="AK505" s="19"/>
      <c r="AL505" s="19"/>
      <c r="AM505" s="19"/>
      <c r="AN505" s="19"/>
      <c r="AO505" s="19"/>
      <c r="AP505" s="19"/>
    </row>
    <row r="506">
      <c r="B506" t="s">
        <v>230</v>
      </c>
      <c r="C506" s="19" t="n">
        <v>0.522542094260988</v>
      </c>
      <c r="D506" s="19" t="n">
        <v>0.486865416442645</v>
      </c>
      <c r="E506" s="19" t="n">
        <v>0.568015220701621</v>
      </c>
      <c r="F506" s="19"/>
      <c r="G506" s="19" t="n">
        <v>0.488944580512415</v>
      </c>
      <c r="H506" s="19" t="n">
        <v>0.464249628206409</v>
      </c>
      <c r="I506" s="19" t="n">
        <v>0.449686062152099</v>
      </c>
      <c r="J506" s="19" t="n">
        <v>0.599453233313531</v>
      </c>
      <c r="K506" s="19" t="n">
        <v>0.658852798345718</v>
      </c>
      <c r="L506" s="19" t="n">
        <v>0.559521025372889</v>
      </c>
      <c r="M506" s="19"/>
      <c r="N506" s="19" t="n">
        <v>0.820666524334925</v>
      </c>
      <c r="O506" s="19" t="n">
        <v>0.592789884506827</v>
      </c>
      <c r="P506" s="19" t="n">
        <v>0.612464387777795</v>
      </c>
      <c r="Q506" s="19" t="n">
        <v>0.415510019894346</v>
      </c>
      <c r="R506" s="19" t="n">
        <v>0.488702161272274</v>
      </c>
      <c r="S506" s="19"/>
      <c r="T506" s="19" t="n">
        <v>0.308555527234191</v>
      </c>
      <c r="U506" s="19" t="n">
        <v>0.696056086198371</v>
      </c>
      <c r="V506" s="19" t="n">
        <v>0.593770394247914</v>
      </c>
      <c r="W506" s="19" t="n">
        <v>0.465349213620986</v>
      </c>
      <c r="X506" s="19"/>
      <c r="Y506" s="19" t="n">
        <v>0.504574745034024</v>
      </c>
      <c r="Z506" s="19" t="n">
        <v>0.595596139120589</v>
      </c>
      <c r="AA506" s="19" t="s">
        <v>118</v>
      </c>
      <c r="AB506" s="19" t="s">
        <v>118</v>
      </c>
      <c r="AC506" s="19" t="s">
        <v>118</v>
      </c>
      <c r="AD506" s="19" t="s">
        <v>118</v>
      </c>
      <c r="AE506" s="19"/>
      <c r="AF506" s="19" t="n">
        <v>0.546195276431452</v>
      </c>
      <c r="AG506" s="19"/>
      <c r="AH506" s="19" t="n">
        <v>0.516531818899137</v>
      </c>
      <c r="AI506" s="19"/>
      <c r="AJ506" s="19" t="n">
        <v>0.489400374977909</v>
      </c>
      <c r="AK506" s="19" t="n">
        <v>0.615121653942472</v>
      </c>
      <c r="AL506" s="19" t="n">
        <v>0.504957481662006</v>
      </c>
      <c r="AM506" s="19" t="n">
        <v>0.512020501172496</v>
      </c>
      <c r="AN506" s="19" t="n">
        <v>0.47367038620293</v>
      </c>
      <c r="AO506" s="19" t="n">
        <v>0.620622546749345</v>
      </c>
      <c r="AP506" s="19" t="n">
        <v>0.461115600478623</v>
      </c>
    </row>
    <row r="507">
      <c r="B507" t="s">
        <v>231</v>
      </c>
      <c r="C507" s="19" t="n">
        <v>0.246719637229011</v>
      </c>
      <c r="D507" s="19" t="n">
        <v>0.268585626110569</v>
      </c>
      <c r="E507" s="19" t="n">
        <v>0.218849472797688</v>
      </c>
      <c r="F507" s="19"/>
      <c r="G507" s="19" t="n">
        <v>0.267354986167395</v>
      </c>
      <c r="H507" s="19" t="n">
        <v>0.306907633280098</v>
      </c>
      <c r="I507" s="19" t="n">
        <v>0.269953521307404</v>
      </c>
      <c r="J507" s="19" t="n">
        <v>0.198935447415991</v>
      </c>
      <c r="K507" s="19" t="n">
        <v>0.174050067423562</v>
      </c>
      <c r="L507" s="19" t="n">
        <v>0.162020280525719</v>
      </c>
      <c r="M507" s="19"/>
      <c r="N507" s="19" t="n">
        <v>0.0832595059336398</v>
      </c>
      <c r="O507" s="19" t="n">
        <v>0.217035285526106</v>
      </c>
      <c r="P507" s="19" t="n">
        <v>0.210058652064212</v>
      </c>
      <c r="Q507" s="19" t="n">
        <v>0.325410028161396</v>
      </c>
      <c r="R507" s="19" t="n">
        <v>0.201470039471346</v>
      </c>
      <c r="S507" s="19"/>
      <c r="T507" s="19" t="n">
        <v>0.264227601258663</v>
      </c>
      <c r="U507" s="19" t="n">
        <v>0.119562118602451</v>
      </c>
      <c r="V507" s="19" t="n">
        <v>0.223087606185498</v>
      </c>
      <c r="W507" s="19" t="n">
        <v>0.28602068542441</v>
      </c>
      <c r="X507" s="19"/>
      <c r="Y507" s="19" t="n">
        <v>0.254100897608798</v>
      </c>
      <c r="Z507" s="19" t="n">
        <v>0.21670792431055</v>
      </c>
      <c r="AA507" s="19" t="s">
        <v>118</v>
      </c>
      <c r="AB507" s="19" t="s">
        <v>118</v>
      </c>
      <c r="AC507" s="19" t="s">
        <v>118</v>
      </c>
      <c r="AD507" s="19" t="s">
        <v>118</v>
      </c>
      <c r="AE507" s="19"/>
      <c r="AF507" s="19" t="n">
        <v>0.212095130541501</v>
      </c>
      <c r="AG507" s="19"/>
      <c r="AH507" s="19" t="n">
        <v>0.248643395596267</v>
      </c>
      <c r="AI507" s="19"/>
      <c r="AJ507" s="19" t="n">
        <v>0.230944323910973</v>
      </c>
      <c r="AK507" s="19" t="n">
        <v>0.156399101535912</v>
      </c>
      <c r="AL507" s="19" t="n">
        <v>0.287703331775949</v>
      </c>
      <c r="AM507" s="19" t="n">
        <v>0.274994932194275</v>
      </c>
      <c r="AN507" s="19" t="n">
        <v>0.332889389517153</v>
      </c>
      <c r="AO507" s="19" t="n">
        <v>0.178602858214106</v>
      </c>
      <c r="AP507" s="19" t="n">
        <v>0.311568396740251</v>
      </c>
    </row>
    <row r="508">
      <c r="B508" t="s">
        <v>232</v>
      </c>
      <c r="C508" s="19" t="n">
        <v>0.132272807282868</v>
      </c>
      <c r="D508" s="19" t="n">
        <v>0.142502408297219</v>
      </c>
      <c r="E508" s="19" t="n">
        <v>0.119234263090738</v>
      </c>
      <c r="F508" s="19"/>
      <c r="G508" s="19" t="n">
        <v>0.182582695047191</v>
      </c>
      <c r="H508" s="19" t="n">
        <v>0.144923188435671</v>
      </c>
      <c r="I508" s="19" t="n">
        <v>0.176939223073617</v>
      </c>
      <c r="J508" s="19" t="n">
        <v>0.0969625646078693</v>
      </c>
      <c r="K508" s="19" t="n">
        <v>0.0382011383962891</v>
      </c>
      <c r="L508" s="19" t="n">
        <v>0.156830329554563</v>
      </c>
      <c r="M508" s="19"/>
      <c r="N508" s="19" t="n">
        <v>0.0389287157503734</v>
      </c>
      <c r="O508" s="19" t="n">
        <v>0.132962426546237</v>
      </c>
      <c r="P508" s="19" t="n">
        <v>0.0893144121162907</v>
      </c>
      <c r="Q508" s="19" t="n">
        <v>0.163198223485992</v>
      </c>
      <c r="R508" s="19" t="n">
        <v>0.149218708245786</v>
      </c>
      <c r="S508" s="19"/>
      <c r="T508" s="19" t="n">
        <v>0.247715075362186</v>
      </c>
      <c r="U508" s="19" t="n">
        <v>0.103948636384792</v>
      </c>
      <c r="V508" s="19" t="n">
        <v>0.100468870555042</v>
      </c>
      <c r="W508" s="19" t="n">
        <v>0.14925141533755</v>
      </c>
      <c r="X508" s="19"/>
      <c r="Y508" s="19" t="n">
        <v>0.139025361397872</v>
      </c>
      <c r="Z508" s="19" t="n">
        <v>0.10481737214867</v>
      </c>
      <c r="AA508" s="19" t="s">
        <v>118</v>
      </c>
      <c r="AB508" s="19" t="s">
        <v>118</v>
      </c>
      <c r="AC508" s="19" t="s">
        <v>118</v>
      </c>
      <c r="AD508" s="19" t="s">
        <v>118</v>
      </c>
      <c r="AE508" s="19"/>
      <c r="AF508" s="19" t="n">
        <v>0.134123423337671</v>
      </c>
      <c r="AG508" s="19"/>
      <c r="AH508" s="19" t="n">
        <v>0.131958519289774</v>
      </c>
      <c r="AI508" s="19"/>
      <c r="AJ508" s="19" t="n">
        <v>0.19983079067697</v>
      </c>
      <c r="AK508" s="19" t="n">
        <v>0.128552961501047</v>
      </c>
      <c r="AL508" s="19" t="n">
        <v>0.142969113948604</v>
      </c>
      <c r="AM508" s="19" t="n">
        <v>0.12313057172113</v>
      </c>
      <c r="AN508" s="19" t="n">
        <v>0.0191843287268617</v>
      </c>
      <c r="AO508" s="19" t="n">
        <v>0.0930231031110916</v>
      </c>
      <c r="AP508" s="19" t="n">
        <v>0.0807877170513985</v>
      </c>
    </row>
    <row r="509">
      <c r="B509" t="s">
        <v>235</v>
      </c>
      <c r="C509" s="19" t="n">
        <v>0.0392545881547135</v>
      </c>
      <c r="D509" s="19" t="n">
        <v>0.0494248546782198</v>
      </c>
      <c r="E509" s="19" t="n">
        <v>0.0262916710940739</v>
      </c>
      <c r="F509" s="19"/>
      <c r="G509" s="19" t="n">
        <v>0.0407451588486658</v>
      </c>
      <c r="H509" s="19" t="n">
        <v>0.0281666186704196</v>
      </c>
      <c r="I509" s="19" t="n">
        <v>0.0407623566907821</v>
      </c>
      <c r="J509" s="19" t="n">
        <v>0.0574690499213965</v>
      </c>
      <c r="K509" s="19" t="n">
        <v>0.0367184447631645</v>
      </c>
      <c r="L509" s="19" t="n">
        <v>0</v>
      </c>
      <c r="M509" s="19"/>
      <c r="N509" s="19" t="n">
        <v>0.0571452539810612</v>
      </c>
      <c r="O509" s="19" t="n">
        <v>0.0117764429930372</v>
      </c>
      <c r="P509" s="19" t="n">
        <v>0.0377328047712616</v>
      </c>
      <c r="Q509" s="19" t="n">
        <v>0.0432729057101124</v>
      </c>
      <c r="R509" s="19" t="n">
        <v>0.0542164296356384</v>
      </c>
      <c r="S509" s="19"/>
      <c r="T509" s="19" t="n">
        <v>0.17950179614496</v>
      </c>
      <c r="U509" s="19" t="n">
        <v>0.0260022293688394</v>
      </c>
      <c r="V509" s="19" t="n">
        <v>0.0298007058579937</v>
      </c>
      <c r="W509" s="19" t="n">
        <v>0.0352216507199083</v>
      </c>
      <c r="X509" s="19"/>
      <c r="Y509" s="19" t="n">
        <v>0.0440400243122773</v>
      </c>
      <c r="Z509" s="19" t="n">
        <v>0.0197973235737607</v>
      </c>
      <c r="AA509" s="19" t="s">
        <v>118</v>
      </c>
      <c r="AB509" s="19" t="s">
        <v>118</v>
      </c>
      <c r="AC509" s="19" t="s">
        <v>118</v>
      </c>
      <c r="AD509" s="19" t="s">
        <v>118</v>
      </c>
      <c r="AE509" s="19"/>
      <c r="AF509" s="19" t="n">
        <v>0.0570770360611869</v>
      </c>
      <c r="AG509" s="19"/>
      <c r="AH509" s="19" t="n">
        <v>0.0417336820515075</v>
      </c>
      <c r="AI509" s="19"/>
      <c r="AJ509" s="19" t="n">
        <v>0.0433810971541559</v>
      </c>
      <c r="AK509" s="19" t="n">
        <v>0.0406757994684738</v>
      </c>
      <c r="AL509" s="19" t="n">
        <v>0.0178234934052739</v>
      </c>
      <c r="AM509" s="19" t="n">
        <v>0.03062152755559</v>
      </c>
      <c r="AN509" s="19" t="n">
        <v>0.0281615593122198</v>
      </c>
      <c r="AO509" s="19" t="n">
        <v>0.0341418369180668</v>
      </c>
      <c r="AP509" s="19" t="n">
        <v>0.080414804230602</v>
      </c>
    </row>
    <row r="510">
      <c r="B510" t="s">
        <v>60</v>
      </c>
      <c r="C510" s="19" t="n">
        <v>0.0592108730724196</v>
      </c>
      <c r="D510" s="19" t="n">
        <v>0.0526216944713467</v>
      </c>
      <c r="E510" s="19" t="n">
        <v>0.0676093723158789</v>
      </c>
      <c r="F510" s="19"/>
      <c r="G510" s="19" t="n">
        <v>0.0203725794243329</v>
      </c>
      <c r="H510" s="19" t="n">
        <v>0.0557529314074025</v>
      </c>
      <c r="I510" s="19" t="n">
        <v>0.0626588367760978</v>
      </c>
      <c r="J510" s="19" t="n">
        <v>0.0471797047412117</v>
      </c>
      <c r="K510" s="19" t="n">
        <v>0.0921775510712668</v>
      </c>
      <c r="L510" s="19" t="n">
        <v>0.121628364546829</v>
      </c>
      <c r="M510" s="19"/>
      <c r="N510" s="19" t="n">
        <v>0</v>
      </c>
      <c r="O510" s="19" t="n">
        <v>0.045435960427793</v>
      </c>
      <c r="P510" s="19" t="n">
        <v>0.0504297432704408</v>
      </c>
      <c r="Q510" s="19" t="n">
        <v>0.0526088227481535</v>
      </c>
      <c r="R510" s="19" t="n">
        <v>0.106392661374956</v>
      </c>
      <c r="S510" s="19"/>
      <c r="T510" s="19" t="n">
        <v>0</v>
      </c>
      <c r="U510" s="19" t="n">
        <v>0.0544309294455468</v>
      </c>
      <c r="V510" s="19" t="n">
        <v>0.052872423153551</v>
      </c>
      <c r="W510" s="19" t="n">
        <v>0.0641570348971466</v>
      </c>
      <c r="X510" s="19"/>
      <c r="Y510" s="19" t="n">
        <v>0.0582589716470285</v>
      </c>
      <c r="Z510" s="19" t="n">
        <v>0.0630812408464303</v>
      </c>
      <c r="AA510" s="19" t="s">
        <v>118</v>
      </c>
      <c r="AB510" s="19" t="s">
        <v>118</v>
      </c>
      <c r="AC510" s="19" t="s">
        <v>118</v>
      </c>
      <c r="AD510" s="19" t="s">
        <v>118</v>
      </c>
      <c r="AE510" s="19"/>
      <c r="AF510" s="19" t="n">
        <v>0.0505091336281894</v>
      </c>
      <c r="AG510" s="19"/>
      <c r="AH510" s="19" t="n">
        <v>0.0611325841633151</v>
      </c>
      <c r="AI510" s="19"/>
      <c r="AJ510" s="19" t="n">
        <v>0.0364434132799923</v>
      </c>
      <c r="AK510" s="19" t="n">
        <v>0.0592504835520964</v>
      </c>
      <c r="AL510" s="19" t="n">
        <v>0.0465465792081665</v>
      </c>
      <c r="AM510" s="19" t="n">
        <v>0.0592324673565104</v>
      </c>
      <c r="AN510" s="19" t="n">
        <v>0.146094336240836</v>
      </c>
      <c r="AO510" s="19" t="n">
        <v>0.0736096550073916</v>
      </c>
      <c r="AP510" s="19" t="n">
        <v>0.066113481499126</v>
      </c>
    </row>
    <row r="511">
      <c r="C511" s="19"/>
      <c r="D511" s="19"/>
      <c r="E511" s="19"/>
      <c r="F511" s="19"/>
      <c r="G511" s="19"/>
      <c r="H511" s="19"/>
      <c r="I511" s="19"/>
      <c r="J511" s="19"/>
      <c r="K511" s="19"/>
      <c r="L511" s="19"/>
      <c r="M511" s="19"/>
      <c r="N511" s="19"/>
      <c r="O511" s="19"/>
      <c r="P511" s="19"/>
      <c r="Q511" s="19"/>
      <c r="R511" s="19"/>
      <c r="S511" s="19"/>
      <c r="T511" s="19"/>
      <c r="U511" s="19"/>
      <c r="V511" s="19"/>
      <c r="W511" s="19"/>
      <c r="X511" s="19"/>
      <c r="Y511" s="19"/>
      <c r="Z511" s="19"/>
      <c r="AA511" s="19"/>
      <c r="AB511" s="19"/>
      <c r="AC511" s="19"/>
      <c r="AD511" s="19"/>
      <c r="AE511" s="19"/>
      <c r="AF511" s="19"/>
      <c r="AG511" s="19"/>
      <c r="AH511" s="19"/>
      <c r="AI511" s="19"/>
      <c r="AJ511" s="19"/>
      <c r="AK511" s="19"/>
      <c r="AL511" s="19"/>
      <c r="AM511" s="19"/>
      <c r="AN511" s="19"/>
      <c r="AO511" s="19"/>
      <c r="AP511" s="19"/>
    </row>
    <row r="512">
      <c r="B512" s="7" t="s">
        <v>244</v>
      </c>
      <c r="C512" s="19"/>
      <c r="D512" s="19"/>
      <c r="E512" s="19"/>
      <c r="F512" s="19"/>
      <c r="G512" s="19"/>
      <c r="H512" s="19"/>
      <c r="I512" s="19"/>
      <c r="J512" s="19"/>
      <c r="K512" s="19"/>
      <c r="L512" s="19"/>
      <c r="M512" s="19"/>
      <c r="N512" s="19"/>
      <c r="O512" s="19"/>
      <c r="P512" s="19"/>
      <c r="Q512" s="19"/>
      <c r="R512" s="19"/>
      <c r="S512" s="19"/>
      <c r="T512" s="19"/>
      <c r="U512" s="19"/>
      <c r="V512" s="19"/>
      <c r="W512" s="19"/>
      <c r="X512" s="19"/>
      <c r="Y512" s="19"/>
      <c r="Z512" s="19"/>
      <c r="AA512" s="19"/>
      <c r="AB512" s="19"/>
      <c r="AC512" s="19"/>
      <c r="AD512" s="19"/>
      <c r="AE512" s="19"/>
      <c r="AF512" s="19"/>
      <c r="AG512" s="19"/>
      <c r="AH512" s="19"/>
      <c r="AI512" s="19"/>
      <c r="AJ512" s="19"/>
      <c r="AK512" s="19"/>
      <c r="AL512" s="19"/>
      <c r="AM512" s="19"/>
      <c r="AN512" s="19"/>
      <c r="AO512" s="19"/>
      <c r="AP512" s="19"/>
    </row>
    <row r="513">
      <c r="B513" s="26" t="s">
        <v>64</v>
      </c>
      <c r="C513" s="19"/>
      <c r="D513" s="19"/>
      <c r="E513" s="19"/>
      <c r="F513" s="19"/>
      <c r="G513" s="19"/>
      <c r="H513" s="19"/>
      <c r="I513" s="19"/>
      <c r="J513" s="19"/>
      <c r="K513" s="19"/>
      <c r="L513" s="19"/>
      <c r="M513" s="19"/>
      <c r="N513" s="19"/>
      <c r="O513" s="19"/>
      <c r="P513" s="19"/>
      <c r="Q513" s="19"/>
      <c r="R513" s="19"/>
      <c r="S513" s="19"/>
      <c r="T513" s="19"/>
      <c r="U513" s="19"/>
      <c r="V513" s="19"/>
      <c r="W513" s="19"/>
      <c r="X513" s="19"/>
      <c r="Y513" s="19"/>
      <c r="Z513" s="19"/>
      <c r="AA513" s="19"/>
      <c r="AB513" s="19"/>
      <c r="AC513" s="19"/>
      <c r="AD513" s="19"/>
      <c r="AE513" s="19"/>
      <c r="AF513" s="19"/>
      <c r="AG513" s="19"/>
      <c r="AH513" s="19"/>
      <c r="AI513" s="19"/>
      <c r="AJ513" s="19"/>
      <c r="AK513" s="19"/>
      <c r="AL513" s="19"/>
      <c r="AM513" s="19"/>
      <c r="AN513" s="19"/>
      <c r="AO513" s="19"/>
      <c r="AP513" s="19"/>
    </row>
    <row r="514">
      <c r="B514" t="s">
        <v>237</v>
      </c>
      <c r="C514" s="19" t="n">
        <v>0.148360881161815</v>
      </c>
      <c r="D514" s="19" t="n">
        <v>0.168881856964904</v>
      </c>
      <c r="E514" s="19" t="n">
        <v>0.127788933216299</v>
      </c>
      <c r="F514" s="19"/>
      <c r="G514" s="19" t="n">
        <v>0.15149181099797</v>
      </c>
      <c r="H514" s="19" t="n">
        <v>0.178413188925737</v>
      </c>
      <c r="I514" s="19" t="n">
        <v>0.204835047534574</v>
      </c>
      <c r="J514" s="19" t="n">
        <v>0.148940008306326</v>
      </c>
      <c r="K514" s="19" t="n">
        <v>0.144512579082469</v>
      </c>
      <c r="L514" s="19" t="n">
        <v>0.0858122603320733</v>
      </c>
      <c r="M514" s="19"/>
      <c r="N514" s="19" t="n">
        <v>0.145448206605651</v>
      </c>
      <c r="O514" s="19" t="n">
        <v>0.095629249314997</v>
      </c>
      <c r="P514" s="19" t="n">
        <v>0.148996774008579</v>
      </c>
      <c r="Q514" s="19" t="n">
        <v>0.147462097691174</v>
      </c>
      <c r="R514" s="19" t="n">
        <v>0.225912751410294</v>
      </c>
      <c r="S514" s="19"/>
      <c r="T514" s="19" t="n">
        <v>0.0751062823165394</v>
      </c>
      <c r="U514" s="19" t="n">
        <v>0.147962505798053</v>
      </c>
      <c r="V514" s="19" t="n">
        <v>0.114837108600041</v>
      </c>
      <c r="W514" s="19" t="n">
        <v>0.174902200257812</v>
      </c>
      <c r="X514" s="19"/>
      <c r="Y514" s="19" t="n">
        <v>0.167479042446123</v>
      </c>
      <c r="Z514" s="19" t="n">
        <v>0.269210031308819</v>
      </c>
      <c r="AA514" s="19" t="n">
        <v>0.0859093095720188</v>
      </c>
      <c r="AB514" s="19" t="n">
        <v>0.197533776258708</v>
      </c>
      <c r="AC514" s="19" t="n">
        <v>0.159559225305086</v>
      </c>
      <c r="AD514" s="19" t="n">
        <v>0.0419737563503424</v>
      </c>
      <c r="AE514" s="19"/>
      <c r="AF514" s="19" t="n">
        <v>0.166484269207284</v>
      </c>
      <c r="AG514" s="19"/>
      <c r="AH514" s="19" t="n">
        <v>0.145361277798193</v>
      </c>
      <c r="AI514" s="19"/>
      <c r="AJ514" s="19" t="n">
        <v>0.175209576810934</v>
      </c>
      <c r="AK514" s="19" t="n">
        <v>0.119414673537329</v>
      </c>
      <c r="AL514" s="19" t="n">
        <v>0.170990886307583</v>
      </c>
      <c r="AM514" s="19" t="n">
        <v>0.187412924301892</v>
      </c>
      <c r="AN514" s="19" t="n">
        <v>0.0685243177055653</v>
      </c>
      <c r="AO514" s="19" t="n">
        <v>0.120702931121031</v>
      </c>
      <c r="AP514" s="19" t="n">
        <v>0.148336504862433</v>
      </c>
    </row>
    <row r="515">
      <c r="B515" t="s">
        <v>238</v>
      </c>
      <c r="C515" s="19" t="n">
        <v>0.39239606425689</v>
      </c>
      <c r="D515" s="19" t="n">
        <v>0.33069816886415</v>
      </c>
      <c r="E515" s="19" t="n">
        <v>0.454247211324483</v>
      </c>
      <c r="F515" s="19"/>
      <c r="G515" s="19" t="n">
        <v>0.438174139689482</v>
      </c>
      <c r="H515" s="19" t="n">
        <v>0.367707279384827</v>
      </c>
      <c r="I515" s="19" t="n">
        <v>0.384646952404868</v>
      </c>
      <c r="J515" s="19" t="n">
        <v>0.39389846576106</v>
      </c>
      <c r="K515" s="19" t="n">
        <v>0.319024235724067</v>
      </c>
      <c r="L515" s="19" t="n">
        <v>0.442412813546819</v>
      </c>
      <c r="M515" s="19"/>
      <c r="N515" s="19" t="n">
        <v>0.318074456759324</v>
      </c>
      <c r="O515" s="19" t="n">
        <v>0.397841629258156</v>
      </c>
      <c r="P515" s="19" t="n">
        <v>0.382564352468523</v>
      </c>
      <c r="Q515" s="19" t="n">
        <v>0.400863136995249</v>
      </c>
      <c r="R515" s="19" t="n">
        <v>0.419563048875673</v>
      </c>
      <c r="S515" s="19"/>
      <c r="T515" s="19" t="n">
        <v>0.478759296479349</v>
      </c>
      <c r="U515" s="19" t="n">
        <v>0.406825514085623</v>
      </c>
      <c r="V515" s="19" t="n">
        <v>0.289353925717896</v>
      </c>
      <c r="W515" s="19" t="n">
        <v>0.422579394903093</v>
      </c>
      <c r="X515" s="19"/>
      <c r="Y515" s="19" t="n">
        <v>0.365525098784076</v>
      </c>
      <c r="Z515" s="19" t="n">
        <v>0.407454007528986</v>
      </c>
      <c r="AA515" s="19" t="n">
        <v>0.409670139112081</v>
      </c>
      <c r="AB515" s="19" t="n">
        <v>0.358588866365394</v>
      </c>
      <c r="AC515" s="19" t="n">
        <v>0.473943295041398</v>
      </c>
      <c r="AD515" s="19" t="n">
        <v>0.433434466374687</v>
      </c>
      <c r="AE515" s="19"/>
      <c r="AF515" s="19" t="n">
        <v>0.376265929194703</v>
      </c>
      <c r="AG515" s="19"/>
      <c r="AH515" s="19" t="n">
        <v>0.400703329409593</v>
      </c>
      <c r="AI515" s="19"/>
      <c r="AJ515" s="19" t="n">
        <v>0.354330316682138</v>
      </c>
      <c r="AK515" s="19" t="n">
        <v>0.435064971117942</v>
      </c>
      <c r="AL515" s="19" t="n">
        <v>0.396176102028738</v>
      </c>
      <c r="AM515" s="19" t="n">
        <v>0.302028464342998</v>
      </c>
      <c r="AN515" s="19" t="n">
        <v>0.403415461600294</v>
      </c>
      <c r="AO515" s="19" t="n">
        <v>0.348373392145871</v>
      </c>
      <c r="AP515" s="19" t="n">
        <v>0.473615435540627</v>
      </c>
    </row>
    <row r="516">
      <c r="B516" t="s">
        <v>239</v>
      </c>
      <c r="C516" s="19" t="n">
        <v>0.279224860136628</v>
      </c>
      <c r="D516" s="19" t="n">
        <v>0.305295450602518</v>
      </c>
      <c r="E516" s="19" t="n">
        <v>0.253089512815939</v>
      </c>
      <c r="F516" s="19"/>
      <c r="G516" s="19" t="n">
        <v>0.271493998675082</v>
      </c>
      <c r="H516" s="19" t="n">
        <v>0.269316137964274</v>
      </c>
      <c r="I516" s="19" t="n">
        <v>0.230522004560837</v>
      </c>
      <c r="J516" s="19" t="n">
        <v>0.2290271017239</v>
      </c>
      <c r="K516" s="19" t="n">
        <v>0.30928751186725</v>
      </c>
      <c r="L516" s="19" t="n">
        <v>0.342963597701783</v>
      </c>
      <c r="M516" s="19"/>
      <c r="N516" s="19" t="n">
        <v>0.306650100804406</v>
      </c>
      <c r="O516" s="19" t="n">
        <v>0.32277360843332</v>
      </c>
      <c r="P516" s="19" t="n">
        <v>0.262061481222272</v>
      </c>
      <c r="Q516" s="19" t="n">
        <v>0.279909839497455</v>
      </c>
      <c r="R516" s="19" t="n">
        <v>0.229718237350499</v>
      </c>
      <c r="S516" s="19"/>
      <c r="T516" s="19" t="n">
        <v>0.405966347190762</v>
      </c>
      <c r="U516" s="19" t="n">
        <v>0.214366161480933</v>
      </c>
      <c r="V516" s="19" t="n">
        <v>0.362468768316492</v>
      </c>
      <c r="W516" s="19" t="n">
        <v>0.256172669671688</v>
      </c>
      <c r="X516" s="19"/>
      <c r="Y516" s="19" t="n">
        <v>0.276054125584226</v>
      </c>
      <c r="Z516" s="19" t="n">
        <v>0.146625492046551</v>
      </c>
      <c r="AA516" s="19" t="n">
        <v>0.349595648975933</v>
      </c>
      <c r="AB516" s="19" t="n">
        <v>0.234192841698885</v>
      </c>
      <c r="AC516" s="19" t="n">
        <v>0.319455173781537</v>
      </c>
      <c r="AD516" s="19" t="n">
        <v>0.238089352497374</v>
      </c>
      <c r="AE516" s="19"/>
      <c r="AF516" s="19" t="n">
        <v>0.270643328466205</v>
      </c>
      <c r="AG516" s="19"/>
      <c r="AH516" s="19" t="n">
        <v>0.274213099187545</v>
      </c>
      <c r="AI516" s="19"/>
      <c r="AJ516" s="19" t="n">
        <v>0.300850660073217</v>
      </c>
      <c r="AK516" s="19" t="n">
        <v>0.246531795109649</v>
      </c>
      <c r="AL516" s="19" t="n">
        <v>0.302165824559358</v>
      </c>
      <c r="AM516" s="19" t="n">
        <v>0.324342216247293</v>
      </c>
      <c r="AN516" s="19" t="n">
        <v>0.245486643536419</v>
      </c>
      <c r="AO516" s="19" t="n">
        <v>0.304748529254054</v>
      </c>
      <c r="AP516" s="19" t="n">
        <v>0.232832138879864</v>
      </c>
    </row>
    <row r="517">
      <c r="B517" t="s">
        <v>240</v>
      </c>
      <c r="C517" s="19" t="n">
        <v>0.0767531859128259</v>
      </c>
      <c r="D517" s="19" t="n">
        <v>0.0742657248770568</v>
      </c>
      <c r="E517" s="19" t="n">
        <v>0.0792468255640475</v>
      </c>
      <c r="F517" s="19"/>
      <c r="G517" s="19" t="n">
        <v>0.0745690275839591</v>
      </c>
      <c r="H517" s="19" t="n">
        <v>0.0782160601546686</v>
      </c>
      <c r="I517" s="19" t="n">
        <v>0.0679704551932587</v>
      </c>
      <c r="J517" s="19" t="n">
        <v>0.108650545210969</v>
      </c>
      <c r="K517" s="19" t="n">
        <v>0.0583995655737326</v>
      </c>
      <c r="L517" s="19" t="n">
        <v>0.0712252744782538</v>
      </c>
      <c r="M517" s="19"/>
      <c r="N517" s="19" t="n">
        <v>0.0354497137073109</v>
      </c>
      <c r="O517" s="19" t="n">
        <v>0.0548582272844933</v>
      </c>
      <c r="P517" s="19" t="n">
        <v>0.103774035249312</v>
      </c>
      <c r="Q517" s="19" t="n">
        <v>0.083401769353698</v>
      </c>
      <c r="R517" s="19" t="n">
        <v>0.0654193491371103</v>
      </c>
      <c r="S517" s="19"/>
      <c r="T517" s="19" t="n">
        <v>0.040168074013349</v>
      </c>
      <c r="U517" s="19" t="n">
        <v>0.0880235358594635</v>
      </c>
      <c r="V517" s="19" t="n">
        <v>0.085656150334175</v>
      </c>
      <c r="W517" s="19" t="n">
        <v>0.0712429233932205</v>
      </c>
      <c r="X517" s="19"/>
      <c r="Y517" s="19" t="n">
        <v>0.0831754918289873</v>
      </c>
      <c r="Z517" s="19" t="n">
        <v>0.0459584399302058</v>
      </c>
      <c r="AA517" s="19" t="n">
        <v>0.0744794010864886</v>
      </c>
      <c r="AB517" s="19" t="n">
        <v>0.136719740903523</v>
      </c>
      <c r="AC517" s="19" t="n">
        <v>0.0221679925812852</v>
      </c>
      <c r="AD517" s="19" t="n">
        <v>0.0804729863006094</v>
      </c>
      <c r="AE517" s="19"/>
      <c r="AF517" s="19" t="n">
        <v>0.07037194528102</v>
      </c>
      <c r="AG517" s="19"/>
      <c r="AH517" s="19" t="n">
        <v>0.0776365225796473</v>
      </c>
      <c r="AI517" s="19"/>
      <c r="AJ517" s="19" t="n">
        <v>0.0681907204316748</v>
      </c>
      <c r="AK517" s="19" t="n">
        <v>0.0820971099263023</v>
      </c>
      <c r="AL517" s="19" t="n">
        <v>0.0629969630144194</v>
      </c>
      <c r="AM517" s="19" t="n">
        <v>0.080046893526772</v>
      </c>
      <c r="AN517" s="19" t="n">
        <v>0.0838821767263438</v>
      </c>
      <c r="AO517" s="19" t="n">
        <v>0.106887447720868</v>
      </c>
      <c r="AP517" s="19" t="n">
        <v>0.0763883713315156</v>
      </c>
    </row>
    <row r="518">
      <c r="B518" t="s">
        <v>241</v>
      </c>
      <c r="C518" s="19" t="n">
        <v>0.075120227281596</v>
      </c>
      <c r="D518" s="19" t="n">
        <v>0.0953285861895597</v>
      </c>
      <c r="E518" s="19" t="n">
        <v>0.0548616727416909</v>
      </c>
      <c r="F518" s="19"/>
      <c r="G518" s="19" t="n">
        <v>0.0316167696939148</v>
      </c>
      <c r="H518" s="19" t="n">
        <v>0.0665000803317596</v>
      </c>
      <c r="I518" s="19" t="n">
        <v>0.0708430112573858</v>
      </c>
      <c r="J518" s="19" t="n">
        <v>0.0995464990054378</v>
      </c>
      <c r="K518" s="19" t="n">
        <v>0.133980893322564</v>
      </c>
      <c r="L518" s="19" t="n">
        <v>0.048001553561161</v>
      </c>
      <c r="M518" s="19"/>
      <c r="N518" s="19" t="n">
        <v>0.155767769246537</v>
      </c>
      <c r="O518" s="19" t="n">
        <v>0.0981903075429714</v>
      </c>
      <c r="P518" s="19" t="n">
        <v>0.0715907293015099</v>
      </c>
      <c r="Q518" s="19" t="n">
        <v>0.0610228912654024</v>
      </c>
      <c r="R518" s="19" t="n">
        <v>0.0426567653377507</v>
      </c>
      <c r="S518" s="19"/>
      <c r="T518" s="19" t="n">
        <v>0</v>
      </c>
      <c r="U518" s="19" t="n">
        <v>0.107424137171823</v>
      </c>
      <c r="V518" s="19" t="n">
        <v>0.116470287479082</v>
      </c>
      <c r="W518" s="19" t="n">
        <v>0.0526748693016557</v>
      </c>
      <c r="X518" s="19"/>
      <c r="Y518" s="19" t="n">
        <v>0.0687916452634783</v>
      </c>
      <c r="Z518" s="19" t="n">
        <v>0.0726148460356211</v>
      </c>
      <c r="AA518" s="19" t="n">
        <v>0.06779526718802</v>
      </c>
      <c r="AB518" s="19" t="n">
        <v>0.0729647747734907</v>
      </c>
      <c r="AC518" s="19" t="n">
        <v>0.0112740393041935</v>
      </c>
      <c r="AD518" s="19" t="n">
        <v>0.18537957066027</v>
      </c>
      <c r="AE518" s="19"/>
      <c r="AF518" s="19" t="n">
        <v>0.0899713198811468</v>
      </c>
      <c r="AG518" s="19"/>
      <c r="AH518" s="19" t="n">
        <v>0.0763399001044702</v>
      </c>
      <c r="AI518" s="19"/>
      <c r="AJ518" s="19" t="n">
        <v>0.082876073292333</v>
      </c>
      <c r="AK518" s="19" t="n">
        <v>0.101265868517406</v>
      </c>
      <c r="AL518" s="19" t="n">
        <v>0.0362883836705896</v>
      </c>
      <c r="AM518" s="19" t="n">
        <v>0.06002718763164</v>
      </c>
      <c r="AN518" s="19" t="n">
        <v>0.164379770767032</v>
      </c>
      <c r="AO518" s="19" t="n">
        <v>0.0680242786734113</v>
      </c>
      <c r="AP518" s="19" t="n">
        <v>0.0406013421321907</v>
      </c>
    </row>
    <row r="519">
      <c r="B519" t="s">
        <v>60</v>
      </c>
      <c r="C519" s="19" t="n">
        <v>0.0281447812502454</v>
      </c>
      <c r="D519" s="19" t="n">
        <v>0.0255302125018118</v>
      </c>
      <c r="E519" s="19" t="n">
        <v>0.0307658443375405</v>
      </c>
      <c r="F519" s="19"/>
      <c r="G519" s="19" t="n">
        <v>0.0326542533595918</v>
      </c>
      <c r="H519" s="19" t="n">
        <v>0.0398472532387338</v>
      </c>
      <c r="I519" s="19" t="n">
        <v>0.041182529049077</v>
      </c>
      <c r="J519" s="19" t="n">
        <v>0.0199373799923075</v>
      </c>
      <c r="K519" s="19" t="n">
        <v>0.0347952144299173</v>
      </c>
      <c r="L519" s="19" t="n">
        <v>0.00958450037991002</v>
      </c>
      <c r="M519" s="19"/>
      <c r="N519" s="19" t="n">
        <v>0.038609752876772</v>
      </c>
      <c r="O519" s="19" t="n">
        <v>0.0307069781660626</v>
      </c>
      <c r="P519" s="19" t="n">
        <v>0.0310126277498047</v>
      </c>
      <c r="Q519" s="19" t="n">
        <v>0.0273402651970215</v>
      </c>
      <c r="R519" s="19" t="n">
        <v>0.0167298478886731</v>
      </c>
      <c r="S519" s="19"/>
      <c r="T519" s="19" t="n">
        <v>0</v>
      </c>
      <c r="U519" s="19" t="n">
        <v>0.0353981456041035</v>
      </c>
      <c r="V519" s="19" t="n">
        <v>0.031213759552315</v>
      </c>
      <c r="W519" s="19" t="n">
        <v>0.022427942472531</v>
      </c>
      <c r="X519" s="19"/>
      <c r="Y519" s="19" t="n">
        <v>0.0389745960931088</v>
      </c>
      <c r="Z519" s="19" t="n">
        <v>0.0581371831498171</v>
      </c>
      <c r="AA519" s="19" t="n">
        <v>0.0125502340654581</v>
      </c>
      <c r="AB519" s="19" t="n">
        <v>0</v>
      </c>
      <c r="AC519" s="19" t="n">
        <v>0.0136002739864999</v>
      </c>
      <c r="AD519" s="19" t="n">
        <v>0.0206498678167176</v>
      </c>
      <c r="AE519" s="19"/>
      <c r="AF519" s="19" t="n">
        <v>0.0262632079696413</v>
      </c>
      <c r="AG519" s="19"/>
      <c r="AH519" s="19" t="n">
        <v>0.0257458709205516</v>
      </c>
      <c r="AI519" s="19"/>
      <c r="AJ519" s="19" t="n">
        <v>0.0185426527097039</v>
      </c>
      <c r="AK519" s="19" t="n">
        <v>0.0156255817913716</v>
      </c>
      <c r="AL519" s="19" t="n">
        <v>0.0313818404193124</v>
      </c>
      <c r="AM519" s="19" t="n">
        <v>0.0461423139494057</v>
      </c>
      <c r="AN519" s="19" t="n">
        <v>0.0343116296643456</v>
      </c>
      <c r="AO519" s="19" t="n">
        <v>0.0512634210847643</v>
      </c>
      <c r="AP519" s="19" t="n">
        <v>0.0282262072533697</v>
      </c>
    </row>
    <row r="520">
      <c r="B520" t="s">
        <v>242</v>
      </c>
      <c r="C520" s="19" t="n">
        <v>0.540756945418705</v>
      </c>
      <c r="D520" s="19" t="n">
        <v>0.499580025829054</v>
      </c>
      <c r="E520" s="19" t="n">
        <v>0.582036144540782</v>
      </c>
      <c r="F520" s="19"/>
      <c r="G520" s="19" t="n">
        <v>0.589665950687452</v>
      </c>
      <c r="H520" s="19" t="n">
        <v>0.546120468310564</v>
      </c>
      <c r="I520" s="19" t="n">
        <v>0.589481999939442</v>
      </c>
      <c r="J520" s="19" t="n">
        <v>0.542838474067386</v>
      </c>
      <c r="K520" s="19" t="n">
        <v>0.463536814806536</v>
      </c>
      <c r="L520" s="19" t="n">
        <v>0.528225073878892</v>
      </c>
      <c r="M520" s="19"/>
      <c r="N520" s="19" t="n">
        <v>0.463522663364974</v>
      </c>
      <c r="O520" s="19" t="n">
        <v>0.493470878573153</v>
      </c>
      <c r="P520" s="19" t="n">
        <v>0.531561126477102</v>
      </c>
      <c r="Q520" s="19" t="n">
        <v>0.548325234686423</v>
      </c>
      <c r="R520" s="19" t="n">
        <v>0.645475800285967</v>
      </c>
      <c r="S520" s="19"/>
      <c r="T520" s="19" t="n">
        <v>0.553865578795888</v>
      </c>
      <c r="U520" s="19" t="n">
        <v>0.554788019883677</v>
      </c>
      <c r="V520" s="19" t="n">
        <v>0.404191034317936</v>
      </c>
      <c r="W520" s="19" t="n">
        <v>0.597481595160905</v>
      </c>
      <c r="X520" s="19"/>
      <c r="Y520" s="19" t="n">
        <v>0.5330041412302</v>
      </c>
      <c r="Z520" s="19" t="n">
        <v>0.676664038837805</v>
      </c>
      <c r="AA520" s="19" t="n">
        <v>0.4955794486841</v>
      </c>
      <c r="AB520" s="19" t="n">
        <v>0.556122642624101</v>
      </c>
      <c r="AC520" s="19" t="n">
        <v>0.633502520346485</v>
      </c>
      <c r="AD520" s="19" t="n">
        <v>0.475408222725029</v>
      </c>
      <c r="AE520" s="19"/>
      <c r="AF520" s="19" t="n">
        <v>0.542750198401987</v>
      </c>
      <c r="AG520" s="19"/>
      <c r="AH520" s="19" t="n">
        <v>0.546064607207786</v>
      </c>
      <c r="AI520" s="19"/>
      <c r="AJ520" s="19" t="n">
        <v>0.529539893493072</v>
      </c>
      <c r="AK520" s="19" t="n">
        <v>0.554479644655271</v>
      </c>
      <c r="AL520" s="19" t="n">
        <v>0.567166988336321</v>
      </c>
      <c r="AM520" s="19" t="n">
        <v>0.489441388644889</v>
      </c>
      <c r="AN520" s="19" t="n">
        <v>0.47193977930586</v>
      </c>
      <c r="AO520" s="19" t="n">
        <v>0.469076323266903</v>
      </c>
      <c r="AP520" s="19" t="n">
        <v>0.62195194040306</v>
      </c>
    </row>
    <row r="521">
      <c r="B521" t="s">
        <v>243</v>
      </c>
      <c r="C521" s="19" t="n">
        <v>-0.512612164168459</v>
      </c>
      <c r="D521" s="19" t="n">
        <v>-0.474049813327242</v>
      </c>
      <c r="E521" s="19" t="n">
        <v>-0.551270300203242</v>
      </c>
      <c r="F521" s="19"/>
      <c r="G521" s="19" t="n">
        <v>-0.55701169732786</v>
      </c>
      <c r="H521" s="19" t="n">
        <v>-0.50627321507183</v>
      </c>
      <c r="I521" s="19" t="n">
        <v>-0.548299470890365</v>
      </c>
      <c r="J521" s="19" t="n">
        <v>-0.522901094075079</v>
      </c>
      <c r="K521" s="19" t="n">
        <v>-0.428741600376619</v>
      </c>
      <c r="L521" s="19" t="n">
        <v>-0.518640573498982</v>
      </c>
      <c r="M521" s="19"/>
      <c r="N521" s="19" t="n">
        <v>-0.424912910488202</v>
      </c>
      <c r="O521" s="19" t="n">
        <v>-0.46276390040709</v>
      </c>
      <c r="P521" s="19" t="n">
        <v>-0.500548498727297</v>
      </c>
      <c r="Q521" s="19" t="n">
        <v>-0.520984969489401</v>
      </c>
      <c r="R521" s="19" t="n">
        <v>-0.628745952397294</v>
      </c>
      <c r="S521" s="19"/>
      <c r="T521" s="19" t="n">
        <v>-0.553865578795888</v>
      </c>
      <c r="U521" s="19" t="n">
        <v>-0.519389874279573</v>
      </c>
      <c r="V521" s="19" t="n">
        <v>-0.372977274765621</v>
      </c>
      <c r="W521" s="19" t="n">
        <v>-0.575053652688374</v>
      </c>
      <c r="X521" s="19"/>
      <c r="Y521" s="19" t="n">
        <v>-0.494029545137091</v>
      </c>
      <c r="Z521" s="19" t="n">
        <v>-0.618526855687988</v>
      </c>
      <c r="AA521" s="19" t="n">
        <v>-0.483029214618642</v>
      </c>
      <c r="AB521" s="19" t="n">
        <v>-0.556122642624101</v>
      </c>
      <c r="AC521" s="19" t="n">
        <v>-0.619902246359985</v>
      </c>
      <c r="AD521" s="19" t="n">
        <v>-0.454758354908312</v>
      </c>
      <c r="AE521" s="19"/>
      <c r="AF521" s="19" t="n">
        <v>-0.516486990432346</v>
      </c>
      <c r="AG521" s="19"/>
      <c r="AH521" s="19" t="n">
        <v>-0.520318736287234</v>
      </c>
      <c r="AI521" s="19"/>
      <c r="AJ521" s="19" t="n">
        <v>-0.510997240783368</v>
      </c>
      <c r="AK521" s="19" t="n">
        <v>-0.538854062863899</v>
      </c>
      <c r="AL521" s="19" t="n">
        <v>-0.535785147917008</v>
      </c>
      <c r="AM521" s="19" t="n">
        <v>-0.443299074695484</v>
      </c>
      <c r="AN521" s="19" t="n">
        <v>-0.437628149641514</v>
      </c>
      <c r="AO521" s="19" t="n">
        <v>-0.417812902182138</v>
      </c>
      <c r="AP521" s="19" t="n">
        <v>-0.59372573314969</v>
      </c>
    </row>
    <row r="522">
      <c r="C522" s="19"/>
      <c r="D522" s="19"/>
      <c r="E522" s="19"/>
      <c r="F522" s="19"/>
      <c r="G522" s="19"/>
      <c r="H522" s="19"/>
      <c r="I522" s="19"/>
      <c r="J522" s="19"/>
      <c r="K522" s="19"/>
      <c r="L522" s="19"/>
      <c r="M522" s="19"/>
      <c r="N522" s="19"/>
      <c r="O522" s="19"/>
      <c r="P522" s="19"/>
      <c r="Q522" s="19"/>
      <c r="R522" s="19"/>
      <c r="S522" s="19"/>
      <c r="T522" s="19"/>
      <c r="U522" s="19"/>
      <c r="V522" s="19"/>
      <c r="W522" s="19"/>
      <c r="X522" s="19"/>
      <c r="Y522" s="19"/>
      <c r="Z522" s="19"/>
      <c r="AA522" s="19"/>
      <c r="AB522" s="19"/>
      <c r="AC522" s="19"/>
      <c r="AD522" s="19"/>
      <c r="AE522" s="19"/>
      <c r="AF522" s="19"/>
      <c r="AG522" s="19"/>
      <c r="AH522" s="19"/>
      <c r="AI522" s="19"/>
      <c r="AJ522" s="19"/>
      <c r="AK522" s="19"/>
      <c r="AL522" s="19"/>
      <c r="AM522" s="19"/>
      <c r="AN522" s="19"/>
      <c r="AO522" s="19"/>
      <c r="AP522" s="19"/>
    </row>
    <row r="523">
      <c r="B523" s="7" t="s">
        <v>251</v>
      </c>
      <c r="C523" s="19"/>
      <c r="D523" s="19"/>
      <c r="E523" s="19"/>
      <c r="F523" s="19"/>
      <c r="G523" s="19"/>
      <c r="H523" s="19"/>
      <c r="I523" s="19"/>
      <c r="J523" s="19"/>
      <c r="K523" s="19"/>
      <c r="L523" s="19"/>
      <c r="M523" s="19"/>
      <c r="N523" s="19"/>
      <c r="O523" s="19"/>
      <c r="P523" s="19"/>
      <c r="Q523" s="19"/>
      <c r="R523" s="19"/>
      <c r="S523" s="19"/>
      <c r="T523" s="19"/>
      <c r="U523" s="19"/>
      <c r="V523" s="19"/>
      <c r="W523" s="19"/>
      <c r="X523" s="19"/>
      <c r="Y523" s="19"/>
      <c r="Z523" s="19"/>
      <c r="AA523" s="19"/>
      <c r="AB523" s="19"/>
      <c r="AC523" s="19"/>
      <c r="AD523" s="19"/>
      <c r="AE523" s="19"/>
      <c r="AF523" s="19"/>
      <c r="AG523" s="19"/>
      <c r="AH523" s="19"/>
      <c r="AI523" s="19"/>
      <c r="AJ523" s="19"/>
      <c r="AK523" s="19"/>
      <c r="AL523" s="19"/>
      <c r="AM523" s="19"/>
      <c r="AN523" s="19"/>
      <c r="AO523" s="19"/>
      <c r="AP523" s="19"/>
    </row>
    <row r="524">
      <c r="B524" s="26" t="s">
        <v>64</v>
      </c>
      <c r="C524" s="19"/>
      <c r="D524" s="19"/>
      <c r="E524" s="19"/>
      <c r="F524" s="19"/>
      <c r="G524" s="19"/>
      <c r="H524" s="19"/>
      <c r="I524" s="19"/>
      <c r="J524" s="19"/>
      <c r="K524" s="19"/>
      <c r="L524" s="19"/>
      <c r="M524" s="19"/>
      <c r="N524" s="19"/>
      <c r="O524" s="19"/>
      <c r="P524" s="19"/>
      <c r="Q524" s="19"/>
      <c r="R524" s="19"/>
      <c r="S524" s="19"/>
      <c r="T524" s="19"/>
      <c r="U524" s="19"/>
      <c r="V524" s="19"/>
      <c r="W524" s="19"/>
      <c r="X524" s="19"/>
      <c r="Y524" s="19"/>
      <c r="Z524" s="19"/>
      <c r="AA524" s="19"/>
      <c r="AB524" s="19"/>
      <c r="AC524" s="19"/>
      <c r="AD524" s="19"/>
      <c r="AE524" s="19"/>
      <c r="AF524" s="19"/>
      <c r="AG524" s="19"/>
      <c r="AH524" s="19"/>
      <c r="AI524" s="19"/>
      <c r="AJ524" s="19"/>
      <c r="AK524" s="19"/>
      <c r="AL524" s="19"/>
      <c r="AM524" s="19"/>
      <c r="AN524" s="19"/>
      <c r="AO524" s="19"/>
      <c r="AP524" s="19"/>
    </row>
    <row r="525">
      <c r="B525" t="s">
        <v>245</v>
      </c>
      <c r="C525" s="19" t="n">
        <v>0.203826378906213</v>
      </c>
      <c r="D525" s="19" t="n">
        <v>0.229572580577361</v>
      </c>
      <c r="E525" s="19" t="n">
        <v>0.178016226131026</v>
      </c>
      <c r="F525" s="19"/>
      <c r="G525" s="19" t="n">
        <v>0.257068574733732</v>
      </c>
      <c r="H525" s="19" t="n">
        <v>0.366998960977892</v>
      </c>
      <c r="I525" s="19" t="n">
        <v>0.211225134728671</v>
      </c>
      <c r="J525" s="19" t="n">
        <v>0.205763743196371</v>
      </c>
      <c r="K525" s="19" t="n">
        <v>0.120156392346407</v>
      </c>
      <c r="L525" s="19" t="n">
        <v>0.104016785615827</v>
      </c>
      <c r="M525" s="19"/>
      <c r="N525" s="19" t="n">
        <v>0.120126470738931</v>
      </c>
      <c r="O525" s="19" t="n">
        <v>0.215109210919984</v>
      </c>
      <c r="P525" s="19" t="n">
        <v>0.222060877652354</v>
      </c>
      <c r="Q525" s="19" t="n">
        <v>0.208831372847601</v>
      </c>
      <c r="R525" s="19" t="n">
        <v>0.186540675781533</v>
      </c>
      <c r="S525" s="19"/>
      <c r="T525" s="19" t="n">
        <v>0.30780849965362</v>
      </c>
      <c r="U525" s="19" t="n">
        <v>0.159004584179274</v>
      </c>
      <c r="V525" s="19" t="n">
        <v>0.189352167930154</v>
      </c>
      <c r="W525" s="19" t="n">
        <v>0.240205883784759</v>
      </c>
      <c r="X525" s="19"/>
      <c r="Y525" s="19" t="n">
        <v>0.246819372523928</v>
      </c>
      <c r="Z525" s="19" t="n">
        <v>0.318084728903668</v>
      </c>
      <c r="AA525" s="19" t="n">
        <v>0.105199104172714</v>
      </c>
      <c r="AB525" s="19" t="n">
        <v>0.147186139575692</v>
      </c>
      <c r="AC525" s="19" t="n">
        <v>0.246617909604172</v>
      </c>
      <c r="AD525" s="19" t="n">
        <v>0.177614555569712</v>
      </c>
      <c r="AE525" s="19"/>
      <c r="AF525" s="19" t="n">
        <v>0.197372480196404</v>
      </c>
      <c r="AG525" s="19"/>
      <c r="AH525" s="19" t="n">
        <v>0.204906494301125</v>
      </c>
      <c r="AI525" s="19"/>
      <c r="AJ525" s="19" t="n">
        <v>0.248900448551259</v>
      </c>
      <c r="AK525" s="19" t="n">
        <v>0.164223022455056</v>
      </c>
      <c r="AL525" s="19" t="n">
        <v>0.238198846790396</v>
      </c>
      <c r="AM525" s="19" t="n">
        <v>0.221282355556191</v>
      </c>
      <c r="AN525" s="19" t="n">
        <v>0.184988752238401</v>
      </c>
      <c r="AO525" s="19" t="n">
        <v>0.139846819243151</v>
      </c>
      <c r="AP525" s="19" t="n">
        <v>0.177129574287465</v>
      </c>
    </row>
    <row r="526">
      <c r="B526" t="s">
        <v>246</v>
      </c>
      <c r="C526" s="19" t="n">
        <v>0.169823722205384</v>
      </c>
      <c r="D526" s="19" t="n">
        <v>0.200204504013787</v>
      </c>
      <c r="E526" s="19" t="n">
        <v>0.13936747743887</v>
      </c>
      <c r="F526" s="19"/>
      <c r="G526" s="19" t="n">
        <v>0.382825718581392</v>
      </c>
      <c r="H526" s="19" t="n">
        <v>0.269453191583501</v>
      </c>
      <c r="I526" s="19" t="n">
        <v>0.205751750804631</v>
      </c>
      <c r="J526" s="19" t="n">
        <v>0.133187490364757</v>
      </c>
      <c r="K526" s="19" t="n">
        <v>0.0618651917526035</v>
      </c>
      <c r="L526" s="19" t="n">
        <v>0.0673075480933335</v>
      </c>
      <c r="M526" s="19"/>
      <c r="N526" s="19" t="n">
        <v>0.0841693596903089</v>
      </c>
      <c r="O526" s="19" t="n">
        <v>0.191573302794147</v>
      </c>
      <c r="P526" s="19" t="n">
        <v>0.13943354958587</v>
      </c>
      <c r="Q526" s="19" t="n">
        <v>0.198922867941372</v>
      </c>
      <c r="R526" s="19" t="n">
        <v>0.174194771183784</v>
      </c>
      <c r="S526" s="19"/>
      <c r="T526" s="19" t="n">
        <v>0.361466996456721</v>
      </c>
      <c r="U526" s="19" t="n">
        <v>0.145903990085413</v>
      </c>
      <c r="V526" s="19" t="n">
        <v>0.135515791474581</v>
      </c>
      <c r="W526" s="19" t="n">
        <v>0.187192940363103</v>
      </c>
      <c r="X526" s="19"/>
      <c r="Y526" s="19" t="n">
        <v>0.21177765047423</v>
      </c>
      <c r="Z526" s="19" t="n">
        <v>0.224992085500401</v>
      </c>
      <c r="AA526" s="19" t="n">
        <v>0.0696196360515436</v>
      </c>
      <c r="AB526" s="19" t="n">
        <v>0.104852433230731</v>
      </c>
      <c r="AC526" s="19" t="n">
        <v>0.449235646056708</v>
      </c>
      <c r="AD526" s="19" t="n">
        <v>0.0781115269254908</v>
      </c>
      <c r="AE526" s="19"/>
      <c r="AF526" s="19" t="n">
        <v>0.159351722696368</v>
      </c>
      <c r="AG526" s="19"/>
      <c r="AH526" s="19" t="n">
        <v>0.17391623964031</v>
      </c>
      <c r="AI526" s="19"/>
      <c r="AJ526" s="19" t="n">
        <v>0.182923069719893</v>
      </c>
      <c r="AK526" s="19" t="n">
        <v>0.16751622249376</v>
      </c>
      <c r="AL526" s="19" t="n">
        <v>0.191923923143812</v>
      </c>
      <c r="AM526" s="19" t="n">
        <v>0.188722135755533</v>
      </c>
      <c r="AN526" s="19" t="n">
        <v>0.0740081850130903</v>
      </c>
      <c r="AO526" s="19" t="n">
        <v>0.138173044244168</v>
      </c>
      <c r="AP526" s="19" t="n">
        <v>0.182036375348791</v>
      </c>
    </row>
    <row r="527">
      <c r="B527" t="s">
        <v>60</v>
      </c>
      <c r="C527" s="19" t="n">
        <v>0.128954899355189</v>
      </c>
      <c r="D527" s="19" t="n">
        <v>0.117765432082111</v>
      </c>
      <c r="E527" s="19" t="n">
        <v>0.140172160195446</v>
      </c>
      <c r="F527" s="19"/>
      <c r="G527" s="19" t="n">
        <v>0.0320403876177693</v>
      </c>
      <c r="H527" s="19" t="n">
        <v>0.115311149130005</v>
      </c>
      <c r="I527" s="19" t="n">
        <v>0.0878860310399704</v>
      </c>
      <c r="J527" s="19" t="n">
        <v>0.172136881673482</v>
      </c>
      <c r="K527" s="19" t="n">
        <v>0.208525881871707</v>
      </c>
      <c r="L527" s="19" t="n">
        <v>0.129417802862884</v>
      </c>
      <c r="M527" s="19"/>
      <c r="N527" s="19" t="n">
        <v>0.16055605753983</v>
      </c>
      <c r="O527" s="19" t="n">
        <v>0.127378168394772</v>
      </c>
      <c r="P527" s="19" t="n">
        <v>0.185475050758882</v>
      </c>
      <c r="Q527" s="19" t="n">
        <v>0.113212680444539</v>
      </c>
      <c r="R527" s="19" t="n">
        <v>0.0510155029412368</v>
      </c>
      <c r="S527" s="19"/>
      <c r="T527" s="19" t="n">
        <v>0.039542166492026</v>
      </c>
      <c r="U527" s="19" t="n">
        <v>0.101816319738444</v>
      </c>
      <c r="V527" s="19" t="n">
        <v>0.157941890786622</v>
      </c>
      <c r="W527" s="19" t="n">
        <v>0.115936047585009</v>
      </c>
      <c r="X527" s="19"/>
      <c r="Y527" s="19" t="n">
        <v>0.133757307733378</v>
      </c>
      <c r="Z527" s="19" t="n">
        <v>0.0601787920348212</v>
      </c>
      <c r="AA527" s="19" t="n">
        <v>0.150548581906353</v>
      </c>
      <c r="AB527" s="19" t="n">
        <v>0.109587080368753</v>
      </c>
      <c r="AC527" s="19" t="n">
        <v>0.0480895765097462</v>
      </c>
      <c r="AD527" s="19" t="n">
        <v>0.189189889325595</v>
      </c>
      <c r="AE527" s="19"/>
      <c r="AF527" s="19" t="n">
        <v>0.126827159047953</v>
      </c>
      <c r="AG527" s="19"/>
      <c r="AH527" s="19" t="n">
        <v>0.125401534097288</v>
      </c>
      <c r="AI527" s="19"/>
      <c r="AJ527" s="19" t="n">
        <v>0.111522754317429</v>
      </c>
      <c r="AK527" s="19" t="n">
        <v>0.121984202681875</v>
      </c>
      <c r="AL527" s="19" t="n">
        <v>0.120970590817547</v>
      </c>
      <c r="AM527" s="19" t="n">
        <v>0.159425789786059</v>
      </c>
      <c r="AN527" s="19" t="n">
        <v>0.111019031422573</v>
      </c>
      <c r="AO527" s="19" t="n">
        <v>0.116095661364335</v>
      </c>
      <c r="AP527" s="19" t="n">
        <v>0.173907584827261</v>
      </c>
    </row>
    <row r="528">
      <c r="B528" t="s">
        <v>247</v>
      </c>
      <c r="C528" s="19" t="n">
        <v>0.116693824923315</v>
      </c>
      <c r="D528" s="19" t="n">
        <v>0.12961541769147</v>
      </c>
      <c r="E528" s="19" t="n">
        <v>0.103740136153816</v>
      </c>
      <c r="F528" s="19"/>
      <c r="G528" s="19" t="n">
        <v>0.236693723831551</v>
      </c>
      <c r="H528" s="19" t="n">
        <v>0.256310759831465</v>
      </c>
      <c r="I528" s="19" t="n">
        <v>0.147164771225959</v>
      </c>
      <c r="J528" s="19" t="n">
        <v>0.0633500016017172</v>
      </c>
      <c r="K528" s="19" t="n">
        <v>0.0259743852770616</v>
      </c>
      <c r="L528" s="19" t="n">
        <v>0.0327578279736427</v>
      </c>
      <c r="M528" s="19"/>
      <c r="N528" s="19" t="n">
        <v>0.0289851954055435</v>
      </c>
      <c r="O528" s="19" t="n">
        <v>0.150015380675405</v>
      </c>
      <c r="P528" s="19" t="n">
        <v>0.0905641984571347</v>
      </c>
      <c r="Q528" s="19" t="n">
        <v>0.12251177028794</v>
      </c>
      <c r="R528" s="19" t="n">
        <v>0.146411796881611</v>
      </c>
      <c r="S528" s="19"/>
      <c r="T528" s="19" t="n">
        <v>0.160987207384872</v>
      </c>
      <c r="U528" s="19" t="n">
        <v>0.08810236726891</v>
      </c>
      <c r="V528" s="19" t="n">
        <v>0.101356495406485</v>
      </c>
      <c r="W528" s="19" t="n">
        <v>0.137508225626674</v>
      </c>
      <c r="X528" s="19"/>
      <c r="Y528" s="19" t="n">
        <v>0.151467405037315</v>
      </c>
      <c r="Z528" s="19" t="n">
        <v>0.151742143828368</v>
      </c>
      <c r="AA528" s="19" t="n">
        <v>0.021522623074693</v>
      </c>
      <c r="AB528" s="19" t="n">
        <v>0.159630285402552</v>
      </c>
      <c r="AC528" s="19" t="n">
        <v>0.251073706125546</v>
      </c>
      <c r="AD528" s="19" t="n">
        <v>0.0573720927761974</v>
      </c>
      <c r="AE528" s="19"/>
      <c r="AF528" s="19" t="n">
        <v>0.10189510895543</v>
      </c>
      <c r="AG528" s="19"/>
      <c r="AH528" s="19" t="n">
        <v>0.116542501716767</v>
      </c>
      <c r="AI528" s="19"/>
      <c r="AJ528" s="19" t="n">
        <v>0.161762514773889</v>
      </c>
      <c r="AK528" s="19" t="n">
        <v>0.0972234461251409</v>
      </c>
      <c r="AL528" s="19" t="n">
        <v>0.103658915667169</v>
      </c>
      <c r="AM528" s="19" t="n">
        <v>0.109354782145817</v>
      </c>
      <c r="AN528" s="19" t="n">
        <v>0.114251037806712</v>
      </c>
      <c r="AO528" s="19" t="n">
        <v>0.0826133818851463</v>
      </c>
      <c r="AP528" s="19" t="n">
        <v>0.108782467624427</v>
      </c>
    </row>
    <row r="529">
      <c r="B529" t="s">
        <v>248</v>
      </c>
      <c r="C529" s="19" t="n">
        <v>0.115381977738843</v>
      </c>
      <c r="D529" s="19" t="n">
        <v>0.146049317578011</v>
      </c>
      <c r="E529" s="19" t="n">
        <v>0.0846384631588064</v>
      </c>
      <c r="F529" s="19"/>
      <c r="G529" s="19" t="n">
        <v>0.131862041767116</v>
      </c>
      <c r="H529" s="19" t="n">
        <v>0.264457423705499</v>
      </c>
      <c r="I529" s="19" t="n">
        <v>0.148609921049463</v>
      </c>
      <c r="J529" s="19" t="n">
        <v>0.0591935082118931</v>
      </c>
      <c r="K529" s="19" t="n">
        <v>0.0900364525456774</v>
      </c>
      <c r="L529" s="19" t="n">
        <v>0.0299760495765594</v>
      </c>
      <c r="M529" s="19"/>
      <c r="N529" s="19" t="n">
        <v>0.0555608736853406</v>
      </c>
      <c r="O529" s="19" t="n">
        <v>0.100170790599269</v>
      </c>
      <c r="P529" s="19" t="n">
        <v>0.0926121463307265</v>
      </c>
      <c r="Q529" s="19" t="n">
        <v>0.141318931584024</v>
      </c>
      <c r="R529" s="19" t="n">
        <v>0.14274275635478</v>
      </c>
      <c r="S529" s="19"/>
      <c r="T529" s="19" t="n">
        <v>0.0872687935970563</v>
      </c>
      <c r="U529" s="19" t="n">
        <v>0.0916068287651002</v>
      </c>
      <c r="V529" s="19" t="n">
        <v>0.108134206869782</v>
      </c>
      <c r="W529" s="19" t="n">
        <v>0.14710082452662</v>
      </c>
      <c r="X529" s="19"/>
      <c r="Y529" s="19" t="n">
        <v>0.165053311541261</v>
      </c>
      <c r="Z529" s="19" t="n">
        <v>0.0998048696713759</v>
      </c>
      <c r="AA529" s="19" t="n">
        <v>0.0348161911060657</v>
      </c>
      <c r="AB529" s="19" t="n">
        <v>0.159805401775776</v>
      </c>
      <c r="AC529" s="19" t="n">
        <v>0.189398659954779</v>
      </c>
      <c r="AD529" s="19" t="n">
        <v>0.0466975679384226</v>
      </c>
      <c r="AE529" s="19"/>
      <c r="AF529" s="19" t="n">
        <v>0.126273819536606</v>
      </c>
      <c r="AG529" s="19"/>
      <c r="AH529" s="19" t="n">
        <v>0.119469270563933</v>
      </c>
      <c r="AI529" s="19"/>
      <c r="AJ529" s="19" t="n">
        <v>0.156326063347378</v>
      </c>
      <c r="AK529" s="19" t="n">
        <v>0.107174084403411</v>
      </c>
      <c r="AL529" s="19" t="n">
        <v>0.0963732400985822</v>
      </c>
      <c r="AM529" s="19" t="n">
        <v>0.112244298417162</v>
      </c>
      <c r="AN529" s="19" t="n">
        <v>0.135598804443947</v>
      </c>
      <c r="AO529" s="19" t="n">
        <v>0.0997378146345379</v>
      </c>
      <c r="AP529" s="19" t="n">
        <v>0.0810660044644845</v>
      </c>
    </row>
    <row r="530">
      <c r="B530" t="s">
        <v>249</v>
      </c>
      <c r="C530" s="19" t="n">
        <v>0.112200848174765</v>
      </c>
      <c r="D530" s="19" t="n">
        <v>0.133402072427521</v>
      </c>
      <c r="E530" s="19" t="n">
        <v>0.0909469621074517</v>
      </c>
      <c r="F530" s="19"/>
      <c r="G530" s="19" t="n">
        <v>0.157570751608124</v>
      </c>
      <c r="H530" s="19" t="n">
        <v>0.249432642917346</v>
      </c>
      <c r="I530" s="19" t="n">
        <v>0.156211697865379</v>
      </c>
      <c r="J530" s="19" t="n">
        <v>0.033538309297288</v>
      </c>
      <c r="K530" s="19" t="n">
        <v>0.0471908848337199</v>
      </c>
      <c r="L530" s="19" t="n">
        <v>0.0574446512196343</v>
      </c>
      <c r="M530" s="19"/>
      <c r="N530" s="19" t="n">
        <v>0.0282902676219104</v>
      </c>
      <c r="O530" s="19" t="n">
        <v>0.103351018960914</v>
      </c>
      <c r="P530" s="19" t="n">
        <v>0.0891110035764293</v>
      </c>
      <c r="Q530" s="19" t="n">
        <v>0.137802348332326</v>
      </c>
      <c r="R530" s="19" t="n">
        <v>0.152000110506111</v>
      </c>
      <c r="S530" s="19"/>
      <c r="T530" s="19" t="n">
        <v>0.142661692447568</v>
      </c>
      <c r="U530" s="19" t="n">
        <v>0.124528166087045</v>
      </c>
      <c r="V530" s="19" t="n">
        <v>0.0692141858986181</v>
      </c>
      <c r="W530" s="19" t="n">
        <v>0.129091342565777</v>
      </c>
      <c r="X530" s="19"/>
      <c r="Y530" s="19" t="n">
        <v>0.146786545415187</v>
      </c>
      <c r="Z530" s="19" t="n">
        <v>0.171115883185172</v>
      </c>
      <c r="AA530" s="19" t="n">
        <v>0.0463066073934473</v>
      </c>
      <c r="AB530" s="19" t="n">
        <v>0.100117072043931</v>
      </c>
      <c r="AC530" s="19" t="n">
        <v>0.171730393546228</v>
      </c>
      <c r="AD530" s="19" t="n">
        <v>0.0255736670027107</v>
      </c>
      <c r="AE530" s="19"/>
      <c r="AF530" s="19" t="n">
        <v>0.113359654678214</v>
      </c>
      <c r="AG530" s="19"/>
      <c r="AH530" s="19" t="n">
        <v>0.113689114329961</v>
      </c>
      <c r="AI530" s="19"/>
      <c r="AJ530" s="19" t="n">
        <v>0.145514393342105</v>
      </c>
      <c r="AK530" s="19" t="n">
        <v>0.11502995156335</v>
      </c>
      <c r="AL530" s="19" t="n">
        <v>0.113741171269649</v>
      </c>
      <c r="AM530" s="19" t="n">
        <v>0.16170041829697</v>
      </c>
      <c r="AN530" s="19" t="n">
        <v>0.0552337823337908</v>
      </c>
      <c r="AO530" s="19" t="n">
        <v>0.0464188675313746</v>
      </c>
      <c r="AP530" s="19" t="n">
        <v>0.088444561020212</v>
      </c>
    </row>
    <row r="531">
      <c r="B531" t="s">
        <v>250</v>
      </c>
      <c r="C531" s="19" t="n">
        <v>0.0900290038140784</v>
      </c>
      <c r="D531" s="19" t="n">
        <v>0.113076031914744</v>
      </c>
      <c r="E531" s="19" t="n">
        <v>0.0669247290985264</v>
      </c>
      <c r="F531" s="19"/>
      <c r="G531" s="19" t="n">
        <v>0.144739170998273</v>
      </c>
      <c r="H531" s="19" t="n">
        <v>0.197380845154652</v>
      </c>
      <c r="I531" s="19" t="n">
        <v>0.129709535344751</v>
      </c>
      <c r="J531" s="19" t="n">
        <v>0.0469157471473782</v>
      </c>
      <c r="K531" s="19" t="n">
        <v>0.03766123403112</v>
      </c>
      <c r="L531" s="19" t="n">
        <v>0.0215986430480452</v>
      </c>
      <c r="M531" s="19"/>
      <c r="N531" s="19" t="n">
        <v>0.0312952284481059</v>
      </c>
      <c r="O531" s="19" t="n">
        <v>0.07996171477503</v>
      </c>
      <c r="P531" s="19" t="n">
        <v>0.0839473258737259</v>
      </c>
      <c r="Q531" s="19" t="n">
        <v>0.0960571599858003</v>
      </c>
      <c r="R531" s="19" t="n">
        <v>0.130471728576319</v>
      </c>
      <c r="S531" s="19"/>
      <c r="T531" s="19" t="n">
        <v>0.100976235398569</v>
      </c>
      <c r="U531" s="19" t="n">
        <v>0.0773446535008376</v>
      </c>
      <c r="V531" s="19" t="n">
        <v>0.0422206224285633</v>
      </c>
      <c r="W531" s="19" t="n">
        <v>0.124902799957442</v>
      </c>
      <c r="X531" s="19"/>
      <c r="Y531" s="19" t="n">
        <v>0.139263745410288</v>
      </c>
      <c r="Z531" s="19" t="n">
        <v>0.104258638077977</v>
      </c>
      <c r="AA531" s="19" t="n">
        <v>0.0110828184488514</v>
      </c>
      <c r="AB531" s="19" t="n">
        <v>0.131614995916401</v>
      </c>
      <c r="AC531" s="19" t="n">
        <v>0.130136903577182</v>
      </c>
      <c r="AD531" s="19" t="n">
        <v>0.0180789100316667</v>
      </c>
      <c r="AE531" s="19"/>
      <c r="AF531" s="19" t="n">
        <v>0.0830795907202433</v>
      </c>
      <c r="AG531" s="19"/>
      <c r="AH531" s="19" t="n">
        <v>0.0895553049978257</v>
      </c>
      <c r="AI531" s="19"/>
      <c r="AJ531" s="19" t="n">
        <v>0.104264846756773</v>
      </c>
      <c r="AK531" s="19" t="n">
        <v>0.072155824149356</v>
      </c>
      <c r="AL531" s="19" t="n">
        <v>0.0900022438995234</v>
      </c>
      <c r="AM531" s="19" t="n">
        <v>0.0984680849121015</v>
      </c>
      <c r="AN531" s="19" t="n">
        <v>0.0736980302033809</v>
      </c>
      <c r="AO531" s="19" t="n">
        <v>0.118559048316891</v>
      </c>
      <c r="AP531" s="19" t="n">
        <v>0.076045216211576</v>
      </c>
    </row>
    <row r="532">
      <c r="B532" t="s">
        <v>81</v>
      </c>
      <c r="C532" s="19" t="n">
        <v>0.451485506449803</v>
      </c>
      <c r="D532" s="19" t="n">
        <v>0.401900010035623</v>
      </c>
      <c r="E532" s="19" t="n">
        <v>0.501194168497519</v>
      </c>
      <c r="F532" s="19"/>
      <c r="G532" s="19" t="n">
        <v>0.271590008295723</v>
      </c>
      <c r="H532" s="19" t="n">
        <v>0.17349743679152</v>
      </c>
      <c r="I532" s="19" t="n">
        <v>0.441646999894972</v>
      </c>
      <c r="J532" s="19" t="n">
        <v>0.511162506382469</v>
      </c>
      <c r="K532" s="19" t="n">
        <v>0.53843009176905</v>
      </c>
      <c r="L532" s="19" t="n">
        <v>0.651117028676076</v>
      </c>
      <c r="M532" s="19"/>
      <c r="N532" s="19" t="n">
        <v>0.59318740200517</v>
      </c>
      <c r="O532" s="19" t="n">
        <v>0.462306034207495</v>
      </c>
      <c r="P532" s="19" t="n">
        <v>0.417583023038168</v>
      </c>
      <c r="Q532" s="19" t="n">
        <v>0.436329782854239</v>
      </c>
      <c r="R532" s="19" t="n">
        <v>0.464697594599509</v>
      </c>
      <c r="S532" s="19"/>
      <c r="T532" s="19" t="n">
        <v>0.279522789436548</v>
      </c>
      <c r="U532" s="19" t="n">
        <v>0.516674873887557</v>
      </c>
      <c r="V532" s="19" t="n">
        <v>0.490232499100346</v>
      </c>
      <c r="W532" s="19" t="n">
        <v>0.414486706922892</v>
      </c>
      <c r="X532" s="19"/>
      <c r="Y532" s="19" t="n">
        <v>0.351196470718366</v>
      </c>
      <c r="Z532" s="19" t="n">
        <v>0.38546585503169</v>
      </c>
      <c r="AA532" s="19" t="n">
        <v>0.621594539961622</v>
      </c>
      <c r="AB532" s="19" t="n">
        <v>0.562438683994557</v>
      </c>
      <c r="AC532" s="19" t="n">
        <v>0.260668462314023</v>
      </c>
      <c r="AD532" s="19" t="n">
        <v>0.567833692971264</v>
      </c>
      <c r="AE532" s="19"/>
      <c r="AF532" s="19" t="n">
        <v>0.464000482060927</v>
      </c>
      <c r="AG532" s="19"/>
      <c r="AH532" s="19" t="n">
        <v>0.457864359323837</v>
      </c>
      <c r="AI532" s="19"/>
      <c r="AJ532" s="19" t="n">
        <v>0.417298169275389</v>
      </c>
      <c r="AK532" s="19" t="n">
        <v>0.498795519954302</v>
      </c>
      <c r="AL532" s="19" t="n">
        <v>0.410199233324616</v>
      </c>
      <c r="AM532" s="19" t="n">
        <v>0.401961175498619</v>
      </c>
      <c r="AN532" s="19" t="n">
        <v>0.544716078470795</v>
      </c>
      <c r="AO532" s="19" t="n">
        <v>0.532771857630685</v>
      </c>
      <c r="AP532" s="19" t="n">
        <v>0.42940637008959</v>
      </c>
    </row>
    <row r="533">
      <c r="C533" s="19"/>
      <c r="D533" s="19"/>
      <c r="E533" s="19"/>
      <c r="F533" s="19"/>
      <c r="G533" s="19"/>
      <c r="H533" s="19"/>
      <c r="I533" s="19"/>
      <c r="J533" s="19"/>
      <c r="K533" s="19"/>
      <c r="L533" s="19"/>
      <c r="M533" s="19"/>
      <c r="N533" s="19"/>
      <c r="O533" s="19"/>
      <c r="P533" s="19"/>
      <c r="Q533" s="19"/>
      <c r="R533" s="19"/>
      <c r="S533" s="19"/>
      <c r="T533" s="19"/>
      <c r="U533" s="19"/>
      <c r="V533" s="19"/>
      <c r="W533" s="19"/>
      <c r="X533" s="19"/>
      <c r="Y533" s="19"/>
      <c r="Z533" s="19"/>
      <c r="AA533" s="19"/>
      <c r="AB533" s="19"/>
      <c r="AC533" s="19"/>
      <c r="AD533" s="19"/>
      <c r="AE533" s="19"/>
      <c r="AF533" s="19"/>
      <c r="AG533" s="19"/>
      <c r="AH533" s="19"/>
      <c r="AI533" s="19"/>
      <c r="AJ533" s="19"/>
      <c r="AK533" s="19"/>
      <c r="AL533" s="19"/>
      <c r="AM533" s="19"/>
      <c r="AN533" s="19"/>
      <c r="AO533" s="19"/>
      <c r="AP533" s="19"/>
    </row>
    <row r="534">
      <c r="B534" s="7" t="s">
        <v>259</v>
      </c>
      <c r="C534" s="19"/>
      <c r="D534" s="19"/>
      <c r="E534" s="19"/>
      <c r="F534" s="19"/>
      <c r="G534" s="19"/>
      <c r="H534" s="19"/>
      <c r="I534" s="19"/>
      <c r="J534" s="19"/>
      <c r="K534" s="19"/>
      <c r="L534" s="19"/>
      <c r="M534" s="19"/>
      <c r="N534" s="19"/>
      <c r="O534" s="19"/>
      <c r="P534" s="19"/>
      <c r="Q534" s="19"/>
      <c r="R534" s="19"/>
      <c r="S534" s="19"/>
      <c r="T534" s="19"/>
      <c r="U534" s="19"/>
      <c r="V534" s="19"/>
      <c r="W534" s="19"/>
      <c r="X534" s="19"/>
      <c r="Y534" s="19"/>
      <c r="Z534" s="19"/>
      <c r="AA534" s="19"/>
      <c r="AB534" s="19"/>
      <c r="AC534" s="19"/>
      <c r="AD534" s="19"/>
      <c r="AE534" s="19"/>
      <c r="AF534" s="19"/>
      <c r="AG534" s="19"/>
      <c r="AH534" s="19"/>
      <c r="AI534" s="19"/>
      <c r="AJ534" s="19"/>
      <c r="AK534" s="19"/>
      <c r="AL534" s="19"/>
      <c r="AM534" s="19"/>
      <c r="AN534" s="19"/>
      <c r="AO534" s="19"/>
      <c r="AP534" s="19"/>
    </row>
    <row r="535">
      <c r="B535" s="26" t="s">
        <v>64</v>
      </c>
      <c r="C535" s="19"/>
      <c r="D535" s="19"/>
      <c r="E535" s="19"/>
      <c r="F535" s="19"/>
      <c r="G535" s="19"/>
      <c r="H535" s="19"/>
      <c r="I535" s="19"/>
      <c r="J535" s="19"/>
      <c r="K535" s="19"/>
      <c r="L535" s="19"/>
      <c r="M535" s="19"/>
      <c r="N535" s="19"/>
      <c r="O535" s="19"/>
      <c r="P535" s="19"/>
      <c r="Q535" s="19"/>
      <c r="R535" s="19"/>
      <c r="S535" s="19"/>
      <c r="T535" s="19"/>
      <c r="U535" s="19"/>
      <c r="V535" s="19"/>
      <c r="W535" s="19"/>
      <c r="X535" s="19"/>
      <c r="Y535" s="19"/>
      <c r="Z535" s="19"/>
      <c r="AA535" s="19"/>
      <c r="AB535" s="19"/>
      <c r="AC535" s="19"/>
      <c r="AD535" s="19"/>
      <c r="AE535" s="19"/>
      <c r="AF535" s="19"/>
      <c r="AG535" s="19"/>
      <c r="AH535" s="19"/>
      <c r="AI535" s="19"/>
      <c r="AJ535" s="19"/>
      <c r="AK535" s="19"/>
      <c r="AL535" s="19"/>
      <c r="AM535" s="19"/>
      <c r="AN535" s="19"/>
      <c r="AO535" s="19"/>
      <c r="AP535" s="19"/>
    </row>
    <row r="536">
      <c r="B536" t="s">
        <v>252</v>
      </c>
      <c r="C536" s="19" t="n">
        <v>0.138946864551175</v>
      </c>
      <c r="D536" s="19" t="n">
        <v>0.148627124076493</v>
      </c>
      <c r="E536" s="19" t="n">
        <v>0.129242560186469</v>
      </c>
      <c r="F536" s="19"/>
      <c r="G536" s="19" t="n">
        <v>0.226178947960164</v>
      </c>
      <c r="H536" s="19" t="n">
        <v>0.18008314203111</v>
      </c>
      <c r="I536" s="19" t="n">
        <v>0.174545809656337</v>
      </c>
      <c r="J536" s="19" t="n">
        <v>0.167422372682051</v>
      </c>
      <c r="K536" s="19" t="n">
        <v>0.0890815712089959</v>
      </c>
      <c r="L536" s="19" t="n">
        <v>0.0529349067870675</v>
      </c>
      <c r="M536" s="19"/>
      <c r="N536" s="19" t="n">
        <v>0.133994221088514</v>
      </c>
      <c r="O536" s="19" t="n">
        <v>0.155137728047341</v>
      </c>
      <c r="P536" s="19" t="n">
        <v>0.136458667091133</v>
      </c>
      <c r="Q536" s="19" t="n">
        <v>0.121995581595326</v>
      </c>
      <c r="R536" s="19" t="n">
        <v>0.156036874373865</v>
      </c>
      <c r="S536" s="19"/>
      <c r="T536" s="19" t="n">
        <v>0.102442478894379</v>
      </c>
      <c r="U536" s="19" t="n">
        <v>0.115805579892754</v>
      </c>
      <c r="V536" s="19" t="n">
        <v>0.145039588480198</v>
      </c>
      <c r="W536" s="19" t="n">
        <v>0.159265192868904</v>
      </c>
      <c r="X536" s="19"/>
      <c r="Y536" s="19" t="n">
        <v>0.169870238492216</v>
      </c>
      <c r="Z536" s="19" t="n">
        <v>0.16264109283672</v>
      </c>
      <c r="AA536" s="19" t="n">
        <v>0.0705466921549061</v>
      </c>
      <c r="AB536" s="19" t="n">
        <v>0.118246378659102</v>
      </c>
      <c r="AC536" s="19" t="n">
        <v>0.210689692841555</v>
      </c>
      <c r="AD536" s="19" t="n">
        <v>0.166639180981126</v>
      </c>
      <c r="AE536" s="19"/>
      <c r="AF536" s="19" t="n">
        <v>0.135970330390177</v>
      </c>
      <c r="AG536" s="19"/>
      <c r="AH536" s="19" t="n">
        <v>0.138703446277233</v>
      </c>
      <c r="AI536" s="19"/>
      <c r="AJ536" s="19" t="n">
        <v>0.175707993479614</v>
      </c>
      <c r="AK536" s="19" t="n">
        <v>0.136088810461438</v>
      </c>
      <c r="AL536" s="19" t="n">
        <v>0.140173157488171</v>
      </c>
      <c r="AM536" s="19" t="n">
        <v>0.183427428062737</v>
      </c>
      <c r="AN536" s="19" t="n">
        <v>0.0406463427568527</v>
      </c>
      <c r="AO536" s="19" t="n">
        <v>0.112439571724377</v>
      </c>
      <c r="AP536" s="19" t="n">
        <v>0.11887033240569</v>
      </c>
    </row>
    <row r="537">
      <c r="B537" t="s">
        <v>253</v>
      </c>
      <c r="C537" s="19" t="n">
        <v>0.36463542041377</v>
      </c>
      <c r="D537" s="19" t="n">
        <v>0.348175832883277</v>
      </c>
      <c r="E537" s="19" t="n">
        <v>0.381135891986424</v>
      </c>
      <c r="F537" s="19"/>
      <c r="G537" s="19" t="n">
        <v>0.478171470441454</v>
      </c>
      <c r="H537" s="19" t="n">
        <v>0.437898332011492</v>
      </c>
      <c r="I537" s="19" t="n">
        <v>0.396544817931124</v>
      </c>
      <c r="J537" s="19" t="n">
        <v>0.317374316984845</v>
      </c>
      <c r="K537" s="19" t="n">
        <v>0.28445154697215</v>
      </c>
      <c r="L537" s="19" t="n">
        <v>0.321329489005704</v>
      </c>
      <c r="M537" s="19"/>
      <c r="N537" s="19" t="n">
        <v>0.24085669824444</v>
      </c>
      <c r="O537" s="19" t="n">
        <v>0.389318091675036</v>
      </c>
      <c r="P537" s="19" t="n">
        <v>0.315069073458004</v>
      </c>
      <c r="Q537" s="19" t="n">
        <v>0.384391669498335</v>
      </c>
      <c r="R537" s="19" t="n">
        <v>0.429730915876825</v>
      </c>
      <c r="S537" s="19"/>
      <c r="T537" s="19" t="n">
        <v>0.489344086872472</v>
      </c>
      <c r="U537" s="19" t="n">
        <v>0.364439375749763</v>
      </c>
      <c r="V537" s="19" t="n">
        <v>0.283411399815504</v>
      </c>
      <c r="W537" s="19" t="n">
        <v>0.382386636762652</v>
      </c>
      <c r="X537" s="19"/>
      <c r="Y537" s="19" t="n">
        <v>0.380522558856623</v>
      </c>
      <c r="Z537" s="19" t="n">
        <v>0.425855131547517</v>
      </c>
      <c r="AA537" s="19" t="n">
        <v>0.306193025594867</v>
      </c>
      <c r="AB537" s="19" t="n">
        <v>0.364455617026977</v>
      </c>
      <c r="AC537" s="19" t="n">
        <v>0.51397898344721</v>
      </c>
      <c r="AD537" s="19" t="n">
        <v>0.272316215842949</v>
      </c>
      <c r="AE537" s="19"/>
      <c r="AF537" s="19" t="n">
        <v>0.333327376794811</v>
      </c>
      <c r="AG537" s="19"/>
      <c r="AH537" s="19" t="n">
        <v>0.366621566607292</v>
      </c>
      <c r="AI537" s="19"/>
      <c r="AJ537" s="19" t="n">
        <v>0.392786330158674</v>
      </c>
      <c r="AK537" s="19" t="n">
        <v>0.365690630513283</v>
      </c>
      <c r="AL537" s="19" t="n">
        <v>0.35997173866829</v>
      </c>
      <c r="AM537" s="19" t="n">
        <v>0.3005611954976</v>
      </c>
      <c r="AN537" s="19" t="n">
        <v>0.281554212558106</v>
      </c>
      <c r="AO537" s="19" t="n">
        <v>0.406120212128716</v>
      </c>
      <c r="AP537" s="19" t="n">
        <v>0.381968864248608</v>
      </c>
    </row>
    <row r="538">
      <c r="B538" t="s">
        <v>254</v>
      </c>
      <c r="C538" s="19" t="n">
        <v>0.282428016069152</v>
      </c>
      <c r="D538" s="19" t="n">
        <v>0.287374204109886</v>
      </c>
      <c r="E538" s="19" t="n">
        <v>0.277469542170098</v>
      </c>
      <c r="F538" s="19"/>
      <c r="G538" s="19" t="n">
        <v>0.218562403401294</v>
      </c>
      <c r="H538" s="19" t="n">
        <v>0.22901179722737</v>
      </c>
      <c r="I538" s="19" t="n">
        <v>0.23088243298545</v>
      </c>
      <c r="J538" s="19" t="n">
        <v>0.253962314185656</v>
      </c>
      <c r="K538" s="19" t="n">
        <v>0.298249817069917</v>
      </c>
      <c r="L538" s="19" t="n">
        <v>0.400636896580535</v>
      </c>
      <c r="M538" s="19"/>
      <c r="N538" s="19" t="n">
        <v>0.409878765661243</v>
      </c>
      <c r="O538" s="19" t="n">
        <v>0.245474761915725</v>
      </c>
      <c r="P538" s="19" t="n">
        <v>0.300457100075144</v>
      </c>
      <c r="Q538" s="19" t="n">
        <v>0.289349853052227</v>
      </c>
      <c r="R538" s="19" t="n">
        <v>0.232497254494438</v>
      </c>
      <c r="S538" s="19"/>
      <c r="T538" s="19" t="n">
        <v>0.306502660451387</v>
      </c>
      <c r="U538" s="19" t="n">
        <v>0.244797347199337</v>
      </c>
      <c r="V538" s="19" t="n">
        <v>0.339176525682494</v>
      </c>
      <c r="W538" s="19" t="n">
        <v>0.271102549729302</v>
      </c>
      <c r="X538" s="19"/>
      <c r="Y538" s="19" t="n">
        <v>0.246406055329726</v>
      </c>
      <c r="Z538" s="19" t="n">
        <v>0.239325382661976</v>
      </c>
      <c r="AA538" s="19" t="n">
        <v>0.379334913248816</v>
      </c>
      <c r="AB538" s="19" t="n">
        <v>0.22667773003811</v>
      </c>
      <c r="AC538" s="19" t="n">
        <v>0.212856223741501</v>
      </c>
      <c r="AD538" s="19" t="n">
        <v>0.276428177793152</v>
      </c>
      <c r="AE538" s="19"/>
      <c r="AF538" s="19" t="n">
        <v>0.283436886330741</v>
      </c>
      <c r="AG538" s="19"/>
      <c r="AH538" s="19" t="n">
        <v>0.290759062272452</v>
      </c>
      <c r="AI538" s="19"/>
      <c r="AJ538" s="19" t="n">
        <v>0.270674992005365</v>
      </c>
      <c r="AK538" s="19" t="n">
        <v>0.279635221898953</v>
      </c>
      <c r="AL538" s="19" t="n">
        <v>0.321686913321849</v>
      </c>
      <c r="AM538" s="19" t="n">
        <v>0.244362179034893</v>
      </c>
      <c r="AN538" s="19" t="n">
        <v>0.348342427065939</v>
      </c>
      <c r="AO538" s="19" t="n">
        <v>0.24699829110286</v>
      </c>
      <c r="AP538" s="19" t="n">
        <v>0.27047409271938</v>
      </c>
    </row>
    <row r="539">
      <c r="B539" t="s">
        <v>255</v>
      </c>
      <c r="C539" s="19" t="n">
        <v>0.0505469868318737</v>
      </c>
      <c r="D539" s="19" t="n">
        <v>0.0599698175800133</v>
      </c>
      <c r="E539" s="19" t="n">
        <v>0.041100750672823</v>
      </c>
      <c r="F539" s="19"/>
      <c r="G539" s="19" t="n">
        <v>0.0393001316575834</v>
      </c>
      <c r="H539" s="19" t="n">
        <v>0.0461100688704824</v>
      </c>
      <c r="I539" s="19" t="n">
        <v>0.0480325032001153</v>
      </c>
      <c r="J539" s="19" t="n">
        <v>0.0464968826161484</v>
      </c>
      <c r="K539" s="19" t="n">
        <v>0.0701717141887087</v>
      </c>
      <c r="L539" s="19" t="n">
        <v>0.0510592891819529</v>
      </c>
      <c r="M539" s="19"/>
      <c r="N539" s="19" t="n">
        <v>0.0471102617867514</v>
      </c>
      <c r="O539" s="19" t="n">
        <v>0.0410639120540296</v>
      </c>
      <c r="P539" s="19" t="n">
        <v>0.0349932663083363</v>
      </c>
      <c r="Q539" s="19" t="n">
        <v>0.0644320986057521</v>
      </c>
      <c r="R539" s="19" t="n">
        <v>0.0645205172081433</v>
      </c>
      <c r="S539" s="19"/>
      <c r="T539" s="19" t="n">
        <v>0.0563663428192271</v>
      </c>
      <c r="U539" s="19" t="n">
        <v>0.0459804781724863</v>
      </c>
      <c r="V539" s="19" t="n">
        <v>0.0366703587011305</v>
      </c>
      <c r="W539" s="19" t="n">
        <v>0.0575135456608414</v>
      </c>
      <c r="X539" s="19"/>
      <c r="Y539" s="19" t="n">
        <v>0.053091199758861</v>
      </c>
      <c r="Z539" s="19" t="n">
        <v>0.0774642991059909</v>
      </c>
      <c r="AA539" s="19" t="n">
        <v>0.0458765975329367</v>
      </c>
      <c r="AB539" s="19" t="n">
        <v>0.0618709371004321</v>
      </c>
      <c r="AC539" s="19" t="n">
        <v>0.0374389468470263</v>
      </c>
      <c r="AD539" s="19" t="n">
        <v>0.0205332804771806</v>
      </c>
      <c r="AE539" s="19"/>
      <c r="AF539" s="19" t="n">
        <v>0.0616158221864585</v>
      </c>
      <c r="AG539" s="19"/>
      <c r="AH539" s="19" t="n">
        <v>0.0459712852376681</v>
      </c>
      <c r="AI539" s="19"/>
      <c r="AJ539" s="19" t="n">
        <v>0.0424062785264231</v>
      </c>
      <c r="AK539" s="19" t="n">
        <v>0.0330122252905664</v>
      </c>
      <c r="AL539" s="19" t="n">
        <v>0.0541235730447088</v>
      </c>
      <c r="AM539" s="19" t="n">
        <v>0.0482953877647753</v>
      </c>
      <c r="AN539" s="19" t="n">
        <v>0.137603600954388</v>
      </c>
      <c r="AO539" s="19" t="n">
        <v>0.0329307763211296</v>
      </c>
      <c r="AP539" s="19" t="n">
        <v>0.0491234411914119</v>
      </c>
    </row>
    <row r="540">
      <c r="B540" t="s">
        <v>256</v>
      </c>
      <c r="C540" s="19" t="n">
        <v>0.0679303761254462</v>
      </c>
      <c r="D540" s="19" t="n">
        <v>0.0724288152800745</v>
      </c>
      <c r="E540" s="19" t="n">
        <v>0.0634207632779344</v>
      </c>
      <c r="F540" s="19"/>
      <c r="G540" s="19" t="n">
        <v>0.0198224141217366</v>
      </c>
      <c r="H540" s="19" t="n">
        <v>0.0359509290747144</v>
      </c>
      <c r="I540" s="19" t="n">
        <v>0.0579635807865848</v>
      </c>
      <c r="J540" s="19" t="n">
        <v>0.058210920825146</v>
      </c>
      <c r="K540" s="19" t="n">
        <v>0.138933194253649</v>
      </c>
      <c r="L540" s="19" t="n">
        <v>0.0822376019157103</v>
      </c>
      <c r="M540" s="19"/>
      <c r="N540" s="19" t="n">
        <v>0.0565371702526269</v>
      </c>
      <c r="O540" s="19" t="n">
        <v>0.0680701922549919</v>
      </c>
      <c r="P540" s="19" t="n">
        <v>0.083342905712937</v>
      </c>
      <c r="Q540" s="19" t="n">
        <v>0.0616398091100809</v>
      </c>
      <c r="R540" s="19" t="n">
        <v>0.0597264673812918</v>
      </c>
      <c r="S540" s="19"/>
      <c r="T540" s="19" t="n">
        <v>0.0199934860743628</v>
      </c>
      <c r="U540" s="19" t="n">
        <v>0.10804340601065</v>
      </c>
      <c r="V540" s="19" t="n">
        <v>0.0803873755382655</v>
      </c>
      <c r="W540" s="19" t="n">
        <v>0.0517954708657335</v>
      </c>
      <c r="X540" s="19"/>
      <c r="Y540" s="19" t="n">
        <v>0.0513536457202988</v>
      </c>
      <c r="Z540" s="19" t="n">
        <v>0.0322973967530829</v>
      </c>
      <c r="AA540" s="19" t="n">
        <v>0.0961457196519573</v>
      </c>
      <c r="AB540" s="19" t="n">
        <v>0.108817396052007</v>
      </c>
      <c r="AC540" s="19" t="n">
        <v>0</v>
      </c>
      <c r="AD540" s="19" t="n">
        <v>0.129070467513179</v>
      </c>
      <c r="AE540" s="19"/>
      <c r="AF540" s="19" t="n">
        <v>0.0725882186563159</v>
      </c>
      <c r="AG540" s="19"/>
      <c r="AH540" s="19" t="n">
        <v>0.0634524094404698</v>
      </c>
      <c r="AI540" s="19"/>
      <c r="AJ540" s="19" t="n">
        <v>0.0591956633384793</v>
      </c>
      <c r="AK540" s="19" t="n">
        <v>0.0647868942232641</v>
      </c>
      <c r="AL540" s="19" t="n">
        <v>0.0639882865745719</v>
      </c>
      <c r="AM540" s="19" t="n">
        <v>0.0700636276583157</v>
      </c>
      <c r="AN540" s="19" t="n">
        <v>0.112310306151396</v>
      </c>
      <c r="AO540" s="19" t="n">
        <v>0.0691346816149088</v>
      </c>
      <c r="AP540" s="19" t="n">
        <v>0.0658451707468216</v>
      </c>
    </row>
    <row r="541">
      <c r="B541" t="s">
        <v>60</v>
      </c>
      <c r="C541" s="19" t="n">
        <v>0.0955123360085832</v>
      </c>
      <c r="D541" s="19" t="n">
        <v>0.0834242060702557</v>
      </c>
      <c r="E541" s="19" t="n">
        <v>0.107630491706252</v>
      </c>
      <c r="F541" s="19"/>
      <c r="G541" s="19" t="n">
        <v>0.017964632417767</v>
      </c>
      <c r="H541" s="19" t="n">
        <v>0.0709457307848315</v>
      </c>
      <c r="I541" s="19" t="n">
        <v>0.0920308554403888</v>
      </c>
      <c r="J541" s="19" t="n">
        <v>0.156533192706154</v>
      </c>
      <c r="K541" s="19" t="n">
        <v>0.11911215630658</v>
      </c>
      <c r="L541" s="19" t="n">
        <v>0.0918018165290306</v>
      </c>
      <c r="M541" s="19"/>
      <c r="N541" s="19" t="n">
        <v>0.111622882966425</v>
      </c>
      <c r="O541" s="19" t="n">
        <v>0.100935314052876</v>
      </c>
      <c r="P541" s="19" t="n">
        <v>0.129678987354445</v>
      </c>
      <c r="Q541" s="19" t="n">
        <v>0.0781909881382785</v>
      </c>
      <c r="R541" s="19" t="n">
        <v>0.0574879706654364</v>
      </c>
      <c r="S541" s="19"/>
      <c r="T541" s="19" t="n">
        <v>0.0253509448881729</v>
      </c>
      <c r="U541" s="19" t="n">
        <v>0.12093381297501</v>
      </c>
      <c r="V541" s="19" t="n">
        <v>0.115314751782408</v>
      </c>
      <c r="W541" s="19" t="n">
        <v>0.077936604112567</v>
      </c>
      <c r="X541" s="19"/>
      <c r="Y541" s="19" t="n">
        <v>0.0987563018422758</v>
      </c>
      <c r="Z541" s="19" t="n">
        <v>0.0624166970947135</v>
      </c>
      <c r="AA541" s="19" t="n">
        <v>0.101903051816517</v>
      </c>
      <c r="AB541" s="19" t="n">
        <v>0.119931941123371</v>
      </c>
      <c r="AC541" s="19" t="n">
        <v>0.0250361531227079</v>
      </c>
      <c r="AD541" s="19" t="n">
        <v>0.135012677392413</v>
      </c>
      <c r="AE541" s="19"/>
      <c r="AF541" s="19" t="n">
        <v>0.113061365641497</v>
      </c>
      <c r="AG541" s="19"/>
      <c r="AH541" s="19" t="n">
        <v>0.0944922301648855</v>
      </c>
      <c r="AI541" s="19"/>
      <c r="AJ541" s="19" t="n">
        <v>0.0592287424914441</v>
      </c>
      <c r="AK541" s="19" t="n">
        <v>0.120786217612496</v>
      </c>
      <c r="AL541" s="19" t="n">
        <v>0.0600563309024102</v>
      </c>
      <c r="AM541" s="19" t="n">
        <v>0.153290181981679</v>
      </c>
      <c r="AN541" s="19" t="n">
        <v>0.0795431105133178</v>
      </c>
      <c r="AO541" s="19" t="n">
        <v>0.132376467108008</v>
      </c>
      <c r="AP541" s="19" t="n">
        <v>0.113718098688088</v>
      </c>
    </row>
    <row r="542">
      <c r="B542" t="s">
        <v>257</v>
      </c>
      <c r="C542" s="19" t="n">
        <v>0.503582284964945</v>
      </c>
      <c r="D542" s="19" t="n">
        <v>0.496802956959771</v>
      </c>
      <c r="E542" s="19" t="n">
        <v>0.510378452172893</v>
      </c>
      <c r="F542" s="19"/>
      <c r="G542" s="19" t="n">
        <v>0.704350418401619</v>
      </c>
      <c r="H542" s="19" t="n">
        <v>0.617981474042601</v>
      </c>
      <c r="I542" s="19" t="n">
        <v>0.571090627587461</v>
      </c>
      <c r="J542" s="19" t="n">
        <v>0.484796689666896</v>
      </c>
      <c r="K542" s="19" t="n">
        <v>0.373533118181146</v>
      </c>
      <c r="L542" s="19" t="n">
        <v>0.374264395792771</v>
      </c>
      <c r="M542" s="19"/>
      <c r="N542" s="19" t="n">
        <v>0.374850919332953</v>
      </c>
      <c r="O542" s="19" t="n">
        <v>0.544455819722377</v>
      </c>
      <c r="P542" s="19" t="n">
        <v>0.451527740549137</v>
      </c>
      <c r="Q542" s="19" t="n">
        <v>0.506387251093661</v>
      </c>
      <c r="R542" s="19" t="n">
        <v>0.58576779025069</v>
      </c>
      <c r="S542" s="19"/>
      <c r="T542" s="19" t="n">
        <v>0.591786565766851</v>
      </c>
      <c r="U542" s="19" t="n">
        <v>0.480244955642517</v>
      </c>
      <c r="V542" s="19" t="n">
        <v>0.428450988295702</v>
      </c>
      <c r="W542" s="19" t="n">
        <v>0.541651829631557</v>
      </c>
      <c r="X542" s="19"/>
      <c r="Y542" s="19" t="n">
        <v>0.550392797348839</v>
      </c>
      <c r="Z542" s="19" t="n">
        <v>0.588496224384237</v>
      </c>
      <c r="AA542" s="19" t="n">
        <v>0.376739717749773</v>
      </c>
      <c r="AB542" s="19" t="n">
        <v>0.482701995686079</v>
      </c>
      <c r="AC542" s="19" t="n">
        <v>0.724668676288765</v>
      </c>
      <c r="AD542" s="19" t="n">
        <v>0.438955396824075</v>
      </c>
      <c r="AE542" s="19"/>
      <c r="AF542" s="19" t="n">
        <v>0.469297707184988</v>
      </c>
      <c r="AG542" s="19"/>
      <c r="AH542" s="19" t="n">
        <v>0.505325012884525</v>
      </c>
      <c r="AI542" s="19"/>
      <c r="AJ542" s="19" t="n">
        <v>0.568494323638288</v>
      </c>
      <c r="AK542" s="19" t="n">
        <v>0.501779440974721</v>
      </c>
      <c r="AL542" s="19" t="n">
        <v>0.500144896156461</v>
      </c>
      <c r="AM542" s="19" t="n">
        <v>0.483988623560336</v>
      </c>
      <c r="AN542" s="19" t="n">
        <v>0.322200555314959</v>
      </c>
      <c r="AO542" s="19" t="n">
        <v>0.518559783853094</v>
      </c>
      <c r="AP542" s="19" t="n">
        <v>0.500839196654298</v>
      </c>
    </row>
    <row r="543">
      <c r="B543" t="s">
        <v>258</v>
      </c>
      <c r="C543" s="19" t="n">
        <v>0.11847736295732</v>
      </c>
      <c r="D543" s="19" t="n">
        <v>0.132398632860088</v>
      </c>
      <c r="E543" s="19" t="n">
        <v>0.104521513950757</v>
      </c>
      <c r="F543" s="19"/>
      <c r="G543" s="19" t="n">
        <v>0.0591225457793199</v>
      </c>
      <c r="H543" s="19" t="n">
        <v>0.0820609979451968</v>
      </c>
      <c r="I543" s="19" t="n">
        <v>0.1059960839867</v>
      </c>
      <c r="J543" s="19" t="n">
        <v>0.104707803441294</v>
      </c>
      <c r="K543" s="19" t="n">
        <v>0.209104908442357</v>
      </c>
      <c r="L543" s="19" t="n">
        <v>0.133296891097663</v>
      </c>
      <c r="M543" s="19"/>
      <c r="N543" s="19" t="n">
        <v>0.103647432039378</v>
      </c>
      <c r="O543" s="19" t="n">
        <v>0.109134104309021</v>
      </c>
      <c r="P543" s="19" t="n">
        <v>0.118336172021273</v>
      </c>
      <c r="Q543" s="19" t="n">
        <v>0.126071907715833</v>
      </c>
      <c r="R543" s="19" t="n">
        <v>0.124246984589435</v>
      </c>
      <c r="S543" s="19"/>
      <c r="T543" s="19" t="n">
        <v>0.0763598288935899</v>
      </c>
      <c r="U543" s="19" t="n">
        <v>0.154023884183136</v>
      </c>
      <c r="V543" s="19" t="n">
        <v>0.117057734239396</v>
      </c>
      <c r="W543" s="19" t="n">
        <v>0.109309016526575</v>
      </c>
      <c r="X543" s="19"/>
      <c r="Y543" s="19" t="n">
        <v>0.10444484547916</v>
      </c>
      <c r="Z543" s="19" t="n">
        <v>0.109761695859074</v>
      </c>
      <c r="AA543" s="19" t="n">
        <v>0.142022317184894</v>
      </c>
      <c r="AB543" s="19" t="n">
        <v>0.170688333152439</v>
      </c>
      <c r="AC543" s="19" t="n">
        <v>0.0374389468470263</v>
      </c>
      <c r="AD543" s="19" t="n">
        <v>0.14960374799036</v>
      </c>
      <c r="AE543" s="19"/>
      <c r="AF543" s="19" t="n">
        <v>0.134204040842774</v>
      </c>
      <c r="AG543" s="19"/>
      <c r="AH543" s="19" t="n">
        <v>0.109423694678138</v>
      </c>
      <c r="AI543" s="19"/>
      <c r="AJ543" s="19" t="n">
        <v>0.101601941864902</v>
      </c>
      <c r="AK543" s="19" t="n">
        <v>0.0977991195138305</v>
      </c>
      <c r="AL543" s="19" t="n">
        <v>0.118111859619281</v>
      </c>
      <c r="AM543" s="19" t="n">
        <v>0.118359015423091</v>
      </c>
      <c r="AN543" s="19" t="n">
        <v>0.249913907105784</v>
      </c>
      <c r="AO543" s="19" t="n">
        <v>0.102065457936038</v>
      </c>
      <c r="AP543" s="19" t="n">
        <v>0.114968611938234</v>
      </c>
    </row>
    <row r="544">
      <c r="B544" t="s">
        <v>243</v>
      </c>
      <c r="C544" s="19" t="n">
        <v>0.385104922007625</v>
      </c>
      <c r="D544" s="19" t="n">
        <v>0.364404324099683</v>
      </c>
      <c r="E544" s="19" t="n">
        <v>0.405856938222135</v>
      </c>
      <c r="F544" s="19"/>
      <c r="G544" s="19" t="n">
        <v>0.645227872622299</v>
      </c>
      <c r="H544" s="19" t="n">
        <v>0.535920476097405</v>
      </c>
      <c r="I544" s="19" t="n">
        <v>0.465094543600761</v>
      </c>
      <c r="J544" s="19" t="n">
        <v>0.380088886225601</v>
      </c>
      <c r="K544" s="19" t="n">
        <v>0.164428209738789</v>
      </c>
      <c r="L544" s="19" t="n">
        <v>0.240967504695108</v>
      </c>
      <c r="M544" s="19"/>
      <c r="N544" s="19" t="n">
        <v>0.271203487293575</v>
      </c>
      <c r="O544" s="19" t="n">
        <v>0.435321715413356</v>
      </c>
      <c r="P544" s="19" t="n">
        <v>0.333191568527864</v>
      </c>
      <c r="Q544" s="19" t="n">
        <v>0.380315343377828</v>
      </c>
      <c r="R544" s="19" t="n">
        <v>0.461520805661255</v>
      </c>
      <c r="S544" s="19"/>
      <c r="T544" s="19" t="n">
        <v>0.515426736873261</v>
      </c>
      <c r="U544" s="19" t="n">
        <v>0.326221071459382</v>
      </c>
      <c r="V544" s="19" t="n">
        <v>0.311393254056306</v>
      </c>
      <c r="W544" s="19" t="n">
        <v>0.432342813104982</v>
      </c>
      <c r="X544" s="19"/>
      <c r="Y544" s="19" t="n">
        <v>0.445947951869679</v>
      </c>
      <c r="Z544" s="19" t="n">
        <v>0.478734528525163</v>
      </c>
      <c r="AA544" s="19" t="n">
        <v>0.234717400564879</v>
      </c>
      <c r="AB544" s="19" t="n">
        <v>0.31201366253364</v>
      </c>
      <c r="AC544" s="19" t="n">
        <v>0.687229729441739</v>
      </c>
      <c r="AD544" s="19" t="n">
        <v>0.289351648833715</v>
      </c>
      <c r="AE544" s="19"/>
      <c r="AF544" s="19" t="n">
        <v>0.335093666342213</v>
      </c>
      <c r="AG544" s="19"/>
      <c r="AH544" s="19" t="n">
        <v>0.395901318206387</v>
      </c>
      <c r="AI544" s="19"/>
      <c r="AJ544" s="19" t="n">
        <v>0.466892381773386</v>
      </c>
      <c r="AK544" s="19" t="n">
        <v>0.40398032146089</v>
      </c>
      <c r="AL544" s="19" t="n">
        <v>0.38203303653718</v>
      </c>
      <c r="AM544" s="19" t="n">
        <v>0.365629608137245</v>
      </c>
      <c r="AN544" s="19" t="n">
        <v>0.0722866482091751</v>
      </c>
      <c r="AO544" s="19" t="n">
        <v>0.416494325917055</v>
      </c>
      <c r="AP544" s="19" t="n">
        <v>0.385870584716065</v>
      </c>
    </row>
    <row r="545">
      <c r="C545" s="19"/>
      <c r="D545" s="19"/>
      <c r="E545" s="19"/>
      <c r="F545" s="19"/>
      <c r="G545" s="19"/>
      <c r="H545" s="19"/>
      <c r="I545" s="19"/>
      <c r="J545" s="19"/>
      <c r="K545" s="19"/>
      <c r="L545" s="19"/>
      <c r="M545" s="19"/>
      <c r="N545" s="19"/>
      <c r="O545" s="19"/>
      <c r="P545" s="19"/>
      <c r="Q545" s="19"/>
      <c r="R545" s="19"/>
      <c r="S545" s="19"/>
      <c r="T545" s="19"/>
      <c r="U545" s="19"/>
      <c r="V545" s="19"/>
      <c r="W545" s="19"/>
      <c r="X545" s="19"/>
      <c r="Y545" s="19"/>
      <c r="Z545" s="19"/>
      <c r="AA545" s="19"/>
      <c r="AB545" s="19"/>
      <c r="AC545" s="19"/>
      <c r="AD545" s="19"/>
      <c r="AE545" s="19"/>
      <c r="AF545" s="19"/>
      <c r="AG545" s="19"/>
      <c r="AH545" s="19"/>
      <c r="AI545" s="19"/>
      <c r="AJ545" s="19"/>
      <c r="AK545" s="19"/>
      <c r="AL545" s="19"/>
      <c r="AM545" s="19"/>
      <c r="AN545" s="19"/>
      <c r="AO545" s="19"/>
      <c r="AP545" s="19"/>
    </row>
    <row r="546">
      <c r="B546" s="7" t="s">
        <v>265</v>
      </c>
      <c r="C546" s="19"/>
      <c r="D546" s="19"/>
      <c r="E546" s="19"/>
      <c r="F546" s="19"/>
      <c r="G546" s="19"/>
      <c r="H546" s="19"/>
      <c r="I546" s="19"/>
      <c r="J546" s="19"/>
      <c r="K546" s="19"/>
      <c r="L546" s="19"/>
      <c r="M546" s="19"/>
      <c r="N546" s="19"/>
      <c r="O546" s="19"/>
      <c r="P546" s="19"/>
      <c r="Q546" s="19"/>
      <c r="R546" s="19"/>
      <c r="S546" s="19"/>
      <c r="T546" s="19"/>
      <c r="U546" s="19"/>
      <c r="V546" s="19"/>
      <c r="W546" s="19"/>
      <c r="X546" s="19"/>
      <c r="Y546" s="19"/>
      <c r="Z546" s="19"/>
      <c r="AA546" s="19"/>
      <c r="AB546" s="19"/>
      <c r="AC546" s="19"/>
      <c r="AD546" s="19"/>
      <c r="AE546" s="19"/>
      <c r="AF546" s="19"/>
      <c r="AG546" s="19"/>
      <c r="AH546" s="19"/>
      <c r="AI546" s="19"/>
      <c r="AJ546" s="19"/>
      <c r="AK546" s="19"/>
      <c r="AL546" s="19"/>
      <c r="AM546" s="19"/>
      <c r="AN546" s="19"/>
      <c r="AO546" s="19"/>
      <c r="AP546" s="19"/>
    </row>
    <row r="547">
      <c r="B547" s="26" t="s">
        <v>64</v>
      </c>
      <c r="C547" s="19"/>
      <c r="D547" s="19"/>
      <c r="E547" s="19"/>
      <c r="F547" s="19"/>
      <c r="G547" s="19"/>
      <c r="H547" s="19"/>
      <c r="I547" s="19"/>
      <c r="J547" s="19"/>
      <c r="K547" s="19"/>
      <c r="L547" s="19"/>
      <c r="M547" s="19"/>
      <c r="N547" s="19"/>
      <c r="O547" s="19"/>
      <c r="P547" s="19"/>
      <c r="Q547" s="19"/>
      <c r="R547" s="19"/>
      <c r="S547" s="19"/>
      <c r="T547" s="19"/>
      <c r="U547" s="19"/>
      <c r="V547" s="19"/>
      <c r="W547" s="19"/>
      <c r="X547" s="19"/>
      <c r="Y547" s="19"/>
      <c r="Z547" s="19"/>
      <c r="AA547" s="19"/>
      <c r="AB547" s="19"/>
      <c r="AC547" s="19"/>
      <c r="AD547" s="19"/>
      <c r="AE547" s="19"/>
      <c r="AF547" s="19"/>
      <c r="AG547" s="19"/>
      <c r="AH547" s="19"/>
      <c r="AI547" s="19"/>
      <c r="AJ547" s="19"/>
      <c r="AK547" s="19"/>
      <c r="AL547" s="19"/>
      <c r="AM547" s="19"/>
      <c r="AN547" s="19"/>
      <c r="AO547" s="19"/>
      <c r="AP547" s="19"/>
    </row>
    <row r="548">
      <c r="B548" t="s">
        <v>260</v>
      </c>
      <c r="C548" s="19" t="n">
        <v>0.0736748552993778</v>
      </c>
      <c r="D548" s="19" t="n">
        <v>0.100596915867558</v>
      </c>
      <c r="E548" s="19" t="n">
        <v>0.0466859229060511</v>
      </c>
      <c r="F548" s="19"/>
      <c r="G548" s="19" t="n">
        <v>0.16514514344457</v>
      </c>
      <c r="H548" s="19" t="n">
        <v>0.129520306279871</v>
      </c>
      <c r="I548" s="19" t="n">
        <v>0.0836705573293949</v>
      </c>
      <c r="J548" s="19" t="n">
        <v>0.0792819876709573</v>
      </c>
      <c r="K548" s="19" t="n">
        <v>0.0389776062820928</v>
      </c>
      <c r="L548" s="19" t="n">
        <v>0</v>
      </c>
      <c r="M548" s="19"/>
      <c r="N548" s="19" t="n">
        <v>0.0278875490425312</v>
      </c>
      <c r="O548" s="19" t="n">
        <v>0.06859116504226</v>
      </c>
      <c r="P548" s="19" t="n">
        <v>0.0727667756434517</v>
      </c>
      <c r="Q548" s="19" t="n">
        <v>0.057663933925391</v>
      </c>
      <c r="R548" s="19" t="n">
        <v>0.138004177323631</v>
      </c>
      <c r="S548" s="19"/>
      <c r="T548" s="19" t="n">
        <v>0.0583582294956203</v>
      </c>
      <c r="U548" s="19" t="n">
        <v>0.020361732052601</v>
      </c>
      <c r="V548" s="19" t="n">
        <v>0.0447592729894331</v>
      </c>
      <c r="W548" s="19" t="n">
        <v>0.113373692953315</v>
      </c>
      <c r="X548" s="19"/>
      <c r="Y548" s="19" t="n">
        <v>0.131974512620002</v>
      </c>
      <c r="Z548" s="19" t="n">
        <v>0.0752017709141481</v>
      </c>
      <c r="AA548" s="19" t="n">
        <v>0.0037299789464646</v>
      </c>
      <c r="AB548" s="19" t="n">
        <v>0.0246028526031389</v>
      </c>
      <c r="AC548" s="19" t="n">
        <v>0.127842300199962</v>
      </c>
      <c r="AD548" s="19" t="n">
        <v>0</v>
      </c>
      <c r="AE548" s="19"/>
      <c r="AF548" s="19" t="n">
        <v>0.07073725562757</v>
      </c>
      <c r="AG548" s="19"/>
      <c r="AH548" s="19" t="n">
        <v>0.0688621983870238</v>
      </c>
      <c r="AI548" s="19"/>
      <c r="AJ548" s="19" t="n">
        <v>0.108365903671756</v>
      </c>
      <c r="AK548" s="19" t="n">
        <v>0.0319960196780296</v>
      </c>
      <c r="AL548" s="19" t="n">
        <v>0.072186334219155</v>
      </c>
      <c r="AM548" s="19" t="n">
        <v>0.120265693195164</v>
      </c>
      <c r="AN548" s="19" t="n">
        <v>0.0301229384995351</v>
      </c>
      <c r="AO548" s="19" t="n">
        <v>0.105523320182902</v>
      </c>
      <c r="AP548" s="19" t="n">
        <v>0.0464301274817749</v>
      </c>
    </row>
    <row r="549">
      <c r="B549" t="s">
        <v>261</v>
      </c>
      <c r="C549" s="19" t="n">
        <v>0.22897354285071</v>
      </c>
      <c r="D549" s="19" t="n">
        <v>0.280125600738976</v>
      </c>
      <c r="E549" s="19" t="n">
        <v>0.177694428139942</v>
      </c>
      <c r="F549" s="19"/>
      <c r="G549" s="19" t="n">
        <v>0.411843923185144</v>
      </c>
      <c r="H549" s="19" t="n">
        <v>0.355456555700682</v>
      </c>
      <c r="I549" s="19" t="n">
        <v>0.219521183997087</v>
      </c>
      <c r="J549" s="19" t="n">
        <v>0.184033141026338</v>
      </c>
      <c r="K549" s="19" t="n">
        <v>0.18593120500349</v>
      </c>
      <c r="L549" s="19" t="n">
        <v>0.116200625014759</v>
      </c>
      <c r="M549" s="19"/>
      <c r="N549" s="19" t="n">
        <v>0.096324128055411</v>
      </c>
      <c r="O549" s="19" t="n">
        <v>0.255823675334696</v>
      </c>
      <c r="P549" s="19" t="n">
        <v>0.16394692857902</v>
      </c>
      <c r="Q549" s="19" t="n">
        <v>0.259002482733819</v>
      </c>
      <c r="R549" s="19" t="n">
        <v>0.308198288718943</v>
      </c>
      <c r="S549" s="19"/>
      <c r="T549" s="19" t="n">
        <v>0.256684090788839</v>
      </c>
      <c r="U549" s="19" t="n">
        <v>0.261680813309772</v>
      </c>
      <c r="V549" s="19" t="n">
        <v>0.230084066053737</v>
      </c>
      <c r="W549" s="19" t="n">
        <v>0.225133062683118</v>
      </c>
      <c r="X549" s="19"/>
      <c r="Y549" s="19" t="n">
        <v>0.2660358193455</v>
      </c>
      <c r="Z549" s="19" t="n">
        <v>0.252827491828431</v>
      </c>
      <c r="AA549" s="19" t="n">
        <v>0.133735722221998</v>
      </c>
      <c r="AB549" s="19" t="n">
        <v>0.277162545287892</v>
      </c>
      <c r="AC549" s="19" t="n">
        <v>0.399647708352299</v>
      </c>
      <c r="AD549" s="19" t="n">
        <v>0.11739090090573</v>
      </c>
      <c r="AE549" s="19"/>
      <c r="AF549" s="19" t="n">
        <v>0.197992639008976</v>
      </c>
      <c r="AG549" s="19"/>
      <c r="AH549" s="19" t="n">
        <v>0.229023459234072</v>
      </c>
      <c r="AI549" s="19"/>
      <c r="AJ549" s="19" t="n">
        <v>0.265496270320553</v>
      </c>
      <c r="AK549" s="19" t="n">
        <v>0.187316041711685</v>
      </c>
      <c r="AL549" s="19" t="n">
        <v>0.24356883705844</v>
      </c>
      <c r="AM549" s="19" t="n">
        <v>0.207540564027358</v>
      </c>
      <c r="AN549" s="19" t="n">
        <v>0.205375110124677</v>
      </c>
      <c r="AO549" s="19" t="n">
        <v>0.220590424595104</v>
      </c>
      <c r="AP549" s="19" t="n">
        <v>0.236831777116921</v>
      </c>
    </row>
    <row r="550">
      <c r="B550" t="s">
        <v>262</v>
      </c>
      <c r="C550" s="19" t="n">
        <v>0.452746992771317</v>
      </c>
      <c r="D550" s="19" t="n">
        <v>0.430654461829346</v>
      </c>
      <c r="E550" s="19" t="n">
        <v>0.474894399448467</v>
      </c>
      <c r="F550" s="19"/>
      <c r="G550" s="19" t="n">
        <v>0.33247399122112</v>
      </c>
      <c r="H550" s="19" t="n">
        <v>0.394339683118383</v>
      </c>
      <c r="I550" s="19" t="n">
        <v>0.434293427532231</v>
      </c>
      <c r="J550" s="19" t="n">
        <v>0.451914422973627</v>
      </c>
      <c r="K550" s="19" t="n">
        <v>0.520076907569135</v>
      </c>
      <c r="L550" s="19" t="n">
        <v>0.522840531514419</v>
      </c>
      <c r="M550" s="19"/>
      <c r="N550" s="19" t="n">
        <v>0.487556677165591</v>
      </c>
      <c r="O550" s="19" t="n">
        <v>0.393749400064034</v>
      </c>
      <c r="P550" s="19" t="n">
        <v>0.450396398741824</v>
      </c>
      <c r="Q550" s="19" t="n">
        <v>0.502019881685324</v>
      </c>
      <c r="R550" s="19" t="n">
        <v>0.412459206807315</v>
      </c>
      <c r="S550" s="19"/>
      <c r="T550" s="19" t="n">
        <v>0.410086644449968</v>
      </c>
      <c r="U550" s="19" t="n">
        <v>0.391983010808163</v>
      </c>
      <c r="V550" s="19" t="n">
        <v>0.435049462213024</v>
      </c>
      <c r="W550" s="19" t="n">
        <v>0.471533525161037</v>
      </c>
      <c r="X550" s="19"/>
      <c r="Y550" s="19" t="n">
        <v>0.434456096163948</v>
      </c>
      <c r="Z550" s="19" t="n">
        <v>0.44254757983726</v>
      </c>
      <c r="AA550" s="19" t="n">
        <v>0.514287491568242</v>
      </c>
      <c r="AB550" s="19" t="n">
        <v>0.340636764928703</v>
      </c>
      <c r="AC550" s="19" t="n">
        <v>0.398957536659817</v>
      </c>
      <c r="AD550" s="19" t="n">
        <v>0.522155481852544</v>
      </c>
      <c r="AE550" s="19"/>
      <c r="AF550" s="19" t="n">
        <v>0.47817995888552</v>
      </c>
      <c r="AG550" s="19"/>
      <c r="AH550" s="19" t="n">
        <v>0.456375495229095</v>
      </c>
      <c r="AI550" s="19"/>
      <c r="AJ550" s="19" t="n">
        <v>0.44659537200355</v>
      </c>
      <c r="AK550" s="19" t="n">
        <v>0.467161508227898</v>
      </c>
      <c r="AL550" s="19" t="n">
        <v>0.456235015736765</v>
      </c>
      <c r="AM550" s="19" t="n">
        <v>0.389525025349789</v>
      </c>
      <c r="AN550" s="19" t="n">
        <v>0.456313576142777</v>
      </c>
      <c r="AO550" s="19" t="n">
        <v>0.408897417766375</v>
      </c>
      <c r="AP550" s="19" t="n">
        <v>0.504681233106159</v>
      </c>
    </row>
    <row r="551">
      <c r="B551" t="s">
        <v>263</v>
      </c>
      <c r="C551" s="19" t="n">
        <v>0.225260861319586</v>
      </c>
      <c r="D551" s="19" t="n">
        <v>0.175449952555643</v>
      </c>
      <c r="E551" s="19" t="n">
        <v>0.275195495619796</v>
      </c>
      <c r="F551" s="19"/>
      <c r="G551" s="19" t="n">
        <v>0.0833315598056254</v>
      </c>
      <c r="H551" s="19" t="n">
        <v>0.0998062731970606</v>
      </c>
      <c r="I551" s="19" t="n">
        <v>0.242019141362151</v>
      </c>
      <c r="J551" s="19" t="n">
        <v>0.258217795499703</v>
      </c>
      <c r="K551" s="19" t="n">
        <v>0.248178226659719</v>
      </c>
      <c r="L551" s="19" t="n">
        <v>0.33501839524252</v>
      </c>
      <c r="M551" s="19"/>
      <c r="N551" s="19" t="n">
        <v>0.344976153630943</v>
      </c>
      <c r="O551" s="19" t="n">
        <v>0.258161390820712</v>
      </c>
      <c r="P551" s="19" t="n">
        <v>0.300624076345262</v>
      </c>
      <c r="Q551" s="19" t="n">
        <v>0.162760086343122</v>
      </c>
      <c r="R551" s="19" t="n">
        <v>0.124563470478676</v>
      </c>
      <c r="S551" s="19"/>
      <c r="T551" s="19" t="n">
        <v>0.239339492810997</v>
      </c>
      <c r="U551" s="19" t="n">
        <v>0.320852637437191</v>
      </c>
      <c r="V551" s="19" t="n">
        <v>0.261068478915383</v>
      </c>
      <c r="W551" s="19" t="n">
        <v>0.17067586458023</v>
      </c>
      <c r="X551" s="19"/>
      <c r="Y551" s="19" t="n">
        <v>0.147532834226337</v>
      </c>
      <c r="Z551" s="19" t="n">
        <v>0.213683399055882</v>
      </c>
      <c r="AA551" s="19" t="n">
        <v>0.325918794909835</v>
      </c>
      <c r="AB551" s="19" t="n">
        <v>0.331388871326747</v>
      </c>
      <c r="AC551" s="19" t="n">
        <v>0.0479053963193699</v>
      </c>
      <c r="AD551" s="19" t="n">
        <v>0.360453617241726</v>
      </c>
      <c r="AE551" s="19"/>
      <c r="AF551" s="19" t="n">
        <v>0.23785925713828</v>
      </c>
      <c r="AG551" s="19"/>
      <c r="AH551" s="19" t="n">
        <v>0.226638109212166</v>
      </c>
      <c r="AI551" s="19"/>
      <c r="AJ551" s="19" t="n">
        <v>0.162236786079243</v>
      </c>
      <c r="AK551" s="19" t="n">
        <v>0.297117618131736</v>
      </c>
      <c r="AL551" s="19" t="n">
        <v>0.191024638877095</v>
      </c>
      <c r="AM551" s="19" t="n">
        <v>0.269966419264347</v>
      </c>
      <c r="AN551" s="19" t="n">
        <v>0.308188375233011</v>
      </c>
      <c r="AO551" s="19" t="n">
        <v>0.248294401186644</v>
      </c>
      <c r="AP551" s="19" t="n">
        <v>0.190193163243634</v>
      </c>
    </row>
    <row r="552">
      <c r="B552" t="s">
        <v>264</v>
      </c>
      <c r="C552" s="19" t="n">
        <v>0.0193437477590095</v>
      </c>
      <c r="D552" s="19" t="n">
        <v>0.013173069008477</v>
      </c>
      <c r="E552" s="19" t="n">
        <v>0.0255297538857432</v>
      </c>
      <c r="F552" s="19"/>
      <c r="G552" s="19" t="n">
        <v>0.00720538234354063</v>
      </c>
      <c r="H552" s="19" t="n">
        <v>0.0208771817040026</v>
      </c>
      <c r="I552" s="19" t="n">
        <v>0.020495689779136</v>
      </c>
      <c r="J552" s="19" t="n">
        <v>0.026552652829375</v>
      </c>
      <c r="K552" s="19" t="n">
        <v>0.00683605448556266</v>
      </c>
      <c r="L552" s="19" t="n">
        <v>0.025940448228303</v>
      </c>
      <c r="M552" s="19"/>
      <c r="N552" s="19" t="n">
        <v>0.043255492105523</v>
      </c>
      <c r="O552" s="19" t="n">
        <v>0.0236743687382982</v>
      </c>
      <c r="P552" s="19" t="n">
        <v>0.0122658206904417</v>
      </c>
      <c r="Q552" s="19" t="n">
        <v>0.0185536153123446</v>
      </c>
      <c r="R552" s="19" t="n">
        <v>0.0167748566714361</v>
      </c>
      <c r="S552" s="19"/>
      <c r="T552" s="19" t="n">
        <v>0.0355315424545757</v>
      </c>
      <c r="U552" s="19" t="n">
        <v>0.00512180639227368</v>
      </c>
      <c r="V552" s="19" t="n">
        <v>0.0290387198284228</v>
      </c>
      <c r="W552" s="19" t="n">
        <v>0.0192838546222998</v>
      </c>
      <c r="X552" s="19"/>
      <c r="Y552" s="19" t="n">
        <v>0.0200007376442121</v>
      </c>
      <c r="Z552" s="19" t="n">
        <v>0.0157397583642782</v>
      </c>
      <c r="AA552" s="19" t="n">
        <v>0.0223280123534604</v>
      </c>
      <c r="AB552" s="19" t="n">
        <v>0.0262089658535195</v>
      </c>
      <c r="AC552" s="19" t="n">
        <v>0.025647058468552</v>
      </c>
      <c r="AD552" s="19" t="n">
        <v>0</v>
      </c>
      <c r="AE552" s="19"/>
      <c r="AF552" s="19" t="n">
        <v>0.0152308893396545</v>
      </c>
      <c r="AG552" s="19"/>
      <c r="AH552" s="19" t="n">
        <v>0.0191007379376433</v>
      </c>
      <c r="AI552" s="19"/>
      <c r="AJ552" s="19" t="n">
        <v>0.0173056679248975</v>
      </c>
      <c r="AK552" s="19" t="n">
        <v>0.0164088122506512</v>
      </c>
      <c r="AL552" s="19" t="n">
        <v>0.0369851741085454</v>
      </c>
      <c r="AM552" s="19" t="n">
        <v>0.0127022981633429</v>
      </c>
      <c r="AN552" s="19" t="n">
        <v>0</v>
      </c>
      <c r="AO552" s="19" t="n">
        <v>0.0166944362689749</v>
      </c>
      <c r="AP552" s="19" t="n">
        <v>0.0218636990515107</v>
      </c>
    </row>
    <row r="553">
      <c r="C553" s="19"/>
      <c r="D553" s="19"/>
      <c r="E553" s="19"/>
      <c r="F553" s="19"/>
      <c r="G553" s="19"/>
      <c r="H553" s="19"/>
      <c r="I553" s="19"/>
      <c r="J553" s="19"/>
      <c r="K553" s="19"/>
      <c r="L553" s="19"/>
      <c r="M553" s="19"/>
      <c r="N553" s="19"/>
      <c r="O553" s="19"/>
      <c r="P553" s="19"/>
      <c r="Q553" s="19"/>
      <c r="R553" s="19"/>
      <c r="S553" s="19"/>
      <c r="T553" s="19"/>
      <c r="U553" s="19"/>
      <c r="V553" s="19"/>
      <c r="W553" s="19"/>
      <c r="X553" s="19"/>
      <c r="Y553" s="19"/>
      <c r="Z553" s="19"/>
      <c r="AA553" s="19"/>
      <c r="AB553" s="19"/>
      <c r="AC553" s="19"/>
      <c r="AD553" s="19"/>
      <c r="AE553" s="19"/>
      <c r="AF553" s="19"/>
      <c r="AG553" s="19"/>
      <c r="AH553" s="19"/>
      <c r="AI553" s="19"/>
      <c r="AJ553" s="19"/>
      <c r="AK553" s="19"/>
      <c r="AL553" s="19"/>
      <c r="AM553" s="19"/>
      <c r="AN553" s="19"/>
      <c r="AO553" s="19"/>
      <c r="AP553" s="19"/>
    </row>
    <row r="554">
      <c r="B554" s="7" t="s">
        <v>269</v>
      </c>
      <c r="C554" s="19"/>
      <c r="D554" s="19"/>
      <c r="E554" s="19"/>
      <c r="F554" s="19"/>
      <c r="G554" s="19"/>
      <c r="H554" s="19"/>
      <c r="I554" s="19"/>
      <c r="J554" s="19"/>
      <c r="K554" s="19"/>
      <c r="L554" s="19"/>
      <c r="M554" s="19"/>
      <c r="N554" s="19"/>
      <c r="O554" s="19"/>
      <c r="P554" s="19"/>
      <c r="Q554" s="19"/>
      <c r="R554" s="19"/>
      <c r="S554" s="19"/>
      <c r="T554" s="19"/>
      <c r="U554" s="19"/>
      <c r="V554" s="19"/>
      <c r="W554" s="19"/>
      <c r="X554" s="19"/>
      <c r="Y554" s="19"/>
      <c r="Z554" s="19"/>
      <c r="AA554" s="19"/>
      <c r="AB554" s="19"/>
      <c r="AC554" s="19"/>
      <c r="AD554" s="19"/>
      <c r="AE554" s="19"/>
      <c r="AF554" s="19"/>
      <c r="AG554" s="19"/>
      <c r="AH554" s="19"/>
      <c r="AI554" s="19"/>
      <c r="AJ554" s="19"/>
      <c r="AK554" s="19"/>
      <c r="AL554" s="19"/>
      <c r="AM554" s="19"/>
      <c r="AN554" s="19"/>
      <c r="AO554" s="19"/>
      <c r="AP554" s="19"/>
    </row>
    <row r="555">
      <c r="B555" s="26" t="s">
        <v>64</v>
      </c>
      <c r="C555" s="19"/>
      <c r="D555" s="19"/>
      <c r="E555" s="19"/>
      <c r="F555" s="19"/>
      <c r="G555" s="19"/>
      <c r="H555" s="19"/>
      <c r="I555" s="19"/>
      <c r="J555" s="19"/>
      <c r="K555" s="19"/>
      <c r="L555" s="19"/>
      <c r="M555" s="19"/>
      <c r="N555" s="19"/>
      <c r="O555" s="19"/>
      <c r="P555" s="19"/>
      <c r="Q555" s="19"/>
      <c r="R555" s="19"/>
      <c r="S555" s="19"/>
      <c r="T555" s="19"/>
      <c r="U555" s="19"/>
      <c r="V555" s="19"/>
      <c r="W555" s="19"/>
      <c r="X555" s="19"/>
      <c r="Y555" s="19"/>
      <c r="Z555" s="19"/>
      <c r="AA555" s="19"/>
      <c r="AB555" s="19"/>
      <c r="AC555" s="19"/>
      <c r="AD555" s="19"/>
      <c r="AE555" s="19"/>
      <c r="AF555" s="19"/>
      <c r="AG555" s="19"/>
      <c r="AH555" s="19"/>
      <c r="AI555" s="19"/>
      <c r="AJ555" s="19"/>
      <c r="AK555" s="19"/>
      <c r="AL555" s="19"/>
      <c r="AM555" s="19"/>
      <c r="AN555" s="19"/>
      <c r="AO555" s="19"/>
      <c r="AP555" s="19"/>
    </row>
    <row r="556">
      <c r="B556" t="s">
        <v>266</v>
      </c>
      <c r="C556" s="19" t="n">
        <v>0.477308843435065</v>
      </c>
      <c r="D556" s="19" t="n">
        <v>0.488796011718428</v>
      </c>
      <c r="E556" s="19" t="n">
        <v>0.465793142123669</v>
      </c>
      <c r="F556" s="19"/>
      <c r="G556" s="19" t="n">
        <v>0.483128785554954</v>
      </c>
      <c r="H556" s="19" t="n">
        <v>0.373393715364921</v>
      </c>
      <c r="I556" s="19" t="n">
        <v>0.315371925394233</v>
      </c>
      <c r="J556" s="19" t="n">
        <v>0.441754641961837</v>
      </c>
      <c r="K556" s="19" t="n">
        <v>0.608789030426359</v>
      </c>
      <c r="L556" s="19" t="n">
        <v>0.60889236153142</v>
      </c>
      <c r="M556" s="19"/>
      <c r="N556" s="19" t="n">
        <v>0.387463968994596</v>
      </c>
      <c r="O556" s="19" t="n">
        <v>0.473964912391097</v>
      </c>
      <c r="P556" s="19" t="n">
        <v>0.450989366134885</v>
      </c>
      <c r="Q556" s="19" t="n">
        <v>0.528564471675076</v>
      </c>
      <c r="R556" s="19" t="n">
        <v>0.460054719246678</v>
      </c>
      <c r="S556" s="19"/>
      <c r="T556" s="19" t="n">
        <v>0.371867015657427</v>
      </c>
      <c r="U556" s="19" t="n">
        <v>0.431701958338211</v>
      </c>
      <c r="V556" s="19" t="n">
        <v>0.477889107980098</v>
      </c>
      <c r="W556" s="19" t="n">
        <v>0.501169937284183</v>
      </c>
      <c r="X556" s="19"/>
      <c r="Y556" s="19" t="n">
        <v>0.457515693991488</v>
      </c>
      <c r="Z556" s="19" t="n">
        <v>0.553455773511234</v>
      </c>
      <c r="AA556" s="19" t="n">
        <v>0.548518996125175</v>
      </c>
      <c r="AB556" s="19" t="n">
        <v>0.303020001951997</v>
      </c>
      <c r="AC556" s="19" t="n">
        <v>0.46290797488509</v>
      </c>
      <c r="AD556" s="19" t="n">
        <v>0.359989929161671</v>
      </c>
      <c r="AE556" s="19"/>
      <c r="AF556" s="19" t="n">
        <v>0.471528650007372</v>
      </c>
      <c r="AG556" s="19"/>
      <c r="AH556" s="19" t="n">
        <v>0.482676348057784</v>
      </c>
      <c r="AI556" s="19"/>
      <c r="AJ556" s="19" t="n">
        <v>0.499851753171447</v>
      </c>
      <c r="AK556" s="19" t="n">
        <v>0.44236589044992</v>
      </c>
      <c r="AL556" s="19" t="n">
        <v>0.476754599727048</v>
      </c>
      <c r="AM556" s="19" t="n">
        <v>0.433057027889682</v>
      </c>
      <c r="AN556" s="19" t="n">
        <v>0.57532652270077</v>
      </c>
      <c r="AO556" s="19" t="n">
        <v>0.504906659261438</v>
      </c>
      <c r="AP556" s="19" t="n">
        <v>0.44691714903183</v>
      </c>
    </row>
    <row r="557">
      <c r="B557" t="s">
        <v>267</v>
      </c>
      <c r="C557" s="19" t="n">
        <v>0.266990995546411</v>
      </c>
      <c r="D557" s="19" t="n">
        <v>0.296456515472199</v>
      </c>
      <c r="E557" s="19" t="n">
        <v>0.237452286085545</v>
      </c>
      <c r="F557" s="19"/>
      <c r="G557" s="19" t="n">
        <v>0.358187056056235</v>
      </c>
      <c r="H557" s="19" t="n">
        <v>0.410577820294038</v>
      </c>
      <c r="I557" s="19" t="n">
        <v>0.375660079993907</v>
      </c>
      <c r="J557" s="19" t="n">
        <v>0.273638968131974</v>
      </c>
      <c r="K557" s="19" t="n">
        <v>0.125013493189087</v>
      </c>
      <c r="L557" s="19" t="n">
        <v>0.126528857723293</v>
      </c>
      <c r="M557" s="19"/>
      <c r="N557" s="19" t="n">
        <v>0.198897763333331</v>
      </c>
      <c r="O557" s="19" t="n">
        <v>0.257566792787033</v>
      </c>
      <c r="P557" s="19" t="n">
        <v>0.233873346524197</v>
      </c>
      <c r="Q557" s="19" t="n">
        <v>0.28356948700262</v>
      </c>
      <c r="R557" s="19" t="n">
        <v>0.339092037042056</v>
      </c>
      <c r="S557" s="19"/>
      <c r="T557" s="19" t="n">
        <v>0.321790953235227</v>
      </c>
      <c r="U557" s="19" t="n">
        <v>0.27188078822735</v>
      </c>
      <c r="V557" s="19" t="n">
        <v>0.236198400422122</v>
      </c>
      <c r="W557" s="19" t="n">
        <v>0.281069601592493</v>
      </c>
      <c r="X557" s="19"/>
      <c r="Y557" s="19" t="n">
        <v>0.322242424200137</v>
      </c>
      <c r="Z557" s="19" t="n">
        <v>0.239519639267527</v>
      </c>
      <c r="AA557" s="19" t="n">
        <v>0.143078707770859</v>
      </c>
      <c r="AB557" s="19" t="n">
        <v>0.275288269052642</v>
      </c>
      <c r="AC557" s="19" t="n">
        <v>0.410866876108926</v>
      </c>
      <c r="AD557" s="19" t="n">
        <v>0.337480969939299</v>
      </c>
      <c r="AE557" s="19"/>
      <c r="AF557" s="19" t="n">
        <v>0.256876116966473</v>
      </c>
      <c r="AG557" s="19"/>
      <c r="AH557" s="19" t="n">
        <v>0.271407769886128</v>
      </c>
      <c r="AI557" s="19"/>
      <c r="AJ557" s="19" t="n">
        <v>0.276226972224059</v>
      </c>
      <c r="AK557" s="19" t="n">
        <v>0.255243710295158</v>
      </c>
      <c r="AL557" s="19" t="n">
        <v>0.23573042973024</v>
      </c>
      <c r="AM557" s="19" t="n">
        <v>0.304686659770127</v>
      </c>
      <c r="AN557" s="19" t="n">
        <v>0.244944860109888</v>
      </c>
      <c r="AO557" s="19" t="n">
        <v>0.227538866194535</v>
      </c>
      <c r="AP557" s="19" t="n">
        <v>0.314460669007138</v>
      </c>
    </row>
    <row r="558">
      <c r="B558" t="s">
        <v>268</v>
      </c>
      <c r="C558" s="19" t="n">
        <v>0.0611702809985266</v>
      </c>
      <c r="D558" s="19" t="n">
        <v>0.063126790948543</v>
      </c>
      <c r="E558" s="19" t="n">
        <v>0.0592089112648045</v>
      </c>
      <c r="F558" s="19"/>
      <c r="G558" s="19" t="n">
        <v>0.068930252089943</v>
      </c>
      <c r="H558" s="19" t="n">
        <v>0.109841964596993</v>
      </c>
      <c r="I558" s="19" t="n">
        <v>0.0882310244816202</v>
      </c>
      <c r="J558" s="19" t="n">
        <v>0.0598403876443672</v>
      </c>
      <c r="K558" s="19" t="n">
        <v>0.0487623017341997</v>
      </c>
      <c r="L558" s="19" t="n">
        <v>0.0105425119484252</v>
      </c>
      <c r="M558" s="19"/>
      <c r="N558" s="19" t="n">
        <v>0.0614631746874166</v>
      </c>
      <c r="O558" s="19" t="n">
        <v>0.0702456510322332</v>
      </c>
      <c r="P558" s="19" t="n">
        <v>0.0544725616457742</v>
      </c>
      <c r="Q558" s="19" t="n">
        <v>0.0469676020467529</v>
      </c>
      <c r="R558" s="19" t="n">
        <v>0.090868189133958</v>
      </c>
      <c r="S558" s="19"/>
      <c r="T558" s="19" t="n">
        <v>0.0889514585963194</v>
      </c>
      <c r="U558" s="19" t="n">
        <v>0.0395181327313066</v>
      </c>
      <c r="V558" s="19" t="n">
        <v>0.0764823694315729</v>
      </c>
      <c r="W558" s="19" t="n">
        <v>0.0629672636356109</v>
      </c>
      <c r="X558" s="19"/>
      <c r="Y558" s="19" t="n">
        <v>0.0804002936529308</v>
      </c>
      <c r="Z558" s="19" t="n">
        <v>0.111441696885804</v>
      </c>
      <c r="AA558" s="19" t="n">
        <v>0.0171015128015739</v>
      </c>
      <c r="AB558" s="19" t="n">
        <v>0.0651172375888456</v>
      </c>
      <c r="AC558" s="19" t="n">
        <v>0.0523688113847227</v>
      </c>
      <c r="AD558" s="19" t="n">
        <v>0.0544767309072655</v>
      </c>
      <c r="AE558" s="19"/>
      <c r="AF558" s="19" t="n">
        <v>0.0627704454550006</v>
      </c>
      <c r="AG558" s="19"/>
      <c r="AH558" s="19" t="n">
        <v>0.0550907645669043</v>
      </c>
      <c r="AI558" s="19"/>
      <c r="AJ558" s="19" t="n">
        <v>0.0833054656645887</v>
      </c>
      <c r="AK558" s="19" t="n">
        <v>0.0604202914111134</v>
      </c>
      <c r="AL558" s="19" t="n">
        <v>0.083478057539926</v>
      </c>
      <c r="AM558" s="19" t="n">
        <v>0.0336103878000747</v>
      </c>
      <c r="AN558" s="19" t="n">
        <v>0.0315311885546352</v>
      </c>
      <c r="AO558" s="19" t="n">
        <v>0.0567179822514891</v>
      </c>
      <c r="AP558" s="19" t="n">
        <v>0.0350608692087794</v>
      </c>
    </row>
    <row r="559">
      <c r="B559" t="s">
        <v>264</v>
      </c>
      <c r="C559" s="19" t="n">
        <v>0.194529880019998</v>
      </c>
      <c r="D559" s="19" t="n">
        <v>0.15162068186083</v>
      </c>
      <c r="E559" s="19" t="n">
        <v>0.237545660525981</v>
      </c>
      <c r="F559" s="19"/>
      <c r="G559" s="19" t="n">
        <v>0.0897539062988682</v>
      </c>
      <c r="H559" s="19" t="n">
        <v>0.106186499744048</v>
      </c>
      <c r="I559" s="19" t="n">
        <v>0.22073697013024</v>
      </c>
      <c r="J559" s="19" t="n">
        <v>0.224766002261822</v>
      </c>
      <c r="K559" s="19" t="n">
        <v>0.217435174650355</v>
      </c>
      <c r="L559" s="19" t="n">
        <v>0.254036268796862</v>
      </c>
      <c r="M559" s="19"/>
      <c r="N559" s="19" t="n">
        <v>0.352175092984657</v>
      </c>
      <c r="O559" s="19" t="n">
        <v>0.198222643789637</v>
      </c>
      <c r="P559" s="19" t="n">
        <v>0.260664725695144</v>
      </c>
      <c r="Q559" s="19" t="n">
        <v>0.140898439275552</v>
      </c>
      <c r="R559" s="19" t="n">
        <v>0.109985054577308</v>
      </c>
      <c r="S559" s="19"/>
      <c r="T559" s="19" t="n">
        <v>0.217390572511027</v>
      </c>
      <c r="U559" s="19" t="n">
        <v>0.256899120703132</v>
      </c>
      <c r="V559" s="19" t="n">
        <v>0.209430122166207</v>
      </c>
      <c r="W559" s="19" t="n">
        <v>0.154793197487713</v>
      </c>
      <c r="X559" s="19"/>
      <c r="Y559" s="19" t="n">
        <v>0.139841588155444</v>
      </c>
      <c r="Z559" s="19" t="n">
        <v>0.0955828903354339</v>
      </c>
      <c r="AA559" s="19" t="n">
        <v>0.291300783302392</v>
      </c>
      <c r="AB559" s="19" t="n">
        <v>0.356574491406515</v>
      </c>
      <c r="AC559" s="19" t="n">
        <v>0.0738563376212613</v>
      </c>
      <c r="AD559" s="19" t="n">
        <v>0.248052369991765</v>
      </c>
      <c r="AE559" s="19"/>
      <c r="AF559" s="19" t="n">
        <v>0.208824787571154</v>
      </c>
      <c r="AG559" s="19"/>
      <c r="AH559" s="19" t="n">
        <v>0.190825117489184</v>
      </c>
      <c r="AI559" s="19"/>
      <c r="AJ559" s="19" t="n">
        <v>0.140615808939905</v>
      </c>
      <c r="AK559" s="19" t="n">
        <v>0.241970107843808</v>
      </c>
      <c r="AL559" s="19" t="n">
        <v>0.204036913002786</v>
      </c>
      <c r="AM559" s="19" t="n">
        <v>0.228645924540116</v>
      </c>
      <c r="AN559" s="19" t="n">
        <v>0.148197428634706</v>
      </c>
      <c r="AO559" s="19" t="n">
        <v>0.210836492292538</v>
      </c>
      <c r="AP559" s="19" t="n">
        <v>0.203561312752252</v>
      </c>
    </row>
    <row r="560">
      <c r="C560" s="19"/>
      <c r="D560" s="19"/>
      <c r="E560" s="19"/>
      <c r="F560" s="19"/>
      <c r="G560" s="19"/>
      <c r="H560" s="19"/>
      <c r="I560" s="19"/>
      <c r="J560" s="19"/>
      <c r="K560" s="19"/>
      <c r="L560" s="19"/>
      <c r="M560" s="19"/>
      <c r="N560" s="19"/>
      <c r="O560" s="19"/>
      <c r="P560" s="19"/>
      <c r="Q560" s="19"/>
      <c r="R560" s="19"/>
      <c r="S560" s="19"/>
      <c r="T560" s="19"/>
      <c r="U560" s="19"/>
      <c r="V560" s="19"/>
      <c r="W560" s="19"/>
      <c r="X560" s="19"/>
      <c r="Y560" s="19"/>
      <c r="Z560" s="19"/>
      <c r="AA560" s="19"/>
      <c r="AB560" s="19"/>
      <c r="AC560" s="19"/>
      <c r="AD560" s="19"/>
      <c r="AE560" s="19"/>
      <c r="AF560" s="19"/>
      <c r="AG560" s="19"/>
      <c r="AH560" s="19"/>
      <c r="AI560" s="19"/>
      <c r="AJ560" s="19"/>
      <c r="AK560" s="19"/>
      <c r="AL560" s="19"/>
      <c r="AM560" s="19"/>
      <c r="AN560" s="19"/>
      <c r="AO560" s="19"/>
      <c r="AP560" s="19"/>
    </row>
    <row r="561">
      <c r="B561" s="7" t="s">
        <v>285</v>
      </c>
      <c r="C561" s="19"/>
      <c r="D561" s="19"/>
      <c r="E561" s="19"/>
      <c r="F561" s="19"/>
      <c r="G561" s="19"/>
      <c r="H561" s="19"/>
      <c r="I561" s="19"/>
      <c r="J561" s="19"/>
      <c r="K561" s="19"/>
      <c r="L561" s="19"/>
      <c r="M561" s="19"/>
      <c r="N561" s="19"/>
      <c r="O561" s="19"/>
      <c r="P561" s="19"/>
      <c r="Q561" s="19"/>
      <c r="R561" s="19"/>
      <c r="S561" s="19"/>
      <c r="T561" s="19"/>
      <c r="U561" s="19"/>
      <c r="V561" s="19"/>
      <c r="W561" s="19"/>
      <c r="X561" s="19"/>
      <c r="Y561" s="19"/>
      <c r="Z561" s="19"/>
      <c r="AA561" s="19"/>
      <c r="AB561" s="19"/>
      <c r="AC561" s="19"/>
      <c r="AD561" s="19"/>
      <c r="AE561" s="19"/>
      <c r="AF561" s="19"/>
      <c r="AG561" s="19"/>
      <c r="AH561" s="19"/>
      <c r="AI561" s="19"/>
      <c r="AJ561" s="19"/>
      <c r="AK561" s="19"/>
      <c r="AL561" s="19"/>
      <c r="AM561" s="19"/>
      <c r="AN561" s="19"/>
      <c r="AO561" s="19"/>
      <c r="AP561" s="19"/>
    </row>
    <row r="562">
      <c r="B562" s="26" t="s">
        <v>64</v>
      </c>
      <c r="C562" s="19"/>
      <c r="D562" s="19"/>
      <c r="E562" s="19"/>
      <c r="F562" s="19"/>
      <c r="G562" s="19"/>
      <c r="H562" s="19"/>
      <c r="I562" s="19"/>
      <c r="J562" s="19"/>
      <c r="K562" s="19"/>
      <c r="L562" s="19"/>
      <c r="M562" s="19"/>
      <c r="N562" s="19"/>
      <c r="O562" s="19"/>
      <c r="P562" s="19"/>
      <c r="Q562" s="19"/>
      <c r="R562" s="19"/>
      <c r="S562" s="19"/>
      <c r="T562" s="19"/>
      <c r="U562" s="19"/>
      <c r="V562" s="19"/>
      <c r="W562" s="19"/>
      <c r="X562" s="19"/>
      <c r="Y562" s="19"/>
      <c r="Z562" s="19"/>
      <c r="AA562" s="19"/>
      <c r="AB562" s="19"/>
      <c r="AC562" s="19"/>
      <c r="AD562" s="19"/>
      <c r="AE562" s="19"/>
      <c r="AF562" s="19"/>
      <c r="AG562" s="19"/>
      <c r="AH562" s="19"/>
      <c r="AI562" s="19"/>
      <c r="AJ562" s="19"/>
      <c r="AK562" s="19"/>
      <c r="AL562" s="19"/>
      <c r="AM562" s="19"/>
      <c r="AN562" s="19"/>
      <c r="AO562" s="19"/>
      <c r="AP562" s="19"/>
    </row>
    <row r="563">
      <c r="B563" t="s">
        <v>277</v>
      </c>
      <c r="C563" s="19" t="n">
        <v>0.148044378539747</v>
      </c>
      <c r="D563" s="19" t="n">
        <v>0.183914846679774</v>
      </c>
      <c r="E563" s="19" t="n">
        <v>0.112084811585486</v>
      </c>
      <c r="F563" s="19"/>
      <c r="G563" s="19" t="n">
        <v>0.189298062697103</v>
      </c>
      <c r="H563" s="19" t="n">
        <v>0.242429879558286</v>
      </c>
      <c r="I563" s="19" t="n">
        <v>0.179920771923551</v>
      </c>
      <c r="J563" s="19" t="n">
        <v>0.150755996382831</v>
      </c>
      <c r="K563" s="19" t="n">
        <v>0.0768233017096799</v>
      </c>
      <c r="L563" s="19" t="n">
        <v>0.0794978802654027</v>
      </c>
      <c r="M563" s="19"/>
      <c r="N563" s="19" t="n">
        <v>0.114251205064666</v>
      </c>
      <c r="O563" s="19" t="n">
        <v>0.162391430303463</v>
      </c>
      <c r="P563" s="19" t="n">
        <v>0.134234200440071</v>
      </c>
      <c r="Q563" s="19" t="n">
        <v>0.152696314784489</v>
      </c>
      <c r="R563" s="19" t="n">
        <v>0.160366596892943</v>
      </c>
      <c r="S563" s="19"/>
      <c r="T563" s="19" t="n">
        <v>0.171600139314993</v>
      </c>
      <c r="U563" s="19" t="n">
        <v>0.121087254825771</v>
      </c>
      <c r="V563" s="19" t="n">
        <v>0.110961251299455</v>
      </c>
      <c r="W563" s="19" t="n">
        <v>0.174680906208205</v>
      </c>
      <c r="X563" s="19"/>
      <c r="Y563" s="19" t="n">
        <v>0.186780355049077</v>
      </c>
      <c r="Z563" s="19" t="n">
        <v>0.18449015299048</v>
      </c>
      <c r="AA563" s="19" t="n">
        <v>0.0745335276380066</v>
      </c>
      <c r="AB563" s="19" t="n">
        <v>0.131704161184313</v>
      </c>
      <c r="AC563" s="19" t="n">
        <v>0.221269303196088</v>
      </c>
      <c r="AD563" s="19" t="n">
        <v>0.0996124883002038</v>
      </c>
      <c r="AE563" s="19"/>
      <c r="AF563" s="19" t="n">
        <v>0.135833074571373</v>
      </c>
      <c r="AG563" s="19"/>
      <c r="AH563" s="19" t="n">
        <v>0.148241248987369</v>
      </c>
      <c r="AI563" s="19"/>
      <c r="AJ563" s="19" t="n">
        <v>0.1546595609555</v>
      </c>
      <c r="AK563" s="19" t="n">
        <v>0.124805391022103</v>
      </c>
      <c r="AL563" s="19" t="n">
        <v>0.13776355279351</v>
      </c>
      <c r="AM563" s="19" t="n">
        <v>0.175532001802406</v>
      </c>
      <c r="AN563" s="19" t="n">
        <v>0.0670668531197384</v>
      </c>
      <c r="AO563" s="19" t="n">
        <v>0.17143345585016</v>
      </c>
      <c r="AP563" s="19" t="n">
        <v>0.190495215524673</v>
      </c>
    </row>
    <row r="564">
      <c r="B564" t="s">
        <v>278</v>
      </c>
      <c r="C564" s="19" t="n">
        <v>0.308319182824643</v>
      </c>
      <c r="D564" s="19" t="n">
        <v>0.305367222563554</v>
      </c>
      <c r="E564" s="19" t="n">
        <v>0.311278475472862</v>
      </c>
      <c r="F564" s="19"/>
      <c r="G564" s="19" t="n">
        <v>0.327472154928345</v>
      </c>
      <c r="H564" s="19" t="n">
        <v>0.335853634111832</v>
      </c>
      <c r="I564" s="19" t="n">
        <v>0.268923259089315</v>
      </c>
      <c r="J564" s="19" t="n">
        <v>0.312462615059141</v>
      </c>
      <c r="K564" s="19" t="n">
        <v>0.294380570516488</v>
      </c>
      <c r="L564" s="19" t="n">
        <v>0.312848918463024</v>
      </c>
      <c r="M564" s="19"/>
      <c r="N564" s="19" t="n">
        <v>0.289837432688704</v>
      </c>
      <c r="O564" s="19" t="n">
        <v>0.298302291148893</v>
      </c>
      <c r="P564" s="19" t="n">
        <v>0.334133240104809</v>
      </c>
      <c r="Q564" s="19" t="n">
        <v>0.310392784614142</v>
      </c>
      <c r="R564" s="19" t="n">
        <v>0.271342709612259</v>
      </c>
      <c r="S564" s="19"/>
      <c r="T564" s="19" t="n">
        <v>0.332588125388306</v>
      </c>
      <c r="U564" s="19" t="n">
        <v>0.280334642642724</v>
      </c>
      <c r="V564" s="19" t="n">
        <v>0.333599412742595</v>
      </c>
      <c r="W564" s="19" t="n">
        <v>0.321245993340879</v>
      </c>
      <c r="X564" s="19"/>
      <c r="Y564" s="19" t="n">
        <v>0.307823181690096</v>
      </c>
      <c r="Z564" s="19" t="n">
        <v>0.369584663035826</v>
      </c>
      <c r="AA564" s="19" t="n">
        <v>0.320838620122583</v>
      </c>
      <c r="AB564" s="19" t="n">
        <v>0.317114170818283</v>
      </c>
      <c r="AC564" s="19" t="n">
        <v>0.287275402934551</v>
      </c>
      <c r="AD564" s="19" t="n">
        <v>0.20786716849083</v>
      </c>
      <c r="AE564" s="19"/>
      <c r="AF564" s="19" t="n">
        <v>0.297850034369771</v>
      </c>
      <c r="AG564" s="19"/>
      <c r="AH564" s="19" t="n">
        <v>0.315904490911989</v>
      </c>
      <c r="AI564" s="19"/>
      <c r="AJ564" s="19" t="n">
        <v>0.350023010950957</v>
      </c>
      <c r="AK564" s="19" t="n">
        <v>0.295551805512095</v>
      </c>
      <c r="AL564" s="19" t="n">
        <v>0.281651795348321</v>
      </c>
      <c r="AM564" s="19" t="n">
        <v>0.283138964720826</v>
      </c>
      <c r="AN564" s="19" t="n">
        <v>0.284563108171514</v>
      </c>
      <c r="AO564" s="19" t="n">
        <v>0.274823400234839</v>
      </c>
      <c r="AP564" s="19" t="n">
        <v>0.335467418975908</v>
      </c>
    </row>
    <row r="565">
      <c r="B565" t="s">
        <v>279</v>
      </c>
      <c r="C565" s="19" t="n">
        <v>0.197060344803418</v>
      </c>
      <c r="D565" s="19" t="n">
        <v>0.208865413175763</v>
      </c>
      <c r="E565" s="19" t="n">
        <v>0.185225953769607</v>
      </c>
      <c r="F565" s="19"/>
      <c r="G565" s="19" t="n">
        <v>0.241815640712811</v>
      </c>
      <c r="H565" s="19" t="n">
        <v>0.184752129995417</v>
      </c>
      <c r="I565" s="19" t="n">
        <v>0.247147447685917</v>
      </c>
      <c r="J565" s="19" t="n">
        <v>0.166718005490362</v>
      </c>
      <c r="K565" s="19" t="n">
        <v>0.134085878626892</v>
      </c>
      <c r="L565" s="19" t="n">
        <v>0.213712295475346</v>
      </c>
      <c r="M565" s="19"/>
      <c r="N565" s="19" t="n">
        <v>0.247994434053558</v>
      </c>
      <c r="O565" s="19" t="n">
        <v>0.228267651883671</v>
      </c>
      <c r="P565" s="19" t="n">
        <v>0.184047635482566</v>
      </c>
      <c r="Q565" s="19" t="n">
        <v>0.179219539981544</v>
      </c>
      <c r="R565" s="19" t="n">
        <v>0.193258431646916</v>
      </c>
      <c r="S565" s="19"/>
      <c r="T565" s="19" t="n">
        <v>0.195753786016783</v>
      </c>
      <c r="U565" s="19" t="n">
        <v>0.197236751110956</v>
      </c>
      <c r="V565" s="19" t="n">
        <v>0.176546209722065</v>
      </c>
      <c r="W565" s="19" t="n">
        <v>0.197344558987142</v>
      </c>
      <c r="X565" s="19"/>
      <c r="Y565" s="19" t="n">
        <v>0.21358667878386</v>
      </c>
      <c r="Z565" s="19" t="n">
        <v>0.178469443167994</v>
      </c>
      <c r="AA565" s="19" t="n">
        <v>0.210049646428186</v>
      </c>
      <c r="AB565" s="19" t="n">
        <v>0.166108998625869</v>
      </c>
      <c r="AC565" s="19" t="n">
        <v>0.162366920963997</v>
      </c>
      <c r="AD565" s="19" t="n">
        <v>0.117978849852495</v>
      </c>
      <c r="AE565" s="19"/>
      <c r="AF565" s="19" t="n">
        <v>0.204437619668442</v>
      </c>
      <c r="AG565" s="19"/>
      <c r="AH565" s="19" t="n">
        <v>0.197458432059698</v>
      </c>
      <c r="AI565" s="19"/>
      <c r="AJ565" s="19" t="n">
        <v>0.192450883294681</v>
      </c>
      <c r="AK565" s="19" t="n">
        <v>0.243031529824026</v>
      </c>
      <c r="AL565" s="19" t="n">
        <v>0.223975030611178</v>
      </c>
      <c r="AM565" s="19" t="n">
        <v>0.153450115515167</v>
      </c>
      <c r="AN565" s="19" t="n">
        <v>0.221395643832667</v>
      </c>
      <c r="AO565" s="19" t="n">
        <v>0.137640865562278</v>
      </c>
      <c r="AP565" s="19" t="n">
        <v>0.16338587787027</v>
      </c>
    </row>
    <row r="566">
      <c r="B566" t="s">
        <v>280</v>
      </c>
      <c r="C566" s="19" t="n">
        <v>0.0953306574614734</v>
      </c>
      <c r="D566" s="19" t="n">
        <v>0.0878049634593197</v>
      </c>
      <c r="E566" s="19" t="n">
        <v>0.102875044568196</v>
      </c>
      <c r="F566" s="19"/>
      <c r="G566" s="19" t="n">
        <v>0.129959101276684</v>
      </c>
      <c r="H566" s="19" t="n">
        <v>0.0777132129564266</v>
      </c>
      <c r="I566" s="19" t="n">
        <v>0.102771804796024</v>
      </c>
      <c r="J566" s="19" t="n">
        <v>0.0549511176729603</v>
      </c>
      <c r="K566" s="19" t="n">
        <v>0.121687038297292</v>
      </c>
      <c r="L566" s="19" t="n">
        <v>0.099817947655804</v>
      </c>
      <c r="M566" s="19"/>
      <c r="N566" s="19" t="n">
        <v>0.0339542214387526</v>
      </c>
      <c r="O566" s="19" t="n">
        <v>0.0983363115076465</v>
      </c>
      <c r="P566" s="19" t="n">
        <v>0.0762491229248433</v>
      </c>
      <c r="Q566" s="19" t="n">
        <v>0.105423296513258</v>
      </c>
      <c r="R566" s="19" t="n">
        <v>0.133401112077656</v>
      </c>
      <c r="S566" s="19"/>
      <c r="T566" s="19" t="n">
        <v>0.119623498211584</v>
      </c>
      <c r="U566" s="19" t="n">
        <v>0.132927396062671</v>
      </c>
      <c r="V566" s="19" t="n">
        <v>0.0930663602679473</v>
      </c>
      <c r="W566" s="19" t="n">
        <v>0.0845560379449888</v>
      </c>
      <c r="X566" s="19"/>
      <c r="Y566" s="19" t="n">
        <v>0.0819275386072754</v>
      </c>
      <c r="Z566" s="19" t="n">
        <v>0.119064509480413</v>
      </c>
      <c r="AA566" s="19" t="n">
        <v>0.0848129267059606</v>
      </c>
      <c r="AB566" s="19" t="n">
        <v>0.130695453198744</v>
      </c>
      <c r="AC566" s="19" t="n">
        <v>0.150042992681375</v>
      </c>
      <c r="AD566" s="19" t="n">
        <v>0.103480776912166</v>
      </c>
      <c r="AE566" s="19"/>
      <c r="AF566" s="19" t="n">
        <v>0.102664436898078</v>
      </c>
      <c r="AG566" s="19"/>
      <c r="AH566" s="19" t="n">
        <v>0.0941066418156062</v>
      </c>
      <c r="AI566" s="19"/>
      <c r="AJ566" s="19" t="n">
        <v>0.0882851863224786</v>
      </c>
      <c r="AK566" s="19" t="n">
        <v>0.0915572732853523</v>
      </c>
      <c r="AL566" s="19" t="n">
        <v>0.137087431707859</v>
      </c>
      <c r="AM566" s="19" t="n">
        <v>0.0578694686190955</v>
      </c>
      <c r="AN566" s="19" t="n">
        <v>0.102239466842174</v>
      </c>
      <c r="AO566" s="19" t="n">
        <v>0.159446978732341</v>
      </c>
      <c r="AP566" s="19" t="n">
        <v>0.0454069839179456</v>
      </c>
    </row>
    <row r="567">
      <c r="B567" t="s">
        <v>281</v>
      </c>
      <c r="C567" s="19" t="n">
        <v>0.190953221833418</v>
      </c>
      <c r="D567" s="19" t="n">
        <v>0.160968034627259</v>
      </c>
      <c r="E567" s="19" t="n">
        <v>0.221012889378508</v>
      </c>
      <c r="F567" s="19"/>
      <c r="G567" s="19" t="n">
        <v>0.0627721880924087</v>
      </c>
      <c r="H567" s="19" t="n">
        <v>0.132166875589022</v>
      </c>
      <c r="I567" s="19" t="n">
        <v>0.131261764592458</v>
      </c>
      <c r="J567" s="19" t="n">
        <v>0.256275831878303</v>
      </c>
      <c r="K567" s="19" t="n">
        <v>0.312011592481496</v>
      </c>
      <c r="L567" s="19" t="n">
        <v>0.209603977777247</v>
      </c>
      <c r="M567" s="19"/>
      <c r="N567" s="19" t="n">
        <v>0.199187235158019</v>
      </c>
      <c r="O567" s="19" t="n">
        <v>0.16376249608325</v>
      </c>
      <c r="P567" s="19" t="n">
        <v>0.193945090403677</v>
      </c>
      <c r="Q567" s="19" t="n">
        <v>0.200787998769054</v>
      </c>
      <c r="R567" s="19" t="n">
        <v>0.201681918412654</v>
      </c>
      <c r="S567" s="19"/>
      <c r="T567" s="19" t="n">
        <v>0.0899194067776282</v>
      </c>
      <c r="U567" s="19" t="n">
        <v>0.21671069717948</v>
      </c>
      <c r="V567" s="19" t="n">
        <v>0.214482342640722</v>
      </c>
      <c r="W567" s="19" t="n">
        <v>0.172959701479251</v>
      </c>
      <c r="X567" s="19"/>
      <c r="Y567" s="19" t="n">
        <v>0.160039227351018</v>
      </c>
      <c r="Z567" s="19" t="n">
        <v>0.13031454662546</v>
      </c>
      <c r="AA567" s="19" t="n">
        <v>0.238649882109666</v>
      </c>
      <c r="AB567" s="19" t="n">
        <v>0.190174429742531</v>
      </c>
      <c r="AC567" s="19" t="n">
        <v>0.0985334700689314</v>
      </c>
      <c r="AD567" s="19" t="n">
        <v>0.365320589893554</v>
      </c>
      <c r="AE567" s="19"/>
      <c r="AF567" s="19" t="n">
        <v>0.203907747493513</v>
      </c>
      <c r="AG567" s="19"/>
      <c r="AH567" s="19" t="n">
        <v>0.185390362596928</v>
      </c>
      <c r="AI567" s="19"/>
      <c r="AJ567" s="19" t="n">
        <v>0.189464796043516</v>
      </c>
      <c r="AK567" s="19" t="n">
        <v>0.150759942530461</v>
      </c>
      <c r="AL567" s="19" t="n">
        <v>0.177869787339586</v>
      </c>
      <c r="AM567" s="19" t="n">
        <v>0.284253390476355</v>
      </c>
      <c r="AN567" s="19" t="n">
        <v>0.23579027795036</v>
      </c>
      <c r="AO567" s="19" t="n">
        <v>0.17432637091942</v>
      </c>
      <c r="AP567" s="19" t="n">
        <v>0.187953185811368</v>
      </c>
    </row>
    <row r="568">
      <c r="B568" t="s">
        <v>60</v>
      </c>
      <c r="C568" s="19" t="n">
        <v>0.0602922145373002</v>
      </c>
      <c r="D568" s="19" t="n">
        <v>0.0530795194943314</v>
      </c>
      <c r="E568" s="19" t="n">
        <v>0.067522825225341</v>
      </c>
      <c r="F568" s="19"/>
      <c r="G568" s="19" t="n">
        <v>0.0486828522926486</v>
      </c>
      <c r="H568" s="19" t="n">
        <v>0.0270842677890154</v>
      </c>
      <c r="I568" s="19" t="n">
        <v>0.0699749519127353</v>
      </c>
      <c r="J568" s="19" t="n">
        <v>0.0588364335164031</v>
      </c>
      <c r="K568" s="19" t="n">
        <v>0.0610116183681512</v>
      </c>
      <c r="L568" s="19" t="n">
        <v>0.0845189803631761</v>
      </c>
      <c r="M568" s="19"/>
      <c r="N568" s="19" t="n">
        <v>0.114775471596301</v>
      </c>
      <c r="O568" s="19" t="n">
        <v>0.0489398190730773</v>
      </c>
      <c r="P568" s="19" t="n">
        <v>0.0773907106440332</v>
      </c>
      <c r="Q568" s="19" t="n">
        <v>0.0514800653375131</v>
      </c>
      <c r="R568" s="19" t="n">
        <v>0.0399492313575726</v>
      </c>
      <c r="S568" s="19"/>
      <c r="T568" s="19" t="n">
        <v>0.0905150442907059</v>
      </c>
      <c r="U568" s="19" t="n">
        <v>0.0517032581783984</v>
      </c>
      <c r="V568" s="19" t="n">
        <v>0.0713444233272162</v>
      </c>
      <c r="W568" s="19" t="n">
        <v>0.0492128020395336</v>
      </c>
      <c r="X568" s="19"/>
      <c r="Y568" s="19" t="n">
        <v>0.0498430185186733</v>
      </c>
      <c r="Z568" s="19" t="n">
        <v>0.0180766846998264</v>
      </c>
      <c r="AA568" s="19" t="n">
        <v>0.0711153969955975</v>
      </c>
      <c r="AB568" s="19" t="n">
        <v>0.0642027864302589</v>
      </c>
      <c r="AC568" s="19" t="n">
        <v>0.0805119101550575</v>
      </c>
      <c r="AD568" s="19" t="n">
        <v>0.105740126550751</v>
      </c>
      <c r="AE568" s="19"/>
      <c r="AF568" s="19" t="n">
        <v>0.0553070869988216</v>
      </c>
      <c r="AG568" s="19"/>
      <c r="AH568" s="19" t="n">
        <v>0.0588988236284098</v>
      </c>
      <c r="AI568" s="19"/>
      <c r="AJ568" s="19" t="n">
        <v>0.0251165624328681</v>
      </c>
      <c r="AK568" s="19" t="n">
        <v>0.0942940578259629</v>
      </c>
      <c r="AL568" s="19" t="n">
        <v>0.0416524021995464</v>
      </c>
      <c r="AM568" s="19" t="n">
        <v>0.0457560588661511</v>
      </c>
      <c r="AN568" s="19" t="n">
        <v>0.0889446500835467</v>
      </c>
      <c r="AO568" s="19" t="n">
        <v>0.0823289287009623</v>
      </c>
      <c r="AP568" s="19" t="n">
        <v>0.077291317899835</v>
      </c>
    </row>
    <row r="569">
      <c r="B569" t="s">
        <v>282</v>
      </c>
      <c r="C569" s="19" t="n">
        <v>0.45636356136439</v>
      </c>
      <c r="D569" s="19" t="n">
        <v>0.489282069243328</v>
      </c>
      <c r="E569" s="19" t="n">
        <v>0.423363287058348</v>
      </c>
      <c r="F569" s="19"/>
      <c r="G569" s="19" t="n">
        <v>0.516770217625448</v>
      </c>
      <c r="H569" s="19" t="n">
        <v>0.578283513670119</v>
      </c>
      <c r="I569" s="19" t="n">
        <v>0.448844031012866</v>
      </c>
      <c r="J569" s="19" t="n">
        <v>0.463218611441972</v>
      </c>
      <c r="K569" s="19" t="n">
        <v>0.371203872226168</v>
      </c>
      <c r="L569" s="19" t="n">
        <v>0.392346798728427</v>
      </c>
      <c r="M569" s="19"/>
      <c r="N569" s="19" t="n">
        <v>0.40408863775337</v>
      </c>
      <c r="O569" s="19" t="n">
        <v>0.460693721452355</v>
      </c>
      <c r="P569" s="19" t="n">
        <v>0.46836744054488</v>
      </c>
      <c r="Q569" s="19" t="n">
        <v>0.463089099398631</v>
      </c>
      <c r="R569" s="19" t="n">
        <v>0.431709306505201</v>
      </c>
      <c r="S569" s="19"/>
      <c r="T569" s="19" t="n">
        <v>0.504188264703299</v>
      </c>
      <c r="U569" s="19" t="n">
        <v>0.401421897468495</v>
      </c>
      <c r="V569" s="19" t="n">
        <v>0.44456066404205</v>
      </c>
      <c r="W569" s="19" t="n">
        <v>0.495926899549084</v>
      </c>
      <c r="X569" s="19"/>
      <c r="Y569" s="19" t="n">
        <v>0.494603536739173</v>
      </c>
      <c r="Z569" s="19" t="n">
        <v>0.554074816026306</v>
      </c>
      <c r="AA569" s="19" t="n">
        <v>0.39537214776059</v>
      </c>
      <c r="AB569" s="19" t="n">
        <v>0.448818332002596</v>
      </c>
      <c r="AC569" s="19" t="n">
        <v>0.508544706130639</v>
      </c>
      <c r="AD569" s="19" t="n">
        <v>0.307479656791034</v>
      </c>
      <c r="AE569" s="19"/>
      <c r="AF569" s="19" t="n">
        <v>0.433683108941145</v>
      </c>
      <c r="AG569" s="19"/>
      <c r="AH569" s="19" t="n">
        <v>0.464145739899358</v>
      </c>
      <c r="AI569" s="19"/>
      <c r="AJ569" s="19" t="n">
        <v>0.504682571906456</v>
      </c>
      <c r="AK569" s="19" t="n">
        <v>0.420357196534198</v>
      </c>
      <c r="AL569" s="19" t="n">
        <v>0.419415348141831</v>
      </c>
      <c r="AM569" s="19" t="n">
        <v>0.458670966523232</v>
      </c>
      <c r="AN569" s="19" t="n">
        <v>0.351629961291252</v>
      </c>
      <c r="AO569" s="19" t="n">
        <v>0.446256856084999</v>
      </c>
      <c r="AP569" s="19" t="n">
        <v>0.525962634500581</v>
      </c>
    </row>
    <row r="570">
      <c r="B570" t="s">
        <v>283</v>
      </c>
      <c r="C570" s="19" t="n">
        <v>0.286283879294891</v>
      </c>
      <c r="D570" s="19" t="n">
        <v>0.248772998086578</v>
      </c>
      <c r="E570" s="19" t="n">
        <v>0.323887933946704</v>
      </c>
      <c r="F570" s="19"/>
      <c r="G570" s="19" t="n">
        <v>0.192731289369093</v>
      </c>
      <c r="H570" s="19" t="n">
        <v>0.209880088545448</v>
      </c>
      <c r="I570" s="19" t="n">
        <v>0.234033569388482</v>
      </c>
      <c r="J570" s="19" t="n">
        <v>0.311226949551263</v>
      </c>
      <c r="K570" s="19" t="n">
        <v>0.433698630778789</v>
      </c>
      <c r="L570" s="19" t="n">
        <v>0.309421925433051</v>
      </c>
      <c r="M570" s="19"/>
      <c r="N570" s="19" t="n">
        <v>0.233141456596772</v>
      </c>
      <c r="O570" s="19" t="n">
        <v>0.262098807590896</v>
      </c>
      <c r="P570" s="19" t="n">
        <v>0.270194213328521</v>
      </c>
      <c r="Q570" s="19" t="n">
        <v>0.306211295282312</v>
      </c>
      <c r="R570" s="19" t="n">
        <v>0.33508303049031</v>
      </c>
      <c r="S570" s="19"/>
      <c r="T570" s="19" t="n">
        <v>0.209542904989212</v>
      </c>
      <c r="U570" s="19" t="n">
        <v>0.349638093242151</v>
      </c>
      <c r="V570" s="19" t="n">
        <v>0.307548702908669</v>
      </c>
      <c r="W570" s="19" t="n">
        <v>0.25751573942424</v>
      </c>
      <c r="X570" s="19"/>
      <c r="Y570" s="19" t="n">
        <v>0.241966765958294</v>
      </c>
      <c r="Z570" s="19" t="n">
        <v>0.249379056105873</v>
      </c>
      <c r="AA570" s="19" t="n">
        <v>0.323462808815627</v>
      </c>
      <c r="AB570" s="19" t="n">
        <v>0.320869882941276</v>
      </c>
      <c r="AC570" s="19" t="n">
        <v>0.248576462750306</v>
      </c>
      <c r="AD570" s="19" t="n">
        <v>0.46880136680572</v>
      </c>
      <c r="AE570" s="19"/>
      <c r="AF570" s="19" t="n">
        <v>0.306572184391592</v>
      </c>
      <c r="AG570" s="19"/>
      <c r="AH570" s="19" t="n">
        <v>0.279497004412534</v>
      </c>
      <c r="AI570" s="19"/>
      <c r="AJ570" s="19" t="n">
        <v>0.277749982365995</v>
      </c>
      <c r="AK570" s="19" t="n">
        <v>0.242317215815813</v>
      </c>
      <c r="AL570" s="19" t="n">
        <v>0.314957219047445</v>
      </c>
      <c r="AM570" s="19" t="n">
        <v>0.34212285909545</v>
      </c>
      <c r="AN570" s="19" t="n">
        <v>0.338029744792534</v>
      </c>
      <c r="AO570" s="19" t="n">
        <v>0.333773349651761</v>
      </c>
      <c r="AP570" s="19" t="n">
        <v>0.233360169729314</v>
      </c>
    </row>
    <row r="571">
      <c r="B571" t="s">
        <v>243</v>
      </c>
      <c r="C571" s="19" t="n">
        <v>0.170079682069499</v>
      </c>
      <c r="D571" s="19" t="n">
        <v>0.240509071156749</v>
      </c>
      <c r="E571" s="19" t="n">
        <v>0.0994753531116443</v>
      </c>
      <c r="F571" s="19"/>
      <c r="G571" s="19" t="n">
        <v>0.324038928256355</v>
      </c>
      <c r="H571" s="19" t="n">
        <v>0.36840342512467</v>
      </c>
      <c r="I571" s="19" t="n">
        <v>0.214810461624383</v>
      </c>
      <c r="J571" s="19" t="n">
        <v>0.151991661890708</v>
      </c>
      <c r="K571" s="19" t="n">
        <v>-0.0624947585526207</v>
      </c>
      <c r="L571" s="19" t="n">
        <v>0.0829248732953754</v>
      </c>
      <c r="M571" s="19"/>
      <c r="N571" s="19" t="n">
        <v>0.170947181156598</v>
      </c>
      <c r="O571" s="19" t="n">
        <v>0.198594913861459</v>
      </c>
      <c r="P571" s="19" t="n">
        <v>0.19817322721636</v>
      </c>
      <c r="Q571" s="19" t="n">
        <v>0.156877804116319</v>
      </c>
      <c r="R571" s="19" t="n">
        <v>0.0966262760148915</v>
      </c>
      <c r="S571" s="19"/>
      <c r="T571" s="19" t="n">
        <v>0.294645359714087</v>
      </c>
      <c r="U571" s="19" t="n">
        <v>0.0517838042263445</v>
      </c>
      <c r="V571" s="19" t="n">
        <v>0.137011961133381</v>
      </c>
      <c r="W571" s="19" t="n">
        <v>0.238411160124844</v>
      </c>
      <c r="X571" s="19"/>
      <c r="Y571" s="19" t="n">
        <v>0.252636770780879</v>
      </c>
      <c r="Z571" s="19" t="n">
        <v>0.304695759920433</v>
      </c>
      <c r="AA571" s="19" t="n">
        <v>0.0719093389449631</v>
      </c>
      <c r="AB571" s="19" t="n">
        <v>0.127948449061321</v>
      </c>
      <c r="AC571" s="19" t="n">
        <v>0.259968243380333</v>
      </c>
      <c r="AD571" s="19" t="n">
        <v>-0.161321710014686</v>
      </c>
      <c r="AE571" s="19"/>
      <c r="AF571" s="19" t="n">
        <v>0.127110924549553</v>
      </c>
      <c r="AG571" s="19"/>
      <c r="AH571" s="19" t="n">
        <v>0.184648735486824</v>
      </c>
      <c r="AI571" s="19"/>
      <c r="AJ571" s="19" t="n">
        <v>0.226932589540462</v>
      </c>
      <c r="AK571" s="19" t="n">
        <v>0.178039980718385</v>
      </c>
      <c r="AL571" s="19" t="n">
        <v>0.104458129094386</v>
      </c>
      <c r="AM571" s="19" t="n">
        <v>0.116548107427782</v>
      </c>
      <c r="AN571" s="19" t="n">
        <v>0.0136002164987181</v>
      </c>
      <c r="AO571" s="19" t="n">
        <v>0.112483506433238</v>
      </c>
      <c r="AP571" s="19" t="n">
        <v>0.292602464771267</v>
      </c>
    </row>
    <row r="572">
      <c r="C572" s="19"/>
      <c r="D572" s="19"/>
      <c r="E572" s="19"/>
      <c r="F572" s="19"/>
      <c r="G572" s="19"/>
      <c r="H572" s="19"/>
      <c r="I572" s="19"/>
      <c r="J572" s="19"/>
      <c r="K572" s="19"/>
      <c r="L572" s="19"/>
      <c r="M572" s="19"/>
      <c r="N572" s="19"/>
      <c r="O572" s="19"/>
      <c r="P572" s="19"/>
      <c r="Q572" s="19"/>
      <c r="R572" s="19"/>
      <c r="S572" s="19"/>
      <c r="T572" s="19"/>
      <c r="U572" s="19"/>
      <c r="V572" s="19"/>
      <c r="W572" s="19"/>
      <c r="X572" s="19"/>
      <c r="Y572" s="19"/>
      <c r="Z572" s="19"/>
      <c r="AA572" s="19"/>
      <c r="AB572" s="19"/>
      <c r="AC572" s="19"/>
      <c r="AD572" s="19"/>
      <c r="AE572" s="19"/>
      <c r="AF572" s="19"/>
      <c r="AG572" s="19"/>
      <c r="AH572" s="19"/>
      <c r="AI572" s="19"/>
      <c r="AJ572" s="19"/>
      <c r="AK572" s="19"/>
      <c r="AL572" s="19"/>
      <c r="AM572" s="19"/>
      <c r="AN572" s="19"/>
      <c r="AO572" s="19"/>
      <c r="AP572" s="19"/>
    </row>
    <row r="573">
      <c r="B573" s="7" t="s">
        <v>286</v>
      </c>
      <c r="C573" s="19"/>
      <c r="D573" s="19"/>
      <c r="E573" s="19"/>
      <c r="F573" s="19"/>
      <c r="G573" s="19"/>
      <c r="H573" s="19"/>
      <c r="I573" s="19"/>
      <c r="J573" s="19"/>
      <c r="K573" s="19"/>
      <c r="L573" s="19"/>
      <c r="M573" s="19"/>
      <c r="N573" s="19"/>
      <c r="O573" s="19"/>
      <c r="P573" s="19"/>
      <c r="Q573" s="19"/>
      <c r="R573" s="19"/>
      <c r="S573" s="19"/>
      <c r="T573" s="19"/>
      <c r="U573" s="19"/>
      <c r="V573" s="19"/>
      <c r="W573" s="19"/>
      <c r="X573" s="19"/>
      <c r="Y573" s="19"/>
      <c r="Z573" s="19"/>
      <c r="AA573" s="19"/>
      <c r="AB573" s="19"/>
      <c r="AC573" s="19"/>
      <c r="AD573" s="19"/>
      <c r="AE573" s="19"/>
      <c r="AF573" s="19"/>
      <c r="AG573" s="19"/>
      <c r="AH573" s="19"/>
      <c r="AI573" s="19"/>
      <c r="AJ573" s="19"/>
      <c r="AK573" s="19"/>
      <c r="AL573" s="19"/>
      <c r="AM573" s="19"/>
      <c r="AN573" s="19"/>
      <c r="AO573" s="19"/>
      <c r="AP573" s="19"/>
    </row>
    <row r="574">
      <c r="B574" s="26" t="s">
        <v>64</v>
      </c>
      <c r="C574" s="19"/>
      <c r="D574" s="19"/>
      <c r="E574" s="19"/>
      <c r="F574" s="19"/>
      <c r="G574" s="19"/>
      <c r="H574" s="19"/>
      <c r="I574" s="19"/>
      <c r="J574" s="19"/>
      <c r="K574" s="19"/>
      <c r="L574" s="19"/>
      <c r="M574" s="19"/>
      <c r="N574" s="19"/>
      <c r="O574" s="19"/>
      <c r="P574" s="19"/>
      <c r="Q574" s="19"/>
      <c r="R574" s="19"/>
      <c r="S574" s="19"/>
      <c r="T574" s="19"/>
      <c r="U574" s="19"/>
      <c r="V574" s="19"/>
      <c r="W574" s="19"/>
      <c r="X574" s="19"/>
      <c r="Y574" s="19"/>
      <c r="Z574" s="19"/>
      <c r="AA574" s="19"/>
      <c r="AB574" s="19"/>
      <c r="AC574" s="19"/>
      <c r="AD574" s="19"/>
      <c r="AE574" s="19"/>
      <c r="AF574" s="19"/>
      <c r="AG574" s="19"/>
      <c r="AH574" s="19"/>
      <c r="AI574" s="19"/>
      <c r="AJ574" s="19"/>
      <c r="AK574" s="19"/>
      <c r="AL574" s="19"/>
      <c r="AM574" s="19"/>
      <c r="AN574" s="19"/>
      <c r="AO574" s="19"/>
      <c r="AP574" s="19"/>
    </row>
    <row r="575">
      <c r="B575" t="s">
        <v>277</v>
      </c>
      <c r="C575" s="19" t="n">
        <v>0.129079913226851</v>
      </c>
      <c r="D575" s="19" t="n">
        <v>0.13599456641357</v>
      </c>
      <c r="E575" s="19" t="n">
        <v>0.122148084702543</v>
      </c>
      <c r="F575" s="19"/>
      <c r="G575" s="19" t="n">
        <v>0.176579158174608</v>
      </c>
      <c r="H575" s="19" t="n">
        <v>0.220516807321084</v>
      </c>
      <c r="I575" s="19" t="n">
        <v>0.132712079238553</v>
      </c>
      <c r="J575" s="19" t="n">
        <v>0.152194236887497</v>
      </c>
      <c r="K575" s="19" t="n">
        <v>0.0779488583322866</v>
      </c>
      <c r="L575" s="19" t="n">
        <v>0.0515238666685608</v>
      </c>
      <c r="M575" s="19"/>
      <c r="N575" s="19" t="n">
        <v>0.116052281962338</v>
      </c>
      <c r="O575" s="19" t="n">
        <v>0.108784711201038</v>
      </c>
      <c r="P575" s="19" t="n">
        <v>0.133458688971107</v>
      </c>
      <c r="Q575" s="19" t="n">
        <v>0.133311992891825</v>
      </c>
      <c r="R575" s="19" t="n">
        <v>0.148445540947914</v>
      </c>
      <c r="S575" s="19"/>
      <c r="T575" s="19" t="n">
        <v>0.125513099059028</v>
      </c>
      <c r="U575" s="19" t="n">
        <v>0.0961095596583147</v>
      </c>
      <c r="V575" s="19" t="n">
        <v>0.115133297767291</v>
      </c>
      <c r="W575" s="19" t="n">
        <v>0.145304048906996</v>
      </c>
      <c r="X575" s="19"/>
      <c r="Y575" s="19" t="n">
        <v>0.153434154204215</v>
      </c>
      <c r="Z575" s="19" t="n">
        <v>0.179596763821851</v>
      </c>
      <c r="AA575" s="19" t="n">
        <v>0.0534897090094534</v>
      </c>
      <c r="AB575" s="19" t="n">
        <v>0.131158158838238</v>
      </c>
      <c r="AC575" s="19" t="n">
        <v>0.230207022308567</v>
      </c>
      <c r="AD575" s="19" t="n">
        <v>0.0937758272804019</v>
      </c>
      <c r="AE575" s="19"/>
      <c r="AF575" s="19" t="n">
        <v>0.110309037016059</v>
      </c>
      <c r="AG575" s="19"/>
      <c r="AH575" s="19" t="n">
        <v>0.13259429063587</v>
      </c>
      <c r="AI575" s="19"/>
      <c r="AJ575" s="19" t="n">
        <v>0.137808469229362</v>
      </c>
      <c r="AK575" s="19" t="n">
        <v>0.0821957219463743</v>
      </c>
      <c r="AL575" s="19" t="n">
        <v>0.106620581818906</v>
      </c>
      <c r="AM575" s="19" t="n">
        <v>0.197390119962861</v>
      </c>
      <c r="AN575" s="19" t="n">
        <v>0.113962424076626</v>
      </c>
      <c r="AO575" s="19" t="n">
        <v>0.122951542328857</v>
      </c>
      <c r="AP575" s="19" t="n">
        <v>0.170084192759482</v>
      </c>
    </row>
    <row r="576">
      <c r="B576" t="s">
        <v>278</v>
      </c>
      <c r="C576" s="19" t="n">
        <v>0.325127633039791</v>
      </c>
      <c r="D576" s="19" t="n">
        <v>0.343047153262586</v>
      </c>
      <c r="E576" s="19" t="n">
        <v>0.307163602441574</v>
      </c>
      <c r="F576" s="19"/>
      <c r="G576" s="19" t="n">
        <v>0.356122617686309</v>
      </c>
      <c r="H576" s="19" t="n">
        <v>0.339471781780509</v>
      </c>
      <c r="I576" s="19" t="n">
        <v>0.397900733194148</v>
      </c>
      <c r="J576" s="19" t="n">
        <v>0.357304343348531</v>
      </c>
      <c r="K576" s="19" t="n">
        <v>0.238286817694271</v>
      </c>
      <c r="L576" s="19" t="n">
        <v>0.280837158433368</v>
      </c>
      <c r="M576" s="19"/>
      <c r="N576" s="19" t="n">
        <v>0.16852421583973</v>
      </c>
      <c r="O576" s="19" t="n">
        <v>0.380523572350476</v>
      </c>
      <c r="P576" s="19" t="n">
        <v>0.288664867881391</v>
      </c>
      <c r="Q576" s="19" t="n">
        <v>0.338052785821516</v>
      </c>
      <c r="R576" s="19" t="n">
        <v>0.34863954836484</v>
      </c>
      <c r="S576" s="19"/>
      <c r="T576" s="19" t="n">
        <v>0.292393214480272</v>
      </c>
      <c r="U576" s="19" t="n">
        <v>0.27058532631079</v>
      </c>
      <c r="V576" s="19" t="n">
        <v>0.246700530998443</v>
      </c>
      <c r="W576" s="19" t="n">
        <v>0.376628724072967</v>
      </c>
      <c r="X576" s="19"/>
      <c r="Y576" s="19" t="n">
        <v>0.378844460931318</v>
      </c>
      <c r="Z576" s="19" t="n">
        <v>0.340779104316393</v>
      </c>
      <c r="AA576" s="19" t="n">
        <v>0.284484205300105</v>
      </c>
      <c r="AB576" s="19" t="n">
        <v>0.217648971666709</v>
      </c>
      <c r="AC576" s="19" t="n">
        <v>0.362558833092139</v>
      </c>
      <c r="AD576" s="19" t="n">
        <v>0.22299422530365</v>
      </c>
      <c r="AE576" s="19"/>
      <c r="AF576" s="19" t="n">
        <v>0.32990597294274</v>
      </c>
      <c r="AG576" s="19"/>
      <c r="AH576" s="19" t="n">
        <v>0.327733268993022</v>
      </c>
      <c r="AI576" s="19"/>
      <c r="AJ576" s="19" t="n">
        <v>0.357670896285098</v>
      </c>
      <c r="AK576" s="19" t="n">
        <v>0.341447598893108</v>
      </c>
      <c r="AL576" s="19" t="n">
        <v>0.336828268481643</v>
      </c>
      <c r="AM576" s="19" t="n">
        <v>0.289876980843418</v>
      </c>
      <c r="AN576" s="19" t="n">
        <v>0.264868909383804</v>
      </c>
      <c r="AO576" s="19" t="n">
        <v>0.305091984671586</v>
      </c>
      <c r="AP576" s="19" t="n">
        <v>0.302011849815099</v>
      </c>
    </row>
    <row r="577">
      <c r="B577" t="s">
        <v>279</v>
      </c>
      <c r="C577" s="19" t="n">
        <v>0.219073815190874</v>
      </c>
      <c r="D577" s="19" t="n">
        <v>0.224953578515766</v>
      </c>
      <c r="E577" s="19" t="n">
        <v>0.213179447095893</v>
      </c>
      <c r="F577" s="19"/>
      <c r="G577" s="19" t="n">
        <v>0.280775101530308</v>
      </c>
      <c r="H577" s="19" t="n">
        <v>0.194873479374974</v>
      </c>
      <c r="I577" s="19" t="n">
        <v>0.190330402718642</v>
      </c>
      <c r="J577" s="19" t="n">
        <v>0.151185634007145</v>
      </c>
      <c r="K577" s="19" t="n">
        <v>0.245610129337506</v>
      </c>
      <c r="L577" s="19" t="n">
        <v>0.262198873078772</v>
      </c>
      <c r="M577" s="19"/>
      <c r="N577" s="19" t="n">
        <v>0.349776169919656</v>
      </c>
      <c r="O577" s="19" t="n">
        <v>0.225860291122429</v>
      </c>
      <c r="P577" s="19" t="n">
        <v>0.212024091932202</v>
      </c>
      <c r="Q577" s="19" t="n">
        <v>0.215737443495013</v>
      </c>
      <c r="R577" s="19" t="n">
        <v>0.171867733745758</v>
      </c>
      <c r="S577" s="19"/>
      <c r="T577" s="19" t="n">
        <v>0.307937762446209</v>
      </c>
      <c r="U577" s="19" t="n">
        <v>0.259613259838889</v>
      </c>
      <c r="V577" s="19" t="n">
        <v>0.226044005552603</v>
      </c>
      <c r="W577" s="19" t="n">
        <v>0.200985803393106</v>
      </c>
      <c r="X577" s="19"/>
      <c r="Y577" s="19" t="n">
        <v>0.193438077340589</v>
      </c>
      <c r="Z577" s="19" t="n">
        <v>0.192423779580298</v>
      </c>
      <c r="AA577" s="19" t="n">
        <v>0.259145875991745</v>
      </c>
      <c r="AB577" s="19" t="n">
        <v>0.250166718053569</v>
      </c>
      <c r="AC577" s="19" t="n">
        <v>0.219419513186312</v>
      </c>
      <c r="AD577" s="19" t="n">
        <v>0.215755279399515</v>
      </c>
      <c r="AE577" s="19"/>
      <c r="AF577" s="19" t="n">
        <v>0.212529279836152</v>
      </c>
      <c r="AG577" s="19"/>
      <c r="AH577" s="19" t="n">
        <v>0.214496333895717</v>
      </c>
      <c r="AI577" s="19"/>
      <c r="AJ577" s="19" t="n">
        <v>0.252246980857203</v>
      </c>
      <c r="AK577" s="19" t="n">
        <v>0.210426695393626</v>
      </c>
      <c r="AL577" s="19" t="n">
        <v>0.223311857300752</v>
      </c>
      <c r="AM577" s="19" t="n">
        <v>0.186280149848676</v>
      </c>
      <c r="AN577" s="19" t="n">
        <v>0.215074466676237</v>
      </c>
      <c r="AO577" s="19" t="n">
        <v>0.198964089622478</v>
      </c>
      <c r="AP577" s="19" t="n">
        <v>0.20535623201868</v>
      </c>
    </row>
    <row r="578">
      <c r="B578" t="s">
        <v>280</v>
      </c>
      <c r="C578" s="19" t="n">
        <v>0.0997375879837272</v>
      </c>
      <c r="D578" s="19" t="n">
        <v>0.0910998715335185</v>
      </c>
      <c r="E578" s="19" t="n">
        <v>0.108396759695975</v>
      </c>
      <c r="F578" s="19"/>
      <c r="G578" s="19" t="n">
        <v>0.0818415062408152</v>
      </c>
      <c r="H578" s="19" t="n">
        <v>0.0854106387499901</v>
      </c>
      <c r="I578" s="19" t="n">
        <v>0.119502729458777</v>
      </c>
      <c r="J578" s="19" t="n">
        <v>0.0497318666050078</v>
      </c>
      <c r="K578" s="19" t="n">
        <v>0.161123805772585</v>
      </c>
      <c r="L578" s="19" t="n">
        <v>0.101683171450711</v>
      </c>
      <c r="M578" s="19"/>
      <c r="N578" s="19" t="n">
        <v>0.0524695203901926</v>
      </c>
      <c r="O578" s="19" t="n">
        <v>0.100706412065378</v>
      </c>
      <c r="P578" s="19" t="n">
        <v>0.0844594483000595</v>
      </c>
      <c r="Q578" s="19" t="n">
        <v>0.115545877118597</v>
      </c>
      <c r="R578" s="19" t="n">
        <v>0.115477179388951</v>
      </c>
      <c r="S578" s="19"/>
      <c r="T578" s="19" t="n">
        <v>0.0770710004366714</v>
      </c>
      <c r="U578" s="19" t="n">
        <v>0.148117028772623</v>
      </c>
      <c r="V578" s="19" t="n">
        <v>0.100987301602337</v>
      </c>
      <c r="W578" s="19" t="n">
        <v>0.093046369279854</v>
      </c>
      <c r="X578" s="19"/>
      <c r="Y578" s="19" t="n">
        <v>0.091228527156132</v>
      </c>
      <c r="Z578" s="19" t="n">
        <v>0.137618844880924</v>
      </c>
      <c r="AA578" s="19" t="n">
        <v>0.0975082854340944</v>
      </c>
      <c r="AB578" s="19" t="n">
        <v>0.170608150437335</v>
      </c>
      <c r="AC578" s="19" t="n">
        <v>0.0762506284998815</v>
      </c>
      <c r="AD578" s="19" t="n">
        <v>0.0572719769855049</v>
      </c>
      <c r="AE578" s="19"/>
      <c r="AF578" s="19" t="n">
        <v>0.10601934172233</v>
      </c>
      <c r="AG578" s="19"/>
      <c r="AH578" s="19" t="n">
        <v>0.101936646521511</v>
      </c>
      <c r="AI578" s="19"/>
      <c r="AJ578" s="19" t="n">
        <v>0.0860492483003912</v>
      </c>
      <c r="AK578" s="19" t="n">
        <v>0.120219531493511</v>
      </c>
      <c r="AL578" s="19" t="n">
        <v>0.128773086529388</v>
      </c>
      <c r="AM578" s="19" t="n">
        <v>0.0550866988245903</v>
      </c>
      <c r="AN578" s="19" t="n">
        <v>0.0299959660444983</v>
      </c>
      <c r="AO578" s="19" t="n">
        <v>0.126599643907727</v>
      </c>
      <c r="AP578" s="19" t="n">
        <v>0.110868932768416</v>
      </c>
    </row>
    <row r="579">
      <c r="B579" t="s">
        <v>281</v>
      </c>
      <c r="C579" s="19" t="n">
        <v>0.17742292521797</v>
      </c>
      <c r="D579" s="19" t="n">
        <v>0.166719793546224</v>
      </c>
      <c r="E579" s="19" t="n">
        <v>0.188152642445746</v>
      </c>
      <c r="F579" s="19"/>
      <c r="G579" s="19" t="n">
        <v>0.0702518244524303</v>
      </c>
      <c r="H579" s="19" t="n">
        <v>0.123576008426533</v>
      </c>
      <c r="I579" s="19" t="n">
        <v>0.110221424053016</v>
      </c>
      <c r="J579" s="19" t="n">
        <v>0.230394654501774</v>
      </c>
      <c r="K579" s="19" t="n">
        <v>0.23901906965626</v>
      </c>
      <c r="L579" s="19" t="n">
        <v>0.236367580200364</v>
      </c>
      <c r="M579" s="19"/>
      <c r="N579" s="19" t="n">
        <v>0.180796028048134</v>
      </c>
      <c r="O579" s="19" t="n">
        <v>0.153489254776548</v>
      </c>
      <c r="P579" s="19" t="n">
        <v>0.203193579232336</v>
      </c>
      <c r="Q579" s="19" t="n">
        <v>0.170792565638229</v>
      </c>
      <c r="R579" s="19" t="n">
        <v>0.17975550461969</v>
      </c>
      <c r="S579" s="19"/>
      <c r="T579" s="19" t="n">
        <v>0.106569879287114</v>
      </c>
      <c r="U579" s="19" t="n">
        <v>0.190532951774559</v>
      </c>
      <c r="V579" s="19" t="n">
        <v>0.253869702762412</v>
      </c>
      <c r="W579" s="19" t="n">
        <v>0.138130747179081</v>
      </c>
      <c r="X579" s="19"/>
      <c r="Y579" s="19" t="n">
        <v>0.146760507023113</v>
      </c>
      <c r="Z579" s="19" t="n">
        <v>0.133476006070977</v>
      </c>
      <c r="AA579" s="19" t="n">
        <v>0.252160254192623</v>
      </c>
      <c r="AB579" s="19" t="n">
        <v>0.117371989909715</v>
      </c>
      <c r="AC579" s="19" t="n">
        <v>0.06939085046928</v>
      </c>
      <c r="AD579" s="19" t="n">
        <v>0.302038118392465</v>
      </c>
      <c r="AE579" s="19"/>
      <c r="AF579" s="19" t="n">
        <v>0.192716973401291</v>
      </c>
      <c r="AG579" s="19"/>
      <c r="AH579" s="19" t="n">
        <v>0.174197256289763</v>
      </c>
      <c r="AI579" s="19"/>
      <c r="AJ579" s="19" t="n">
        <v>0.14655334185564</v>
      </c>
      <c r="AK579" s="19" t="n">
        <v>0.171277356117544</v>
      </c>
      <c r="AL579" s="19" t="n">
        <v>0.16743478807203</v>
      </c>
      <c r="AM579" s="19" t="n">
        <v>0.235245246084426</v>
      </c>
      <c r="AN579" s="19" t="n">
        <v>0.304682999618076</v>
      </c>
      <c r="AO579" s="19" t="n">
        <v>0.182539683636949</v>
      </c>
      <c r="AP579" s="19" t="n">
        <v>0.141670706702051</v>
      </c>
    </row>
    <row r="580">
      <c r="B580" t="s">
        <v>60</v>
      </c>
      <c r="C580" s="19" t="n">
        <v>0.0495581253407861</v>
      </c>
      <c r="D580" s="19" t="n">
        <v>0.0381850367283354</v>
      </c>
      <c r="E580" s="19" t="n">
        <v>0.0609594636182703</v>
      </c>
      <c r="F580" s="19"/>
      <c r="G580" s="19" t="n">
        <v>0.0344297919155304</v>
      </c>
      <c r="H580" s="19" t="n">
        <v>0.0361512843469102</v>
      </c>
      <c r="I580" s="19" t="n">
        <v>0.0493326313368638</v>
      </c>
      <c r="J580" s="19" t="n">
        <v>0.0591892646500464</v>
      </c>
      <c r="K580" s="19" t="n">
        <v>0.0380113192070905</v>
      </c>
      <c r="L580" s="19" t="n">
        <v>0.0673893501682236</v>
      </c>
      <c r="M580" s="19"/>
      <c r="N580" s="19" t="n">
        <v>0.132381783839949</v>
      </c>
      <c r="O580" s="19" t="n">
        <v>0.0306357584841304</v>
      </c>
      <c r="P580" s="19" t="n">
        <v>0.0781993236829051</v>
      </c>
      <c r="Q580" s="19" t="n">
        <v>0.0265593350348188</v>
      </c>
      <c r="R580" s="19" t="n">
        <v>0.0358144929328463</v>
      </c>
      <c r="S580" s="19"/>
      <c r="T580" s="19" t="n">
        <v>0.0905150442907059</v>
      </c>
      <c r="U580" s="19" t="n">
        <v>0.0350418736448241</v>
      </c>
      <c r="V580" s="19" t="n">
        <v>0.0572651613169139</v>
      </c>
      <c r="W580" s="19" t="n">
        <v>0.0459043071679957</v>
      </c>
      <c r="X580" s="19"/>
      <c r="Y580" s="19" t="n">
        <v>0.0362942733446339</v>
      </c>
      <c r="Z580" s="19" t="n">
        <v>0.0161055013295559</v>
      </c>
      <c r="AA580" s="19" t="n">
        <v>0.0532116700719794</v>
      </c>
      <c r="AB580" s="19" t="n">
        <v>0.113046011094435</v>
      </c>
      <c r="AC580" s="19" t="n">
        <v>0.0421731524438205</v>
      </c>
      <c r="AD580" s="19" t="n">
        <v>0.108164572638464</v>
      </c>
      <c r="AE580" s="19"/>
      <c r="AF580" s="19" t="n">
        <v>0.0485193950814283</v>
      </c>
      <c r="AG580" s="19"/>
      <c r="AH580" s="19" t="n">
        <v>0.0490422036641169</v>
      </c>
      <c r="AI580" s="19"/>
      <c r="AJ580" s="19" t="n">
        <v>0.0196710634723062</v>
      </c>
      <c r="AK580" s="19" t="n">
        <v>0.0744330961558369</v>
      </c>
      <c r="AL580" s="19" t="n">
        <v>0.0370314177972807</v>
      </c>
      <c r="AM580" s="19" t="n">
        <v>0.0361208044360289</v>
      </c>
      <c r="AN580" s="19" t="n">
        <v>0.0714152342007595</v>
      </c>
      <c r="AO580" s="19" t="n">
        <v>0.0638530558324021</v>
      </c>
      <c r="AP580" s="19" t="n">
        <v>0.0700080859362716</v>
      </c>
    </row>
    <row r="581">
      <c r="B581" t="s">
        <v>282</v>
      </c>
      <c r="C581" s="19" t="n">
        <v>0.454207546266642</v>
      </c>
      <c r="D581" s="19" t="n">
        <v>0.479041719676156</v>
      </c>
      <c r="E581" s="19" t="n">
        <v>0.429311687144116</v>
      </c>
      <c r="F581" s="19"/>
      <c r="G581" s="19" t="n">
        <v>0.532701775860917</v>
      </c>
      <c r="H581" s="19" t="n">
        <v>0.559988589101592</v>
      </c>
      <c r="I581" s="19" t="n">
        <v>0.530612812432702</v>
      </c>
      <c r="J581" s="19" t="n">
        <v>0.509498580236027</v>
      </c>
      <c r="K581" s="19" t="n">
        <v>0.316235676026557</v>
      </c>
      <c r="L581" s="19" t="n">
        <v>0.332361025101929</v>
      </c>
      <c r="M581" s="19"/>
      <c r="N581" s="19" t="n">
        <v>0.284576497802068</v>
      </c>
      <c r="O581" s="19" t="n">
        <v>0.489308283551514</v>
      </c>
      <c r="P581" s="19" t="n">
        <v>0.422123556852497</v>
      </c>
      <c r="Q581" s="19" t="n">
        <v>0.471364778713341</v>
      </c>
      <c r="R581" s="19" t="n">
        <v>0.497085089312754</v>
      </c>
      <c r="S581" s="19"/>
      <c r="T581" s="19" t="n">
        <v>0.4179063135393</v>
      </c>
      <c r="U581" s="19" t="n">
        <v>0.366694885969105</v>
      </c>
      <c r="V581" s="19" t="n">
        <v>0.361833828765734</v>
      </c>
      <c r="W581" s="19" t="n">
        <v>0.521932772979963</v>
      </c>
      <c r="X581" s="19"/>
      <c r="Y581" s="19" t="n">
        <v>0.532278615135532</v>
      </c>
      <c r="Z581" s="19" t="n">
        <v>0.520375868138245</v>
      </c>
      <c r="AA581" s="19" t="n">
        <v>0.337973914309559</v>
      </c>
      <c r="AB581" s="19" t="n">
        <v>0.348807130504947</v>
      </c>
      <c r="AC581" s="19" t="n">
        <v>0.592765855400706</v>
      </c>
      <c r="AD581" s="19" t="n">
        <v>0.316770052584052</v>
      </c>
      <c r="AE581" s="19"/>
      <c r="AF581" s="19" t="n">
        <v>0.440215009958799</v>
      </c>
      <c r="AG581" s="19"/>
      <c r="AH581" s="19" t="n">
        <v>0.460327559628892</v>
      </c>
      <c r="AI581" s="19"/>
      <c r="AJ581" s="19" t="n">
        <v>0.495479365514459</v>
      </c>
      <c r="AK581" s="19" t="n">
        <v>0.423643320839482</v>
      </c>
      <c r="AL581" s="19" t="n">
        <v>0.443448850300549</v>
      </c>
      <c r="AM581" s="19" t="n">
        <v>0.487267100806279</v>
      </c>
      <c r="AN581" s="19" t="n">
        <v>0.37883133346043</v>
      </c>
      <c r="AO581" s="19" t="n">
        <v>0.428043527000443</v>
      </c>
      <c r="AP581" s="19" t="n">
        <v>0.472096042574581</v>
      </c>
    </row>
    <row r="582">
      <c r="B582" t="s">
        <v>283</v>
      </c>
      <c r="C582" s="19" t="n">
        <v>0.277160513201697</v>
      </c>
      <c r="D582" s="19" t="n">
        <v>0.257819665079743</v>
      </c>
      <c r="E582" s="19" t="n">
        <v>0.29654940214172</v>
      </c>
      <c r="F582" s="19"/>
      <c r="G582" s="19" t="n">
        <v>0.152093330693245</v>
      </c>
      <c r="H582" s="19" t="n">
        <v>0.208986647176523</v>
      </c>
      <c r="I582" s="19" t="n">
        <v>0.229724153511793</v>
      </c>
      <c r="J582" s="19" t="n">
        <v>0.280126521106782</v>
      </c>
      <c r="K582" s="19" t="n">
        <v>0.400142875428846</v>
      </c>
      <c r="L582" s="19" t="n">
        <v>0.338050751651075</v>
      </c>
      <c r="M582" s="19"/>
      <c r="N582" s="19" t="n">
        <v>0.233265548438327</v>
      </c>
      <c r="O582" s="19" t="n">
        <v>0.254195666841927</v>
      </c>
      <c r="P582" s="19" t="n">
        <v>0.287653027532396</v>
      </c>
      <c r="Q582" s="19" t="n">
        <v>0.286338442756827</v>
      </c>
      <c r="R582" s="19" t="n">
        <v>0.295232684008642</v>
      </c>
      <c r="S582" s="19"/>
      <c r="T582" s="19" t="n">
        <v>0.183640879723785</v>
      </c>
      <c r="U582" s="19" t="n">
        <v>0.338649980547182</v>
      </c>
      <c r="V582" s="19" t="n">
        <v>0.354857004364749</v>
      </c>
      <c r="W582" s="19" t="n">
        <v>0.231177116458935</v>
      </c>
      <c r="X582" s="19"/>
      <c r="Y582" s="19" t="n">
        <v>0.237989034179245</v>
      </c>
      <c r="Z582" s="19" t="n">
        <v>0.271094850951901</v>
      </c>
      <c r="AA582" s="19" t="n">
        <v>0.349668539626717</v>
      </c>
      <c r="AB582" s="19" t="n">
        <v>0.28798014034705</v>
      </c>
      <c r="AC582" s="19" t="n">
        <v>0.145641478969161</v>
      </c>
      <c r="AD582" s="19" t="n">
        <v>0.35931009537797</v>
      </c>
      <c r="AE582" s="19"/>
      <c r="AF582" s="19" t="n">
        <v>0.298736315123621</v>
      </c>
      <c r="AG582" s="19"/>
      <c r="AH582" s="19" t="n">
        <v>0.276133902811274</v>
      </c>
      <c r="AI582" s="19"/>
      <c r="AJ582" s="19" t="n">
        <v>0.232602590156031</v>
      </c>
      <c r="AK582" s="19" t="n">
        <v>0.291496887611054</v>
      </c>
      <c r="AL582" s="19" t="n">
        <v>0.296207874601418</v>
      </c>
      <c r="AM582" s="19" t="n">
        <v>0.290331944909016</v>
      </c>
      <c r="AN582" s="19" t="n">
        <v>0.334678965662574</v>
      </c>
      <c r="AO582" s="19" t="n">
        <v>0.309139327544677</v>
      </c>
      <c r="AP582" s="19" t="n">
        <v>0.252539639470467</v>
      </c>
    </row>
    <row r="583">
      <c r="B583" t="s">
        <v>243</v>
      </c>
      <c r="C583" s="19" t="n">
        <v>0.177047033064945</v>
      </c>
      <c r="D583" s="19" t="n">
        <v>0.221222054596413</v>
      </c>
      <c r="E583" s="19" t="n">
        <v>0.132762285002396</v>
      </c>
      <c r="F583" s="19"/>
      <c r="G583" s="19" t="n">
        <v>0.380608445167671</v>
      </c>
      <c r="H583" s="19" t="n">
        <v>0.351001941925069</v>
      </c>
      <c r="I583" s="19" t="n">
        <v>0.300888658920909</v>
      </c>
      <c r="J583" s="19" t="n">
        <v>0.229372059129246</v>
      </c>
      <c r="K583" s="19" t="n">
        <v>-0.0839071994022884</v>
      </c>
      <c r="L583" s="19" t="n">
        <v>-0.00568972654914618</v>
      </c>
      <c r="M583" s="19"/>
      <c r="N583" s="19" t="n">
        <v>0.0513109493637413</v>
      </c>
      <c r="O583" s="19" t="n">
        <v>0.235112616709587</v>
      </c>
      <c r="P583" s="19" t="n">
        <v>0.134470529320102</v>
      </c>
      <c r="Q583" s="19" t="n">
        <v>0.185026335956515</v>
      </c>
      <c r="R583" s="19" t="n">
        <v>0.201852405304112</v>
      </c>
      <c r="S583" s="19"/>
      <c r="T583" s="19" t="n">
        <v>0.234265433815515</v>
      </c>
      <c r="U583" s="19" t="n">
        <v>0.0280449054219231</v>
      </c>
      <c r="V583" s="19" t="n">
        <v>0.00697682440098563</v>
      </c>
      <c r="W583" s="19" t="n">
        <v>0.290755656521028</v>
      </c>
      <c r="X583" s="19"/>
      <c r="Y583" s="19" t="n">
        <v>0.294289580956287</v>
      </c>
      <c r="Z583" s="19" t="n">
        <v>0.249281017186344</v>
      </c>
      <c r="AA583" s="19" t="n">
        <v>-0.0116946253171588</v>
      </c>
      <c r="AB583" s="19" t="n">
        <v>0.0608269901578971</v>
      </c>
      <c r="AC583" s="19" t="n">
        <v>0.447124376431544</v>
      </c>
      <c r="AD583" s="19" t="n">
        <v>-0.0425400427939177</v>
      </c>
      <c r="AE583" s="19"/>
      <c r="AF583" s="19" t="n">
        <v>0.141478694835179</v>
      </c>
      <c r="AG583" s="19"/>
      <c r="AH583" s="19" t="n">
        <v>0.184193656817618</v>
      </c>
      <c r="AI583" s="19"/>
      <c r="AJ583" s="19" t="n">
        <v>0.262876775358428</v>
      </c>
      <c r="AK583" s="19" t="n">
        <v>0.132146433228428</v>
      </c>
      <c r="AL583" s="19" t="n">
        <v>0.147240975699131</v>
      </c>
      <c r="AM583" s="19" t="n">
        <v>0.196935155897263</v>
      </c>
      <c r="AN583" s="19" t="n">
        <v>0.0441523677978557</v>
      </c>
      <c r="AO583" s="19" t="n">
        <v>0.118904199455766</v>
      </c>
      <c r="AP583" s="19" t="n">
        <v>0.219556403104114</v>
      </c>
    </row>
    <row r="584">
      <c r="C584" s="19"/>
      <c r="D584" s="19"/>
      <c r="E584" s="19"/>
      <c r="F584" s="19"/>
      <c r="G584" s="19"/>
      <c r="H584" s="19"/>
      <c r="I584" s="19"/>
      <c r="J584" s="19"/>
      <c r="K584" s="19"/>
      <c r="L584" s="19"/>
      <c r="M584" s="19"/>
      <c r="N584" s="19"/>
      <c r="O584" s="19"/>
      <c r="P584" s="19"/>
      <c r="Q584" s="19"/>
      <c r="R584" s="19"/>
      <c r="S584" s="19"/>
      <c r="T584" s="19"/>
      <c r="U584" s="19"/>
      <c r="V584" s="19"/>
      <c r="W584" s="19"/>
      <c r="X584" s="19"/>
      <c r="Y584" s="19"/>
      <c r="Z584" s="19"/>
      <c r="AA584" s="19"/>
      <c r="AB584" s="19"/>
      <c r="AC584" s="19"/>
      <c r="AD584" s="19"/>
      <c r="AE584" s="19"/>
      <c r="AF584" s="19"/>
      <c r="AG584" s="19"/>
      <c r="AH584" s="19"/>
      <c r="AI584" s="19"/>
      <c r="AJ584" s="19"/>
      <c r="AK584" s="19"/>
      <c r="AL584" s="19"/>
      <c r="AM584" s="19"/>
      <c r="AN584" s="19"/>
      <c r="AO584" s="19"/>
      <c r="AP584" s="19"/>
    </row>
    <row r="585">
      <c r="B585" s="7" t="s">
        <v>287</v>
      </c>
      <c r="C585" s="19"/>
      <c r="D585" s="19"/>
      <c r="E585" s="19"/>
      <c r="F585" s="19"/>
      <c r="G585" s="19"/>
      <c r="H585" s="19"/>
      <c r="I585" s="19"/>
      <c r="J585" s="19"/>
      <c r="K585" s="19"/>
      <c r="L585" s="19"/>
      <c r="M585" s="19"/>
      <c r="N585" s="19"/>
      <c r="O585" s="19"/>
      <c r="P585" s="19"/>
      <c r="Q585" s="19"/>
      <c r="R585" s="19"/>
      <c r="S585" s="19"/>
      <c r="T585" s="19"/>
      <c r="U585" s="19"/>
      <c r="V585" s="19"/>
      <c r="W585" s="19"/>
      <c r="X585" s="19"/>
      <c r="Y585" s="19"/>
      <c r="Z585" s="19"/>
      <c r="AA585" s="19"/>
      <c r="AB585" s="19"/>
      <c r="AC585" s="19"/>
      <c r="AD585" s="19"/>
      <c r="AE585" s="19"/>
      <c r="AF585" s="19"/>
      <c r="AG585" s="19"/>
      <c r="AH585" s="19"/>
      <c r="AI585" s="19"/>
      <c r="AJ585" s="19"/>
      <c r="AK585" s="19"/>
      <c r="AL585" s="19"/>
      <c r="AM585" s="19"/>
      <c r="AN585" s="19"/>
      <c r="AO585" s="19"/>
      <c r="AP585" s="19"/>
    </row>
    <row r="586">
      <c r="B586" s="26" t="s">
        <v>64</v>
      </c>
      <c r="C586" s="19"/>
      <c r="D586" s="19"/>
      <c r="E586" s="19"/>
      <c r="F586" s="19"/>
      <c r="G586" s="19"/>
      <c r="H586" s="19"/>
      <c r="I586" s="19"/>
      <c r="J586" s="19"/>
      <c r="K586" s="19"/>
      <c r="L586" s="19"/>
      <c r="M586" s="19"/>
      <c r="N586" s="19"/>
      <c r="O586" s="19"/>
      <c r="P586" s="19"/>
      <c r="Q586" s="19"/>
      <c r="R586" s="19"/>
      <c r="S586" s="19"/>
      <c r="T586" s="19"/>
      <c r="U586" s="19"/>
      <c r="V586" s="19"/>
      <c r="W586" s="19"/>
      <c r="X586" s="19"/>
      <c r="Y586" s="19"/>
      <c r="Z586" s="19"/>
      <c r="AA586" s="19"/>
      <c r="AB586" s="19"/>
      <c r="AC586" s="19"/>
      <c r="AD586" s="19"/>
      <c r="AE586" s="19"/>
      <c r="AF586" s="19"/>
      <c r="AG586" s="19"/>
      <c r="AH586" s="19"/>
      <c r="AI586" s="19"/>
      <c r="AJ586" s="19"/>
      <c r="AK586" s="19"/>
      <c r="AL586" s="19"/>
      <c r="AM586" s="19"/>
      <c r="AN586" s="19"/>
      <c r="AO586" s="19"/>
      <c r="AP586" s="19"/>
    </row>
    <row r="587">
      <c r="B587" t="s">
        <v>277</v>
      </c>
      <c r="C587" s="19" t="n">
        <v>0.198853115874683</v>
      </c>
      <c r="D587" s="19" t="n">
        <v>0.208282932194632</v>
      </c>
      <c r="E587" s="19" t="n">
        <v>0.189399876792331</v>
      </c>
      <c r="F587" s="19"/>
      <c r="G587" s="19" t="n">
        <v>0.191814623190222</v>
      </c>
      <c r="H587" s="19" t="n">
        <v>0.248358366029271</v>
      </c>
      <c r="I587" s="19" t="n">
        <v>0.26229728309746</v>
      </c>
      <c r="J587" s="19" t="n">
        <v>0.215915772935139</v>
      </c>
      <c r="K587" s="19" t="n">
        <v>0.132346824454237</v>
      </c>
      <c r="L587" s="19" t="n">
        <v>0.150458810997632</v>
      </c>
      <c r="M587" s="19"/>
      <c r="N587" s="19" t="n">
        <v>0.18039772812348</v>
      </c>
      <c r="O587" s="19" t="n">
        <v>0.16333389340368</v>
      </c>
      <c r="P587" s="19" t="n">
        <v>0.162335473899636</v>
      </c>
      <c r="Q587" s="19" t="n">
        <v>0.267635120037146</v>
      </c>
      <c r="R587" s="19" t="n">
        <v>0.18014947238932</v>
      </c>
      <c r="S587" s="19"/>
      <c r="T587" s="19" t="n">
        <v>0.182043731483587</v>
      </c>
      <c r="U587" s="19" t="n">
        <v>0.167879666536735</v>
      </c>
      <c r="V587" s="19" t="n">
        <v>0.124102715596914</v>
      </c>
      <c r="W587" s="19" t="n">
        <v>0.245457667602811</v>
      </c>
      <c r="X587" s="19"/>
      <c r="Y587" s="19" t="n">
        <v>0.246358850861923</v>
      </c>
      <c r="Z587" s="19" t="n">
        <v>0.225009373999812</v>
      </c>
      <c r="AA587" s="19" t="n">
        <v>0.139387820993534</v>
      </c>
      <c r="AB587" s="19" t="n">
        <v>0.131885616870282</v>
      </c>
      <c r="AC587" s="19" t="n">
        <v>0.168027784970093</v>
      </c>
      <c r="AD587" s="19" t="n">
        <v>0.180857756829777</v>
      </c>
      <c r="AE587" s="19"/>
      <c r="AF587" s="19" t="n">
        <v>0.192270166931806</v>
      </c>
      <c r="AG587" s="19"/>
      <c r="AH587" s="19" t="n">
        <v>0.199878732743457</v>
      </c>
      <c r="AI587" s="19"/>
      <c r="AJ587" s="19" t="n">
        <v>0.224565938793577</v>
      </c>
      <c r="AK587" s="19" t="n">
        <v>0.184831834023814</v>
      </c>
      <c r="AL587" s="19" t="n">
        <v>0.192261274281673</v>
      </c>
      <c r="AM587" s="19" t="n">
        <v>0.238867211837104</v>
      </c>
      <c r="AN587" s="19" t="n">
        <v>0.200734145078014</v>
      </c>
      <c r="AO587" s="19" t="n">
        <v>0.132345455695651</v>
      </c>
      <c r="AP587" s="19" t="n">
        <v>0.195013501602009</v>
      </c>
    </row>
    <row r="588">
      <c r="B588" t="s">
        <v>278</v>
      </c>
      <c r="C588" s="19" t="n">
        <v>0.365570323442551</v>
      </c>
      <c r="D588" s="19" t="n">
        <v>0.382134442246601</v>
      </c>
      <c r="E588" s="19" t="n">
        <v>0.348965060950648</v>
      </c>
      <c r="F588" s="19"/>
      <c r="G588" s="19" t="n">
        <v>0.434880089188467</v>
      </c>
      <c r="H588" s="19" t="n">
        <v>0.352006764342207</v>
      </c>
      <c r="I588" s="19" t="n">
        <v>0.391377042023655</v>
      </c>
      <c r="J588" s="19" t="n">
        <v>0.357284475304088</v>
      </c>
      <c r="K588" s="19" t="n">
        <v>0.355094328180264</v>
      </c>
      <c r="L588" s="19" t="n">
        <v>0.337826279440187</v>
      </c>
      <c r="M588" s="19"/>
      <c r="N588" s="19" t="n">
        <v>0.238993445644652</v>
      </c>
      <c r="O588" s="19" t="n">
        <v>0.447800575117226</v>
      </c>
      <c r="P588" s="19" t="n">
        <v>0.338423162884003</v>
      </c>
      <c r="Q588" s="19" t="n">
        <v>0.344226414936378</v>
      </c>
      <c r="R588" s="19" t="n">
        <v>0.393706075756643</v>
      </c>
      <c r="S588" s="19"/>
      <c r="T588" s="19" t="n">
        <v>0.274062513872361</v>
      </c>
      <c r="U588" s="19" t="n">
        <v>0.330058043951884</v>
      </c>
      <c r="V588" s="19" t="n">
        <v>0.361632916175092</v>
      </c>
      <c r="W588" s="19" t="n">
        <v>0.392559521364345</v>
      </c>
      <c r="X588" s="19"/>
      <c r="Y588" s="19" t="n">
        <v>0.382273967176443</v>
      </c>
      <c r="Z588" s="19" t="n">
        <v>0.386530240555723</v>
      </c>
      <c r="AA588" s="19" t="n">
        <v>0.334587777768174</v>
      </c>
      <c r="AB588" s="19" t="n">
        <v>0.344749415185974</v>
      </c>
      <c r="AC588" s="19" t="n">
        <v>0.413787980030895</v>
      </c>
      <c r="AD588" s="19" t="n">
        <v>0.346491329238498</v>
      </c>
      <c r="AE588" s="19"/>
      <c r="AF588" s="19" t="n">
        <v>0.38431058413794</v>
      </c>
      <c r="AG588" s="19"/>
      <c r="AH588" s="19" t="n">
        <v>0.373757904909141</v>
      </c>
      <c r="AI588" s="19"/>
      <c r="AJ588" s="19" t="n">
        <v>0.414358685787871</v>
      </c>
      <c r="AK588" s="19" t="n">
        <v>0.341167015124409</v>
      </c>
      <c r="AL588" s="19" t="n">
        <v>0.361028433736772</v>
      </c>
      <c r="AM588" s="19" t="n">
        <v>0.296917287953007</v>
      </c>
      <c r="AN588" s="19" t="n">
        <v>0.295330155706916</v>
      </c>
      <c r="AO588" s="19" t="n">
        <v>0.371360017230349</v>
      </c>
      <c r="AP588" s="19" t="n">
        <v>0.399196708876289</v>
      </c>
    </row>
    <row r="589">
      <c r="B589" t="s">
        <v>279</v>
      </c>
      <c r="C589" s="19" t="n">
        <v>0.193795299534999</v>
      </c>
      <c r="D589" s="19" t="n">
        <v>0.191837021714281</v>
      </c>
      <c r="E589" s="19" t="n">
        <v>0.195758441530646</v>
      </c>
      <c r="F589" s="19"/>
      <c r="G589" s="19" t="n">
        <v>0.177035750685741</v>
      </c>
      <c r="H589" s="19" t="n">
        <v>0.253100698273924</v>
      </c>
      <c r="I589" s="19" t="n">
        <v>0.176320223707408</v>
      </c>
      <c r="J589" s="19" t="n">
        <v>0.164637532766141</v>
      </c>
      <c r="K589" s="19" t="n">
        <v>0.185477776585984</v>
      </c>
      <c r="L589" s="19" t="n">
        <v>0.196717917265193</v>
      </c>
      <c r="M589" s="19"/>
      <c r="N589" s="19" t="n">
        <v>0.27361921908183</v>
      </c>
      <c r="O589" s="19" t="n">
        <v>0.189023461258</v>
      </c>
      <c r="P589" s="19" t="n">
        <v>0.224962048000655</v>
      </c>
      <c r="Q589" s="19" t="n">
        <v>0.160968406381701</v>
      </c>
      <c r="R589" s="19" t="n">
        <v>0.179772660414176</v>
      </c>
      <c r="S589" s="19"/>
      <c r="T589" s="19" t="n">
        <v>0.192484491364184</v>
      </c>
      <c r="U589" s="19" t="n">
        <v>0.218457220977759</v>
      </c>
      <c r="V589" s="19" t="n">
        <v>0.25953888324081</v>
      </c>
      <c r="W589" s="19" t="n">
        <v>0.157642222495124</v>
      </c>
      <c r="X589" s="19"/>
      <c r="Y589" s="19" t="n">
        <v>0.176947048524875</v>
      </c>
      <c r="Z589" s="19" t="n">
        <v>0.197374460100801</v>
      </c>
      <c r="AA589" s="19" t="n">
        <v>0.204408530889793</v>
      </c>
      <c r="AB589" s="19" t="n">
        <v>0.269377130824158</v>
      </c>
      <c r="AC589" s="19" t="n">
        <v>0.214632989915857</v>
      </c>
      <c r="AD589" s="19" t="n">
        <v>0.160739807446439</v>
      </c>
      <c r="AE589" s="19"/>
      <c r="AF589" s="19" t="n">
        <v>0.17412359130865</v>
      </c>
      <c r="AG589" s="19"/>
      <c r="AH589" s="19" t="n">
        <v>0.189693320794744</v>
      </c>
      <c r="AI589" s="19"/>
      <c r="AJ589" s="19" t="n">
        <v>0.189321491107576</v>
      </c>
      <c r="AK589" s="19" t="n">
        <v>0.18478547421674</v>
      </c>
      <c r="AL589" s="19" t="n">
        <v>0.189336420426364</v>
      </c>
      <c r="AM589" s="19" t="n">
        <v>0.14738703445526</v>
      </c>
      <c r="AN589" s="19" t="n">
        <v>0.182855765122479</v>
      </c>
      <c r="AO589" s="19" t="n">
        <v>0.300751723320671</v>
      </c>
      <c r="AP589" s="19" t="n">
        <v>0.190327609273937</v>
      </c>
    </row>
    <row r="590">
      <c r="B590" t="s">
        <v>280</v>
      </c>
      <c r="C590" s="19" t="n">
        <v>0.0728643457511816</v>
      </c>
      <c r="D590" s="19" t="n">
        <v>0.0704007912200245</v>
      </c>
      <c r="E590" s="19" t="n">
        <v>0.0753340195163189</v>
      </c>
      <c r="F590" s="19"/>
      <c r="G590" s="19" t="n">
        <v>0.0817455995530555</v>
      </c>
      <c r="H590" s="19" t="n">
        <v>0.0565862771614992</v>
      </c>
      <c r="I590" s="19" t="n">
        <v>0.0484905848777598</v>
      </c>
      <c r="J590" s="19" t="n">
        <v>0.0595826491345194</v>
      </c>
      <c r="K590" s="19" t="n">
        <v>0.103300310457427</v>
      </c>
      <c r="L590" s="19" t="n">
        <v>0.0882848105239596</v>
      </c>
      <c r="M590" s="19"/>
      <c r="N590" s="19" t="n">
        <v>0.070231742013505</v>
      </c>
      <c r="O590" s="19" t="n">
        <v>0.0628160943388996</v>
      </c>
      <c r="P590" s="19" t="n">
        <v>0.0622542862226882</v>
      </c>
      <c r="Q590" s="19" t="n">
        <v>0.0825522250008033</v>
      </c>
      <c r="R590" s="19" t="n">
        <v>0.0875781169065906</v>
      </c>
      <c r="S590" s="19"/>
      <c r="T590" s="19" t="n">
        <v>0.134613800167179</v>
      </c>
      <c r="U590" s="19" t="n">
        <v>0.0960674907589015</v>
      </c>
      <c r="V590" s="19" t="n">
        <v>0.0535801908488774</v>
      </c>
      <c r="W590" s="19" t="n">
        <v>0.0775458213589614</v>
      </c>
      <c r="X590" s="19"/>
      <c r="Y590" s="19" t="n">
        <v>0.0684125341868883</v>
      </c>
      <c r="Z590" s="19" t="n">
        <v>0.0800174008272419</v>
      </c>
      <c r="AA590" s="19" t="n">
        <v>0.0844483926160174</v>
      </c>
      <c r="AB590" s="19" t="n">
        <v>0.0771945822046972</v>
      </c>
      <c r="AC590" s="19" t="n">
        <v>0.0940592708985726</v>
      </c>
      <c r="AD590" s="19" t="n">
        <v>0.0330894534221619</v>
      </c>
      <c r="AE590" s="19"/>
      <c r="AF590" s="19" t="n">
        <v>0.0792610603597181</v>
      </c>
      <c r="AG590" s="19"/>
      <c r="AH590" s="19" t="n">
        <v>0.0768789155151247</v>
      </c>
      <c r="AI590" s="19"/>
      <c r="AJ590" s="19" t="n">
        <v>0.051027369113531</v>
      </c>
      <c r="AK590" s="19" t="n">
        <v>0.100048686366328</v>
      </c>
      <c r="AL590" s="19" t="n">
        <v>0.0823785465777813</v>
      </c>
      <c r="AM590" s="19" t="n">
        <v>0.0752556259653264</v>
      </c>
      <c r="AN590" s="19" t="n">
        <v>0.102409787371378</v>
      </c>
      <c r="AO590" s="19" t="n">
        <v>0.0811185017378815</v>
      </c>
      <c r="AP590" s="19" t="n">
        <v>0.0404682938502677</v>
      </c>
    </row>
    <row r="591">
      <c r="B591" t="s">
        <v>281</v>
      </c>
      <c r="C591" s="19" t="n">
        <v>0.117865083584986</v>
      </c>
      <c r="D591" s="19" t="n">
        <v>0.111276697069765</v>
      </c>
      <c r="E591" s="19" t="n">
        <v>0.12446983502257</v>
      </c>
      <c r="F591" s="19"/>
      <c r="G591" s="19" t="n">
        <v>0.0874651187574595</v>
      </c>
      <c r="H591" s="19" t="n">
        <v>0.077205122892811</v>
      </c>
      <c r="I591" s="19" t="n">
        <v>0.0729672556996276</v>
      </c>
      <c r="J591" s="19" t="n">
        <v>0.137120175403219</v>
      </c>
      <c r="K591" s="19" t="n">
        <v>0.167261707260674</v>
      </c>
      <c r="L591" s="19" t="n">
        <v>0.148025591331738</v>
      </c>
      <c r="M591" s="19"/>
      <c r="N591" s="19" t="n">
        <v>0.10412286017861</v>
      </c>
      <c r="O591" s="19" t="n">
        <v>0.113991701988787</v>
      </c>
      <c r="P591" s="19" t="n">
        <v>0.141199817159218</v>
      </c>
      <c r="Q591" s="19" t="n">
        <v>0.106334124739783</v>
      </c>
      <c r="R591" s="19" t="n">
        <v>0.113928307793327</v>
      </c>
      <c r="S591" s="19"/>
      <c r="T591" s="19" t="n">
        <v>0.15993952932171</v>
      </c>
      <c r="U591" s="19" t="n">
        <v>0.141550990339905</v>
      </c>
      <c r="V591" s="19" t="n">
        <v>0.145856960111211</v>
      </c>
      <c r="W591" s="19" t="n">
        <v>0.0803704690286679</v>
      </c>
      <c r="X591" s="19"/>
      <c r="Y591" s="19" t="n">
        <v>0.0912667400528778</v>
      </c>
      <c r="Z591" s="19" t="n">
        <v>0.0810973541117432</v>
      </c>
      <c r="AA591" s="19" t="n">
        <v>0.167285330141475</v>
      </c>
      <c r="AB591" s="19" t="n">
        <v>0.112590468484631</v>
      </c>
      <c r="AC591" s="19" t="n">
        <v>0.0812316512781856</v>
      </c>
      <c r="AD591" s="19" t="n">
        <v>0.184323947456793</v>
      </c>
      <c r="AE591" s="19"/>
      <c r="AF591" s="19" t="n">
        <v>0.123875783836686</v>
      </c>
      <c r="AG591" s="19"/>
      <c r="AH591" s="19" t="n">
        <v>0.110841498956331</v>
      </c>
      <c r="AI591" s="19"/>
      <c r="AJ591" s="19" t="n">
        <v>0.0927788692565985</v>
      </c>
      <c r="AK591" s="19" t="n">
        <v>0.101340761190772</v>
      </c>
      <c r="AL591" s="19" t="n">
        <v>0.122837282610925</v>
      </c>
      <c r="AM591" s="19" t="n">
        <v>0.194297486573221</v>
      </c>
      <c r="AN591" s="19" t="n">
        <v>0.196574903491973</v>
      </c>
      <c r="AO591" s="19" t="n">
        <v>0.0645548373890802</v>
      </c>
      <c r="AP591" s="19" t="n">
        <v>0.116724714313562</v>
      </c>
    </row>
    <row r="592">
      <c r="B592" t="s">
        <v>60</v>
      </c>
      <c r="C592" s="19" t="n">
        <v>0.0510518318115992</v>
      </c>
      <c r="D592" s="19" t="n">
        <v>0.0360681155546971</v>
      </c>
      <c r="E592" s="19" t="n">
        <v>0.0660727661874872</v>
      </c>
      <c r="F592" s="19"/>
      <c r="G592" s="19" t="n">
        <v>0.0270588186250547</v>
      </c>
      <c r="H592" s="19" t="n">
        <v>0.0127427713002867</v>
      </c>
      <c r="I592" s="19" t="n">
        <v>0.0485476105940895</v>
      </c>
      <c r="J592" s="19" t="n">
        <v>0.0654593944568931</v>
      </c>
      <c r="K592" s="19" t="n">
        <v>0.0565190530614137</v>
      </c>
      <c r="L592" s="19" t="n">
        <v>0.0786865904412897</v>
      </c>
      <c r="M592" s="19"/>
      <c r="N592" s="19" t="n">
        <v>0.132635004957923</v>
      </c>
      <c r="O592" s="19" t="n">
        <v>0.0230342738934078</v>
      </c>
      <c r="P592" s="19" t="n">
        <v>0.0708252118338002</v>
      </c>
      <c r="Q592" s="19" t="n">
        <v>0.0382837089041886</v>
      </c>
      <c r="R592" s="19" t="n">
        <v>0.0448653667399431</v>
      </c>
      <c r="S592" s="19"/>
      <c r="T592" s="19" t="n">
        <v>0.0568559337909782</v>
      </c>
      <c r="U592" s="19" t="n">
        <v>0.045986587434815</v>
      </c>
      <c r="V592" s="19" t="n">
        <v>0.0552883340270959</v>
      </c>
      <c r="W592" s="19" t="n">
        <v>0.046424298150091</v>
      </c>
      <c r="X592" s="19"/>
      <c r="Y592" s="19" t="n">
        <v>0.0347408591969934</v>
      </c>
      <c r="Z592" s="19" t="n">
        <v>0.0299711704046786</v>
      </c>
      <c r="AA592" s="19" t="n">
        <v>0.0698821475910066</v>
      </c>
      <c r="AB592" s="19" t="n">
        <v>0.0642027864302589</v>
      </c>
      <c r="AC592" s="19" t="n">
        <v>0.0282603229063969</v>
      </c>
      <c r="AD592" s="19" t="n">
        <v>0.0944977056063313</v>
      </c>
      <c r="AE592" s="19"/>
      <c r="AF592" s="19" t="n">
        <v>0.0461588134252011</v>
      </c>
      <c r="AG592" s="19"/>
      <c r="AH592" s="19" t="n">
        <v>0.0489496270812027</v>
      </c>
      <c r="AI592" s="19"/>
      <c r="AJ592" s="19" t="n">
        <v>0.0279476459408469</v>
      </c>
      <c r="AK592" s="19" t="n">
        <v>0.087826229077938</v>
      </c>
      <c r="AL592" s="19" t="n">
        <v>0.0521580423664847</v>
      </c>
      <c r="AM592" s="19" t="n">
        <v>0.0472753532160819</v>
      </c>
      <c r="AN592" s="19" t="n">
        <v>0.0220952432292402</v>
      </c>
      <c r="AO592" s="19" t="n">
        <v>0.0498694646263679</v>
      </c>
      <c r="AP592" s="19" t="n">
        <v>0.0582691720839349</v>
      </c>
    </row>
    <row r="593">
      <c r="B593" t="s">
        <v>282</v>
      </c>
      <c r="C593" s="19" t="n">
        <v>0.564423439317234</v>
      </c>
      <c r="D593" s="19" t="n">
        <v>0.590417374441233</v>
      </c>
      <c r="E593" s="19" t="n">
        <v>0.538364937742978</v>
      </c>
      <c r="F593" s="19"/>
      <c r="G593" s="19" t="n">
        <v>0.626694712378689</v>
      </c>
      <c r="H593" s="19" t="n">
        <v>0.600365130371479</v>
      </c>
      <c r="I593" s="19" t="n">
        <v>0.653674325121115</v>
      </c>
      <c r="J593" s="19" t="n">
        <v>0.573200248239227</v>
      </c>
      <c r="K593" s="19" t="n">
        <v>0.487441152634502</v>
      </c>
      <c r="L593" s="19" t="n">
        <v>0.488285090437819</v>
      </c>
      <c r="M593" s="19"/>
      <c r="N593" s="19" t="n">
        <v>0.419391173768132</v>
      </c>
      <c r="O593" s="19" t="n">
        <v>0.611134468520906</v>
      </c>
      <c r="P593" s="19" t="n">
        <v>0.500758636783639</v>
      </c>
      <c r="Q593" s="19" t="n">
        <v>0.611861534973524</v>
      </c>
      <c r="R593" s="19" t="n">
        <v>0.573855548145964</v>
      </c>
      <c r="S593" s="19"/>
      <c r="T593" s="19" t="n">
        <v>0.456106245355948</v>
      </c>
      <c r="U593" s="19" t="n">
        <v>0.497937710488619</v>
      </c>
      <c r="V593" s="19" t="n">
        <v>0.485735631772006</v>
      </c>
      <c r="W593" s="19" t="n">
        <v>0.638017188967156</v>
      </c>
      <c r="X593" s="19"/>
      <c r="Y593" s="19" t="n">
        <v>0.628632818038366</v>
      </c>
      <c r="Z593" s="19" t="n">
        <v>0.611539614555535</v>
      </c>
      <c r="AA593" s="19" t="n">
        <v>0.473975598761708</v>
      </c>
      <c r="AB593" s="19" t="n">
        <v>0.476635032056256</v>
      </c>
      <c r="AC593" s="19" t="n">
        <v>0.581815765000988</v>
      </c>
      <c r="AD593" s="19" t="n">
        <v>0.527349086068275</v>
      </c>
      <c r="AE593" s="19"/>
      <c r="AF593" s="19" t="n">
        <v>0.576580751069746</v>
      </c>
      <c r="AG593" s="19"/>
      <c r="AH593" s="19" t="n">
        <v>0.573636637652598</v>
      </c>
      <c r="AI593" s="19"/>
      <c r="AJ593" s="19" t="n">
        <v>0.638924624581448</v>
      </c>
      <c r="AK593" s="19" t="n">
        <v>0.525998849148223</v>
      </c>
      <c r="AL593" s="19" t="n">
        <v>0.553289708018445</v>
      </c>
      <c r="AM593" s="19" t="n">
        <v>0.535784499790111</v>
      </c>
      <c r="AN593" s="19" t="n">
        <v>0.496064300784929</v>
      </c>
      <c r="AO593" s="19" t="n">
        <v>0.503705472925999</v>
      </c>
      <c r="AP593" s="19" t="n">
        <v>0.594210210478298</v>
      </c>
    </row>
    <row r="594">
      <c r="B594" t="s">
        <v>283</v>
      </c>
      <c r="C594" s="19" t="n">
        <v>0.190729429336168</v>
      </c>
      <c r="D594" s="19" t="n">
        <v>0.181677488289789</v>
      </c>
      <c r="E594" s="19" t="n">
        <v>0.199803854538889</v>
      </c>
      <c r="F594" s="19"/>
      <c r="G594" s="19" t="n">
        <v>0.169210718310515</v>
      </c>
      <c r="H594" s="19" t="n">
        <v>0.13379140005431</v>
      </c>
      <c r="I594" s="19" t="n">
        <v>0.121457840577387</v>
      </c>
      <c r="J594" s="19" t="n">
        <v>0.196702824537739</v>
      </c>
      <c r="K594" s="19" t="n">
        <v>0.270562017718101</v>
      </c>
      <c r="L594" s="19" t="n">
        <v>0.236310401855697</v>
      </c>
      <c r="M594" s="19"/>
      <c r="N594" s="19" t="n">
        <v>0.174354602192115</v>
      </c>
      <c r="O594" s="19" t="n">
        <v>0.176807796327686</v>
      </c>
      <c r="P594" s="19" t="n">
        <v>0.203454103381906</v>
      </c>
      <c r="Q594" s="19" t="n">
        <v>0.188886349740586</v>
      </c>
      <c r="R594" s="19" t="n">
        <v>0.201506424699917</v>
      </c>
      <c r="S594" s="19"/>
      <c r="T594" s="19" t="n">
        <v>0.29455332948889</v>
      </c>
      <c r="U594" s="19" t="n">
        <v>0.237618481098807</v>
      </c>
      <c r="V594" s="19" t="n">
        <v>0.199437150960089</v>
      </c>
      <c r="W594" s="19" t="n">
        <v>0.157916290387629</v>
      </c>
      <c r="X594" s="19"/>
      <c r="Y594" s="19" t="n">
        <v>0.159679274239766</v>
      </c>
      <c r="Z594" s="19" t="n">
        <v>0.161114754938985</v>
      </c>
      <c r="AA594" s="19" t="n">
        <v>0.251733722757492</v>
      </c>
      <c r="AB594" s="19" t="n">
        <v>0.189785050689328</v>
      </c>
      <c r="AC594" s="19" t="n">
        <v>0.175290922176758</v>
      </c>
      <c r="AD594" s="19" t="n">
        <v>0.217413400878955</v>
      </c>
      <c r="AE594" s="19"/>
      <c r="AF594" s="19" t="n">
        <v>0.203136844196404</v>
      </c>
      <c r="AG594" s="19"/>
      <c r="AH594" s="19" t="n">
        <v>0.187720414471455</v>
      </c>
      <c r="AI594" s="19"/>
      <c r="AJ594" s="19" t="n">
        <v>0.14380623837013</v>
      </c>
      <c r="AK594" s="19" t="n">
        <v>0.2013894475571</v>
      </c>
      <c r="AL594" s="19" t="n">
        <v>0.205215829188706</v>
      </c>
      <c r="AM594" s="19" t="n">
        <v>0.269553112538547</v>
      </c>
      <c r="AN594" s="19" t="n">
        <v>0.298984690863351</v>
      </c>
      <c r="AO594" s="19" t="n">
        <v>0.145673339126962</v>
      </c>
      <c r="AP594" s="19" t="n">
        <v>0.15719300816383</v>
      </c>
    </row>
    <row r="595">
      <c r="B595" t="s">
        <v>243</v>
      </c>
      <c r="C595" s="19" t="n">
        <v>0.373694009981066</v>
      </c>
      <c r="D595" s="19" t="n">
        <v>0.408739886151443</v>
      </c>
      <c r="E595" s="19" t="n">
        <v>0.33856108320409</v>
      </c>
      <c r="F595" s="19"/>
      <c r="G595" s="19" t="n">
        <v>0.457483994068174</v>
      </c>
      <c r="H595" s="19" t="n">
        <v>0.466573730317169</v>
      </c>
      <c r="I595" s="19" t="n">
        <v>0.532216484543727</v>
      </c>
      <c r="J595" s="19" t="n">
        <v>0.376497423701488</v>
      </c>
      <c r="K595" s="19" t="n">
        <v>0.216879134916401</v>
      </c>
      <c r="L595" s="19" t="n">
        <v>0.251974688582122</v>
      </c>
      <c r="M595" s="19"/>
      <c r="N595" s="19" t="n">
        <v>0.245036571576017</v>
      </c>
      <c r="O595" s="19" t="n">
        <v>0.434326672193219</v>
      </c>
      <c r="P595" s="19" t="n">
        <v>0.297304533401733</v>
      </c>
      <c r="Q595" s="19" t="n">
        <v>0.422975185232938</v>
      </c>
      <c r="R595" s="19" t="n">
        <v>0.372349123446047</v>
      </c>
      <c r="S595" s="19"/>
      <c r="T595" s="19" t="n">
        <v>0.161552915867058</v>
      </c>
      <c r="U595" s="19" t="n">
        <v>0.260319229389813</v>
      </c>
      <c r="V595" s="19" t="n">
        <v>0.286298480811917</v>
      </c>
      <c r="W595" s="19" t="n">
        <v>0.480100898579527</v>
      </c>
      <c r="X595" s="19"/>
      <c r="Y595" s="19" t="n">
        <v>0.468953543798599</v>
      </c>
      <c r="Z595" s="19" t="n">
        <v>0.45042485961655</v>
      </c>
      <c r="AA595" s="19" t="n">
        <v>0.222241876004216</v>
      </c>
      <c r="AB595" s="19" t="n">
        <v>0.286849981366928</v>
      </c>
      <c r="AC595" s="19" t="n">
        <v>0.40652484282423</v>
      </c>
      <c r="AD595" s="19" t="n">
        <v>0.30993568518932</v>
      </c>
      <c r="AE595" s="19"/>
      <c r="AF595" s="19" t="n">
        <v>0.373443906873342</v>
      </c>
      <c r="AG595" s="19"/>
      <c r="AH595" s="19" t="n">
        <v>0.385916223181143</v>
      </c>
      <c r="AI595" s="19"/>
      <c r="AJ595" s="19" t="n">
        <v>0.495118386211318</v>
      </c>
      <c r="AK595" s="19" t="n">
        <v>0.324609401591123</v>
      </c>
      <c r="AL595" s="19" t="n">
        <v>0.348073878829739</v>
      </c>
      <c r="AM595" s="19" t="n">
        <v>0.266231387251564</v>
      </c>
      <c r="AN595" s="19" t="n">
        <v>0.197079609921578</v>
      </c>
      <c r="AO595" s="19" t="n">
        <v>0.358032133799038</v>
      </c>
      <c r="AP595" s="19" t="n">
        <v>0.437017202314468</v>
      </c>
    </row>
    <row r="596">
      <c r="C596" s="19"/>
      <c r="D596" s="19"/>
      <c r="E596" s="19"/>
      <c r="F596" s="19"/>
      <c r="G596" s="19"/>
      <c r="H596" s="19"/>
      <c r="I596" s="19"/>
      <c r="J596" s="19"/>
      <c r="K596" s="19"/>
      <c r="L596" s="19"/>
      <c r="M596" s="19"/>
      <c r="N596" s="19"/>
      <c r="O596" s="19"/>
      <c r="P596" s="19"/>
      <c r="Q596" s="19"/>
      <c r="R596" s="19"/>
      <c r="S596" s="19"/>
      <c r="T596" s="19"/>
      <c r="U596" s="19"/>
      <c r="V596" s="19"/>
      <c r="W596" s="19"/>
      <c r="X596" s="19"/>
      <c r="Y596" s="19"/>
      <c r="Z596" s="19"/>
      <c r="AA596" s="19"/>
      <c r="AB596" s="19"/>
      <c r="AC596" s="19"/>
      <c r="AD596" s="19"/>
      <c r="AE596" s="19"/>
      <c r="AF596" s="19"/>
      <c r="AG596" s="19"/>
      <c r="AH596" s="19"/>
      <c r="AI596" s="19"/>
      <c r="AJ596" s="19"/>
      <c r="AK596" s="19"/>
      <c r="AL596" s="19"/>
      <c r="AM596" s="19"/>
      <c r="AN596" s="19"/>
      <c r="AO596" s="19"/>
      <c r="AP596" s="19"/>
    </row>
    <row r="597">
      <c r="B597" s="7" t="s">
        <v>288</v>
      </c>
      <c r="C597" s="19"/>
      <c r="D597" s="19"/>
      <c r="E597" s="19"/>
      <c r="F597" s="19"/>
      <c r="G597" s="19"/>
      <c r="H597" s="19"/>
      <c r="I597" s="19"/>
      <c r="J597" s="19"/>
      <c r="K597" s="19"/>
      <c r="L597" s="19"/>
      <c r="M597" s="19"/>
      <c r="N597" s="19"/>
      <c r="O597" s="19"/>
      <c r="P597" s="19"/>
      <c r="Q597" s="19"/>
      <c r="R597" s="19"/>
      <c r="S597" s="19"/>
      <c r="T597" s="19"/>
      <c r="U597" s="19"/>
      <c r="V597" s="19"/>
      <c r="W597" s="19"/>
      <c r="X597" s="19"/>
      <c r="Y597" s="19"/>
      <c r="Z597" s="19"/>
      <c r="AA597" s="19"/>
      <c r="AB597" s="19"/>
      <c r="AC597" s="19"/>
      <c r="AD597" s="19"/>
      <c r="AE597" s="19"/>
      <c r="AF597" s="19"/>
      <c r="AG597" s="19"/>
      <c r="AH597" s="19"/>
      <c r="AI597" s="19"/>
      <c r="AJ597" s="19"/>
      <c r="AK597" s="19"/>
      <c r="AL597" s="19"/>
      <c r="AM597" s="19"/>
      <c r="AN597" s="19"/>
      <c r="AO597" s="19"/>
      <c r="AP597" s="19"/>
    </row>
    <row r="598">
      <c r="B598" s="26" t="s">
        <v>64</v>
      </c>
      <c r="C598" s="19"/>
      <c r="D598" s="19"/>
      <c r="E598" s="19"/>
      <c r="F598" s="19"/>
      <c r="G598" s="19"/>
      <c r="H598" s="19"/>
      <c r="I598" s="19"/>
      <c r="J598" s="19"/>
      <c r="K598" s="19"/>
      <c r="L598" s="19"/>
      <c r="M598" s="19"/>
      <c r="N598" s="19"/>
      <c r="O598" s="19"/>
      <c r="P598" s="19"/>
      <c r="Q598" s="19"/>
      <c r="R598" s="19"/>
      <c r="S598" s="19"/>
      <c r="T598" s="19"/>
      <c r="U598" s="19"/>
      <c r="V598" s="19"/>
      <c r="W598" s="19"/>
      <c r="X598" s="19"/>
      <c r="Y598" s="19"/>
      <c r="Z598" s="19"/>
      <c r="AA598" s="19"/>
      <c r="AB598" s="19"/>
      <c r="AC598" s="19"/>
      <c r="AD598" s="19"/>
      <c r="AE598" s="19"/>
      <c r="AF598" s="19"/>
      <c r="AG598" s="19"/>
      <c r="AH598" s="19"/>
      <c r="AI598" s="19"/>
      <c r="AJ598" s="19"/>
      <c r="AK598" s="19"/>
      <c r="AL598" s="19"/>
      <c r="AM598" s="19"/>
      <c r="AN598" s="19"/>
      <c r="AO598" s="19"/>
      <c r="AP598" s="19"/>
    </row>
    <row r="599">
      <c r="B599" t="s">
        <v>277</v>
      </c>
      <c r="C599" s="19" t="n">
        <v>0.283948402319324</v>
      </c>
      <c r="D599" s="19" t="n">
        <v>0.273495476126999</v>
      </c>
      <c r="E599" s="19" t="n">
        <v>0.294427292581184</v>
      </c>
      <c r="F599" s="19"/>
      <c r="G599" s="19" t="n">
        <v>0.245403797926232</v>
      </c>
      <c r="H599" s="19" t="n">
        <v>0.319412584670231</v>
      </c>
      <c r="I599" s="19" t="n">
        <v>0.296682936155006</v>
      </c>
      <c r="J599" s="19" t="n">
        <v>0.271306168782611</v>
      </c>
      <c r="K599" s="19" t="n">
        <v>0.29702149975445</v>
      </c>
      <c r="L599" s="19" t="n">
        <v>0.266989396370614</v>
      </c>
      <c r="M599" s="19"/>
      <c r="N599" s="19" t="n">
        <v>0.329861438637233</v>
      </c>
      <c r="O599" s="19" t="n">
        <v>0.29098390036261</v>
      </c>
      <c r="P599" s="19" t="n">
        <v>0.253310764530673</v>
      </c>
      <c r="Q599" s="19" t="n">
        <v>0.294145623527799</v>
      </c>
      <c r="R599" s="19" t="n">
        <v>0.27639003711332</v>
      </c>
      <c r="S599" s="19"/>
      <c r="T599" s="19" t="n">
        <v>0.189888780740663</v>
      </c>
      <c r="U599" s="19" t="n">
        <v>0.301565484237746</v>
      </c>
      <c r="V599" s="19" t="n">
        <v>0.20976359018052</v>
      </c>
      <c r="W599" s="19" t="n">
        <v>0.305763273695157</v>
      </c>
      <c r="X599" s="19"/>
      <c r="Y599" s="19" t="n">
        <v>0.279812788512756</v>
      </c>
      <c r="Z599" s="19" t="n">
        <v>0.369266899232049</v>
      </c>
      <c r="AA599" s="19" t="n">
        <v>0.257425293116284</v>
      </c>
      <c r="AB599" s="19" t="n">
        <v>0.337014641845115</v>
      </c>
      <c r="AC599" s="19" t="n">
        <v>0.26797531714447</v>
      </c>
      <c r="AD599" s="19" t="n">
        <v>0.276518859981547</v>
      </c>
      <c r="AE599" s="19"/>
      <c r="AF599" s="19" t="n">
        <v>0.277900241170103</v>
      </c>
      <c r="AG599" s="19"/>
      <c r="AH599" s="19" t="n">
        <v>0.290252578572963</v>
      </c>
      <c r="AI599" s="19"/>
      <c r="AJ599" s="19" t="n">
        <v>0.32396442027292</v>
      </c>
      <c r="AK599" s="19" t="n">
        <v>0.264969086413095</v>
      </c>
      <c r="AL599" s="19" t="n">
        <v>0.228568554224905</v>
      </c>
      <c r="AM599" s="19" t="n">
        <v>0.325549084591024</v>
      </c>
      <c r="AN599" s="19" t="n">
        <v>0.151334696317326</v>
      </c>
      <c r="AO599" s="19" t="n">
        <v>0.265517576959335</v>
      </c>
      <c r="AP599" s="19" t="n">
        <v>0.36099400961078</v>
      </c>
    </row>
    <row r="600">
      <c r="B600" t="s">
        <v>278</v>
      </c>
      <c r="C600" s="19" t="n">
        <v>0.372979355267174</v>
      </c>
      <c r="D600" s="19" t="n">
        <v>0.378962375968646</v>
      </c>
      <c r="E600" s="19" t="n">
        <v>0.366981473314156</v>
      </c>
      <c r="F600" s="19"/>
      <c r="G600" s="19" t="n">
        <v>0.387858608444729</v>
      </c>
      <c r="H600" s="19" t="n">
        <v>0.417934620380142</v>
      </c>
      <c r="I600" s="19" t="n">
        <v>0.382969931055894</v>
      </c>
      <c r="J600" s="19" t="n">
        <v>0.39364949061299</v>
      </c>
      <c r="K600" s="19" t="n">
        <v>0.276069299204648</v>
      </c>
      <c r="L600" s="19" t="n">
        <v>0.373410134581895</v>
      </c>
      <c r="M600" s="19"/>
      <c r="N600" s="19" t="n">
        <v>0.300078857966955</v>
      </c>
      <c r="O600" s="19" t="n">
        <v>0.370211628826356</v>
      </c>
      <c r="P600" s="19" t="n">
        <v>0.396439708636203</v>
      </c>
      <c r="Q600" s="19" t="n">
        <v>0.392637670687589</v>
      </c>
      <c r="R600" s="19" t="n">
        <v>0.332577531886277</v>
      </c>
      <c r="S600" s="19"/>
      <c r="T600" s="19" t="n">
        <v>0.355773126650996</v>
      </c>
      <c r="U600" s="19" t="n">
        <v>0.338832113002847</v>
      </c>
      <c r="V600" s="19" t="n">
        <v>0.434047694292671</v>
      </c>
      <c r="W600" s="19" t="n">
        <v>0.380643294517316</v>
      </c>
      <c r="X600" s="19"/>
      <c r="Y600" s="19" t="n">
        <v>0.395046396238715</v>
      </c>
      <c r="Z600" s="19" t="n">
        <v>0.317192700928607</v>
      </c>
      <c r="AA600" s="19" t="n">
        <v>0.385419457877336</v>
      </c>
      <c r="AB600" s="19" t="n">
        <v>0.255555705928438</v>
      </c>
      <c r="AC600" s="19" t="n">
        <v>0.383680070199375</v>
      </c>
      <c r="AD600" s="19" t="n">
        <v>0.335734450216621</v>
      </c>
      <c r="AE600" s="19"/>
      <c r="AF600" s="19" t="n">
        <v>0.3854264012617</v>
      </c>
      <c r="AG600" s="19"/>
      <c r="AH600" s="19" t="n">
        <v>0.381235033226998</v>
      </c>
      <c r="AI600" s="19"/>
      <c r="AJ600" s="19" t="n">
        <v>0.398001266911194</v>
      </c>
      <c r="AK600" s="19" t="n">
        <v>0.367124258143634</v>
      </c>
      <c r="AL600" s="19" t="n">
        <v>0.405773310166709</v>
      </c>
      <c r="AM600" s="19" t="n">
        <v>0.330762624154308</v>
      </c>
      <c r="AN600" s="19" t="n">
        <v>0.435589460506858</v>
      </c>
      <c r="AO600" s="19" t="n">
        <v>0.354279459239758</v>
      </c>
      <c r="AP600" s="19" t="n">
        <v>0.305966903322214</v>
      </c>
    </row>
    <row r="601">
      <c r="B601" t="s">
        <v>279</v>
      </c>
      <c r="C601" s="19" t="n">
        <v>0.144503510792454</v>
      </c>
      <c r="D601" s="19" t="n">
        <v>0.165884273497614</v>
      </c>
      <c r="E601" s="19" t="n">
        <v>0.123069640316383</v>
      </c>
      <c r="F601" s="19"/>
      <c r="G601" s="19" t="n">
        <v>0.16931715169942</v>
      </c>
      <c r="H601" s="19" t="n">
        <v>0.108046746564936</v>
      </c>
      <c r="I601" s="19" t="n">
        <v>0.178797489887669</v>
      </c>
      <c r="J601" s="19" t="n">
        <v>0.110588259431796</v>
      </c>
      <c r="K601" s="19" t="n">
        <v>0.171442273234777</v>
      </c>
      <c r="L601" s="19" t="n">
        <v>0.143373301745067</v>
      </c>
      <c r="M601" s="19"/>
      <c r="N601" s="19" t="n">
        <v>0.188578505485589</v>
      </c>
      <c r="O601" s="19" t="n">
        <v>0.121116872984552</v>
      </c>
      <c r="P601" s="19" t="n">
        <v>0.158112294271802</v>
      </c>
      <c r="Q601" s="19" t="n">
        <v>0.130098839222589</v>
      </c>
      <c r="R601" s="19" t="n">
        <v>0.164765281202663</v>
      </c>
      <c r="S601" s="19"/>
      <c r="T601" s="19" t="n">
        <v>0.197789003471452</v>
      </c>
      <c r="U601" s="19" t="n">
        <v>0.139991592532919</v>
      </c>
      <c r="V601" s="19" t="n">
        <v>0.183627358819609</v>
      </c>
      <c r="W601" s="19" t="n">
        <v>0.126376975660781</v>
      </c>
      <c r="X601" s="19"/>
      <c r="Y601" s="19" t="n">
        <v>0.139680391258235</v>
      </c>
      <c r="Z601" s="19" t="n">
        <v>0.15082888340109</v>
      </c>
      <c r="AA601" s="19" t="n">
        <v>0.147742992357298</v>
      </c>
      <c r="AB601" s="19" t="n">
        <v>0.210685508402577</v>
      </c>
      <c r="AC601" s="19" t="n">
        <v>0.109400520360627</v>
      </c>
      <c r="AD601" s="19" t="n">
        <v>0.12445174557913</v>
      </c>
      <c r="AE601" s="19"/>
      <c r="AF601" s="19" t="n">
        <v>0.151491742301941</v>
      </c>
      <c r="AG601" s="19"/>
      <c r="AH601" s="19" t="n">
        <v>0.135078931170475</v>
      </c>
      <c r="AI601" s="19"/>
      <c r="AJ601" s="19" t="n">
        <v>0.12776043526656</v>
      </c>
      <c r="AK601" s="19" t="n">
        <v>0.162001604582825</v>
      </c>
      <c r="AL601" s="19" t="n">
        <v>0.189294141186945</v>
      </c>
      <c r="AM601" s="19" t="n">
        <v>0.113190319870134</v>
      </c>
      <c r="AN601" s="19" t="n">
        <v>0.112782274117191</v>
      </c>
      <c r="AO601" s="19" t="n">
        <v>0.202496634092644</v>
      </c>
      <c r="AP601" s="19" t="n">
        <v>0.0992039821978742</v>
      </c>
    </row>
    <row r="602">
      <c r="B602" t="s">
        <v>280</v>
      </c>
      <c r="C602" s="19" t="n">
        <v>0.0597936946804497</v>
      </c>
      <c r="D602" s="19" t="n">
        <v>0.0594504440345162</v>
      </c>
      <c r="E602" s="19" t="n">
        <v>0.0601377979281786</v>
      </c>
      <c r="F602" s="19"/>
      <c r="G602" s="19" t="n">
        <v>0.120382217198977</v>
      </c>
      <c r="H602" s="19" t="n">
        <v>0.0526079835538377</v>
      </c>
      <c r="I602" s="19" t="n">
        <v>0.0575806772872247</v>
      </c>
      <c r="J602" s="19" t="n">
        <v>0.0417308049305518</v>
      </c>
      <c r="K602" s="19" t="n">
        <v>0.0433624370902355</v>
      </c>
      <c r="L602" s="19" t="n">
        <v>0.0626706302562819</v>
      </c>
      <c r="M602" s="19"/>
      <c r="N602" s="19" t="n">
        <v>0.0395992013900856</v>
      </c>
      <c r="O602" s="19" t="n">
        <v>0.102312111335264</v>
      </c>
      <c r="P602" s="19" t="n">
        <v>0.0389862386810473</v>
      </c>
      <c r="Q602" s="19" t="n">
        <v>0.0546425348098497</v>
      </c>
      <c r="R602" s="19" t="n">
        <v>0.0583864355721815</v>
      </c>
      <c r="S602" s="19"/>
      <c r="T602" s="19" t="n">
        <v>0.141989143748611</v>
      </c>
      <c r="U602" s="19" t="n">
        <v>0.0477549985649699</v>
      </c>
      <c r="V602" s="19" t="n">
        <v>0.0455951412870177</v>
      </c>
      <c r="W602" s="19" t="n">
        <v>0.0686230393634232</v>
      </c>
      <c r="X602" s="19"/>
      <c r="Y602" s="19" t="n">
        <v>0.060200428258107</v>
      </c>
      <c r="Z602" s="19" t="n">
        <v>0.0556634965503859</v>
      </c>
      <c r="AA602" s="19" t="n">
        <v>0.0592997629178187</v>
      </c>
      <c r="AB602" s="19" t="n">
        <v>0.0425508958627232</v>
      </c>
      <c r="AC602" s="19" t="n">
        <v>0.167939136011362</v>
      </c>
      <c r="AD602" s="19" t="n">
        <v>0</v>
      </c>
      <c r="AE602" s="19"/>
      <c r="AF602" s="19" t="n">
        <v>0.0458610359443592</v>
      </c>
      <c r="AG602" s="19"/>
      <c r="AH602" s="19" t="n">
        <v>0.0620222236291585</v>
      </c>
      <c r="AI602" s="19"/>
      <c r="AJ602" s="19" t="n">
        <v>0.0456793593536157</v>
      </c>
      <c r="AK602" s="19" t="n">
        <v>0.0549385373283399</v>
      </c>
      <c r="AL602" s="19" t="n">
        <v>0.0662093097499669</v>
      </c>
      <c r="AM602" s="19" t="n">
        <v>0.0782738393320087</v>
      </c>
      <c r="AN602" s="19" t="n">
        <v>0.0488456356517118</v>
      </c>
      <c r="AO602" s="19" t="n">
        <v>0.0473528971617136</v>
      </c>
      <c r="AP602" s="19" t="n">
        <v>0.0833570586049346</v>
      </c>
    </row>
    <row r="603">
      <c r="B603" t="s">
        <v>281</v>
      </c>
      <c r="C603" s="19" t="n">
        <v>0.0859652703074738</v>
      </c>
      <c r="D603" s="19" t="n">
        <v>0.0760752881201809</v>
      </c>
      <c r="E603" s="19" t="n">
        <v>0.0958798182652007</v>
      </c>
      <c r="F603" s="19"/>
      <c r="G603" s="19" t="n">
        <v>0.0366867584214457</v>
      </c>
      <c r="H603" s="19" t="n">
        <v>0.0721102328105705</v>
      </c>
      <c r="I603" s="19" t="n">
        <v>0.0469431945800912</v>
      </c>
      <c r="J603" s="19" t="n">
        <v>0.110936576286523</v>
      </c>
      <c r="K603" s="19" t="n">
        <v>0.151092872347739</v>
      </c>
      <c r="L603" s="19" t="n">
        <v>0.0858750320930659</v>
      </c>
      <c r="M603" s="19"/>
      <c r="N603" s="19" t="n">
        <v>0.0239473517679062</v>
      </c>
      <c r="O603" s="19" t="n">
        <v>0.0732875557613195</v>
      </c>
      <c r="P603" s="19" t="n">
        <v>0.0805148824985234</v>
      </c>
      <c r="Q603" s="19" t="n">
        <v>0.0969476842265956</v>
      </c>
      <c r="R603" s="19" t="n">
        <v>0.119998345825258</v>
      </c>
      <c r="S603" s="19"/>
      <c r="T603" s="19" t="n">
        <v>0.0450614844230419</v>
      </c>
      <c r="U603" s="19" t="n">
        <v>0.131073833163227</v>
      </c>
      <c r="V603" s="19" t="n">
        <v>0.075789244197594</v>
      </c>
      <c r="W603" s="19" t="n">
        <v>0.0683532937159961</v>
      </c>
      <c r="X603" s="19"/>
      <c r="Y603" s="19" t="n">
        <v>0.0831328756761794</v>
      </c>
      <c r="Z603" s="19" t="n">
        <v>0.0847617631519365</v>
      </c>
      <c r="AA603" s="19" t="n">
        <v>0.0932256520473649</v>
      </c>
      <c r="AB603" s="19" t="n">
        <v>0.0653876089277499</v>
      </c>
      <c r="AC603" s="19" t="n">
        <v>0.0280252323862956</v>
      </c>
      <c r="AD603" s="19" t="n">
        <v>0.145373728058801</v>
      </c>
      <c r="AE603" s="19"/>
      <c r="AF603" s="19" t="n">
        <v>0.0928688852296483</v>
      </c>
      <c r="AG603" s="19"/>
      <c r="AH603" s="19" t="n">
        <v>0.080256521576157</v>
      </c>
      <c r="AI603" s="19"/>
      <c r="AJ603" s="19" t="n">
        <v>0.0765239734908096</v>
      </c>
      <c r="AK603" s="19" t="n">
        <v>0.0680987001597605</v>
      </c>
      <c r="AL603" s="19" t="n">
        <v>0.0720129699135496</v>
      </c>
      <c r="AM603" s="19" t="n">
        <v>0.10786718991539</v>
      </c>
      <c r="AN603" s="19" t="n">
        <v>0.170596753880758</v>
      </c>
      <c r="AO603" s="19" t="n">
        <v>0.0643085813386883</v>
      </c>
      <c r="AP603" s="19" t="n">
        <v>0.0958652420596009</v>
      </c>
    </row>
    <row r="604">
      <c r="B604" t="s">
        <v>60</v>
      </c>
      <c r="C604" s="19" t="n">
        <v>0.0528097666331244</v>
      </c>
      <c r="D604" s="19" t="n">
        <v>0.0461321422520439</v>
      </c>
      <c r="E604" s="19" t="n">
        <v>0.0595039775948967</v>
      </c>
      <c r="F604" s="19"/>
      <c r="G604" s="19" t="n">
        <v>0.0403514663091965</v>
      </c>
      <c r="H604" s="19" t="n">
        <v>0.029887832020282</v>
      </c>
      <c r="I604" s="19" t="n">
        <v>0.0370257710341159</v>
      </c>
      <c r="J604" s="19" t="n">
        <v>0.071788699955528</v>
      </c>
      <c r="K604" s="19" t="n">
        <v>0.0610116183681512</v>
      </c>
      <c r="L604" s="19" t="n">
        <v>0.0676815049530759</v>
      </c>
      <c r="M604" s="19"/>
      <c r="N604" s="19" t="n">
        <v>0.117934644752232</v>
      </c>
      <c r="O604" s="19" t="n">
        <v>0.042087930729898</v>
      </c>
      <c r="P604" s="19" t="n">
        <v>0.0726361113817519</v>
      </c>
      <c r="Q604" s="19" t="n">
        <v>0.0315276475255786</v>
      </c>
      <c r="R604" s="19" t="n">
        <v>0.0478823684003</v>
      </c>
      <c r="S604" s="19"/>
      <c r="T604" s="19" t="n">
        <v>0.069498460965237</v>
      </c>
      <c r="U604" s="19" t="n">
        <v>0.0407819784982907</v>
      </c>
      <c r="V604" s="19" t="n">
        <v>0.0511769712225882</v>
      </c>
      <c r="W604" s="19" t="n">
        <v>0.0502401230473267</v>
      </c>
      <c r="X604" s="19"/>
      <c r="Y604" s="19" t="n">
        <v>0.0421271200560069</v>
      </c>
      <c r="Z604" s="19" t="n">
        <v>0.0222862567359324</v>
      </c>
      <c r="AA604" s="19" t="n">
        <v>0.0568868416838985</v>
      </c>
      <c r="AB604" s="19" t="n">
        <v>0.0888056390333978</v>
      </c>
      <c r="AC604" s="19" t="n">
        <v>0.0429797238978706</v>
      </c>
      <c r="AD604" s="19" t="n">
        <v>0.117921216163901</v>
      </c>
      <c r="AE604" s="19"/>
      <c r="AF604" s="19" t="n">
        <v>0.0464516940922487</v>
      </c>
      <c r="AG604" s="19"/>
      <c r="AH604" s="19" t="n">
        <v>0.0511547118242485</v>
      </c>
      <c r="AI604" s="19"/>
      <c r="AJ604" s="19" t="n">
        <v>0.0280705447049</v>
      </c>
      <c r="AK604" s="19" t="n">
        <v>0.0828678133723457</v>
      </c>
      <c r="AL604" s="19" t="n">
        <v>0.0381417147579246</v>
      </c>
      <c r="AM604" s="19" t="n">
        <v>0.0443569421371345</v>
      </c>
      <c r="AN604" s="19" t="n">
        <v>0.0808511795261545</v>
      </c>
      <c r="AO604" s="19" t="n">
        <v>0.0660448512078615</v>
      </c>
      <c r="AP604" s="19" t="n">
        <v>0.054612804204596</v>
      </c>
    </row>
    <row r="605">
      <c r="B605" t="s">
        <v>282</v>
      </c>
      <c r="C605" s="19" t="n">
        <v>0.656927757586498</v>
      </c>
      <c r="D605" s="19" t="n">
        <v>0.652457852095645</v>
      </c>
      <c r="E605" s="19" t="n">
        <v>0.661408765895341</v>
      </c>
      <c r="F605" s="19"/>
      <c r="G605" s="19" t="n">
        <v>0.633262406370961</v>
      </c>
      <c r="H605" s="19" t="n">
        <v>0.737347205050373</v>
      </c>
      <c r="I605" s="19" t="n">
        <v>0.679652867210899</v>
      </c>
      <c r="J605" s="19" t="n">
        <v>0.664955659395601</v>
      </c>
      <c r="K605" s="19" t="n">
        <v>0.573090798959098</v>
      </c>
      <c r="L605" s="19" t="n">
        <v>0.640399530952509</v>
      </c>
      <c r="M605" s="19"/>
      <c r="N605" s="19" t="n">
        <v>0.629940296604187</v>
      </c>
      <c r="O605" s="19" t="n">
        <v>0.661195529188966</v>
      </c>
      <c r="P605" s="19" t="n">
        <v>0.649750473166876</v>
      </c>
      <c r="Q605" s="19" t="n">
        <v>0.686783294215387</v>
      </c>
      <c r="R605" s="19" t="n">
        <v>0.608967568999597</v>
      </c>
      <c r="S605" s="19"/>
      <c r="T605" s="19" t="n">
        <v>0.545661907391659</v>
      </c>
      <c r="U605" s="19" t="n">
        <v>0.640397597240593</v>
      </c>
      <c r="V605" s="19" t="n">
        <v>0.643811284473191</v>
      </c>
      <c r="W605" s="19" t="n">
        <v>0.686406568212473</v>
      </c>
      <c r="X605" s="19"/>
      <c r="Y605" s="19" t="n">
        <v>0.674859184751472</v>
      </c>
      <c r="Z605" s="19" t="n">
        <v>0.686459600160655</v>
      </c>
      <c r="AA605" s="19" t="n">
        <v>0.64284475099362</v>
      </c>
      <c r="AB605" s="19" t="n">
        <v>0.592570347773552</v>
      </c>
      <c r="AC605" s="19" t="n">
        <v>0.651655387343845</v>
      </c>
      <c r="AD605" s="19" t="n">
        <v>0.612253310198168</v>
      </c>
      <c r="AE605" s="19"/>
      <c r="AF605" s="19" t="n">
        <v>0.663326642431803</v>
      </c>
      <c r="AG605" s="19"/>
      <c r="AH605" s="19" t="n">
        <v>0.671487611799962</v>
      </c>
      <c r="AI605" s="19"/>
      <c r="AJ605" s="19" t="n">
        <v>0.721965687184114</v>
      </c>
      <c r="AK605" s="19" t="n">
        <v>0.632093344556729</v>
      </c>
      <c r="AL605" s="19" t="n">
        <v>0.634341864391614</v>
      </c>
      <c r="AM605" s="19" t="n">
        <v>0.656311708745333</v>
      </c>
      <c r="AN605" s="19" t="n">
        <v>0.586924156824184</v>
      </c>
      <c r="AO605" s="19" t="n">
        <v>0.619797036199093</v>
      </c>
      <c r="AP605" s="19" t="n">
        <v>0.666960912932994</v>
      </c>
    </row>
    <row r="606">
      <c r="B606" t="s">
        <v>283</v>
      </c>
      <c r="C606" s="19" t="n">
        <v>0.145758964987924</v>
      </c>
      <c r="D606" s="19" t="n">
        <v>0.135525732154697</v>
      </c>
      <c r="E606" s="19" t="n">
        <v>0.156017616193379</v>
      </c>
      <c r="F606" s="19"/>
      <c r="G606" s="19" t="n">
        <v>0.157068975620423</v>
      </c>
      <c r="H606" s="19" t="n">
        <v>0.124718216364408</v>
      </c>
      <c r="I606" s="19" t="n">
        <v>0.104523871867316</v>
      </c>
      <c r="J606" s="19" t="n">
        <v>0.152667381217075</v>
      </c>
      <c r="K606" s="19" t="n">
        <v>0.194455309437974</v>
      </c>
      <c r="L606" s="19" t="n">
        <v>0.148545662349348</v>
      </c>
      <c r="M606" s="19"/>
      <c r="N606" s="19" t="n">
        <v>0.0635465531579918</v>
      </c>
      <c r="O606" s="19" t="n">
        <v>0.175599667096584</v>
      </c>
      <c r="P606" s="19" t="n">
        <v>0.119501121179571</v>
      </c>
      <c r="Q606" s="19" t="n">
        <v>0.151590219036445</v>
      </c>
      <c r="R606" s="19" t="n">
        <v>0.178384781397439</v>
      </c>
      <c r="S606" s="19"/>
      <c r="T606" s="19" t="n">
        <v>0.187050628171653</v>
      </c>
      <c r="U606" s="19" t="n">
        <v>0.178828831728197</v>
      </c>
      <c r="V606" s="19" t="n">
        <v>0.121384385484612</v>
      </c>
      <c r="W606" s="19" t="n">
        <v>0.136976333079419</v>
      </c>
      <c r="X606" s="19"/>
      <c r="Y606" s="19" t="n">
        <v>0.143333303934286</v>
      </c>
      <c r="Z606" s="19" t="n">
        <v>0.140425259702322</v>
      </c>
      <c r="AA606" s="19" t="n">
        <v>0.152525414965184</v>
      </c>
      <c r="AB606" s="19" t="n">
        <v>0.107938504790473</v>
      </c>
      <c r="AC606" s="19" t="n">
        <v>0.195964368397657</v>
      </c>
      <c r="AD606" s="19" t="n">
        <v>0.145373728058801</v>
      </c>
      <c r="AE606" s="19"/>
      <c r="AF606" s="19" t="n">
        <v>0.138729921174007</v>
      </c>
      <c r="AG606" s="19"/>
      <c r="AH606" s="19" t="n">
        <v>0.142278745205316</v>
      </c>
      <c r="AI606" s="19"/>
      <c r="AJ606" s="19" t="n">
        <v>0.122203332844425</v>
      </c>
      <c r="AK606" s="19" t="n">
        <v>0.1230372374881</v>
      </c>
      <c r="AL606" s="19" t="n">
        <v>0.138222279663516</v>
      </c>
      <c r="AM606" s="19" t="n">
        <v>0.186141029247399</v>
      </c>
      <c r="AN606" s="19" t="n">
        <v>0.21944238953247</v>
      </c>
      <c r="AO606" s="19" t="n">
        <v>0.111661478500402</v>
      </c>
      <c r="AP606" s="19" t="n">
        <v>0.179222300664536</v>
      </c>
    </row>
    <row r="607">
      <c r="B607" t="s">
        <v>243</v>
      </c>
      <c r="C607" s="19" t="n">
        <v>0.511168792598575</v>
      </c>
      <c r="D607" s="19" t="n">
        <v>0.516932119940948</v>
      </c>
      <c r="E607" s="19" t="n">
        <v>0.505391149701961</v>
      </c>
      <c r="F607" s="19"/>
      <c r="G607" s="19" t="n">
        <v>0.476193430750538</v>
      </c>
      <c r="H607" s="19" t="n">
        <v>0.612628988685965</v>
      </c>
      <c r="I607" s="19" t="n">
        <v>0.575128995343584</v>
      </c>
      <c r="J607" s="19" t="n">
        <v>0.512288278178526</v>
      </c>
      <c r="K607" s="19" t="n">
        <v>0.378635489521124</v>
      </c>
      <c r="L607" s="19" t="n">
        <v>0.491853868603161</v>
      </c>
      <c r="M607" s="19"/>
      <c r="N607" s="19" t="n">
        <v>0.566393743446196</v>
      </c>
      <c r="O607" s="19" t="n">
        <v>0.485595862092382</v>
      </c>
      <c r="P607" s="19" t="n">
        <v>0.530249351987305</v>
      </c>
      <c r="Q607" s="19" t="n">
        <v>0.535193075178942</v>
      </c>
      <c r="R607" s="19" t="n">
        <v>0.430582787602158</v>
      </c>
      <c r="S607" s="19"/>
      <c r="T607" s="19" t="n">
        <v>0.358611279220006</v>
      </c>
      <c r="U607" s="19" t="n">
        <v>0.461568765512396</v>
      </c>
      <c r="V607" s="19" t="n">
        <v>0.52242689898858</v>
      </c>
      <c r="W607" s="19" t="n">
        <v>0.549430235133053</v>
      </c>
      <c r="X607" s="19"/>
      <c r="Y607" s="19" t="n">
        <v>0.531525880817185</v>
      </c>
      <c r="Z607" s="19" t="n">
        <v>0.546034340458333</v>
      </c>
      <c r="AA607" s="19" t="n">
        <v>0.490319336028437</v>
      </c>
      <c r="AB607" s="19" t="n">
        <v>0.484631842983079</v>
      </c>
      <c r="AC607" s="19" t="n">
        <v>0.455691018946188</v>
      </c>
      <c r="AD607" s="19" t="n">
        <v>0.466879582139368</v>
      </c>
      <c r="AE607" s="19"/>
      <c r="AF607" s="19" t="n">
        <v>0.524596721257796</v>
      </c>
      <c r="AG607" s="19"/>
      <c r="AH607" s="19" t="n">
        <v>0.529208866594646</v>
      </c>
      <c r="AI607" s="19"/>
      <c r="AJ607" s="19" t="n">
        <v>0.599762354339689</v>
      </c>
      <c r="AK607" s="19" t="n">
        <v>0.509056107068629</v>
      </c>
      <c r="AL607" s="19" t="n">
        <v>0.496119584728097</v>
      </c>
      <c r="AM607" s="19" t="n">
        <v>0.470170679497933</v>
      </c>
      <c r="AN607" s="19" t="n">
        <v>0.367481767291714</v>
      </c>
      <c r="AO607" s="19" t="n">
        <v>0.508135557698691</v>
      </c>
      <c r="AP607" s="19" t="n">
        <v>0.487738612268459</v>
      </c>
    </row>
    <row r="608">
      <c r="C608" s="19"/>
      <c r="D608" s="19"/>
      <c r="E608" s="19"/>
      <c r="F608" s="19"/>
      <c r="G608" s="19"/>
      <c r="H608" s="19"/>
      <c r="I608" s="19"/>
      <c r="J608" s="19"/>
      <c r="K608" s="19"/>
      <c r="L608" s="19"/>
      <c r="M608" s="19"/>
      <c r="N608" s="19"/>
      <c r="O608" s="19"/>
      <c r="P608" s="19"/>
      <c r="Q608" s="19"/>
      <c r="R608" s="19"/>
      <c r="S608" s="19"/>
      <c r="T608" s="19"/>
      <c r="U608" s="19"/>
      <c r="V608" s="19"/>
      <c r="W608" s="19"/>
      <c r="X608" s="19"/>
      <c r="Y608" s="19"/>
      <c r="Z608" s="19"/>
      <c r="AA608" s="19"/>
      <c r="AB608" s="19"/>
      <c r="AC608" s="19"/>
      <c r="AD608" s="19"/>
      <c r="AE608" s="19"/>
      <c r="AF608" s="19"/>
      <c r="AG608" s="19"/>
      <c r="AH608" s="19"/>
      <c r="AI608" s="19"/>
      <c r="AJ608" s="19"/>
      <c r="AK608" s="19"/>
      <c r="AL608" s="19"/>
      <c r="AM608" s="19"/>
      <c r="AN608" s="19"/>
      <c r="AO608" s="19"/>
      <c r="AP608" s="19"/>
    </row>
    <row r="609">
      <c r="B609" s="7" t="s">
        <v>289</v>
      </c>
      <c r="C609" s="19"/>
      <c r="D609" s="19"/>
      <c r="E609" s="19"/>
      <c r="F609" s="19"/>
      <c r="G609" s="19"/>
      <c r="H609" s="19"/>
      <c r="I609" s="19"/>
      <c r="J609" s="19"/>
      <c r="K609" s="19"/>
      <c r="L609" s="19"/>
      <c r="M609" s="19"/>
      <c r="N609" s="19"/>
      <c r="O609" s="19"/>
      <c r="P609" s="19"/>
      <c r="Q609" s="19"/>
      <c r="R609" s="19"/>
      <c r="S609" s="19"/>
      <c r="T609" s="19"/>
      <c r="U609" s="19"/>
      <c r="V609" s="19"/>
      <c r="W609" s="19"/>
      <c r="X609" s="19"/>
      <c r="Y609" s="19"/>
      <c r="Z609" s="19"/>
      <c r="AA609" s="19"/>
      <c r="AB609" s="19"/>
      <c r="AC609" s="19"/>
      <c r="AD609" s="19"/>
      <c r="AE609" s="19"/>
      <c r="AF609" s="19"/>
      <c r="AG609" s="19"/>
      <c r="AH609" s="19"/>
      <c r="AI609" s="19"/>
      <c r="AJ609" s="19"/>
      <c r="AK609" s="19"/>
      <c r="AL609" s="19"/>
      <c r="AM609" s="19"/>
      <c r="AN609" s="19"/>
      <c r="AO609" s="19"/>
      <c r="AP609" s="19"/>
    </row>
    <row r="610">
      <c r="B610" s="26" t="s">
        <v>64</v>
      </c>
      <c r="C610" s="19"/>
      <c r="D610" s="19"/>
      <c r="E610" s="19"/>
      <c r="F610" s="19"/>
      <c r="G610" s="19"/>
      <c r="H610" s="19"/>
      <c r="I610" s="19"/>
      <c r="J610" s="19"/>
      <c r="K610" s="19"/>
      <c r="L610" s="19"/>
      <c r="M610" s="19"/>
      <c r="N610" s="19"/>
      <c r="O610" s="19"/>
      <c r="P610" s="19"/>
      <c r="Q610" s="19"/>
      <c r="R610" s="19"/>
      <c r="S610" s="19"/>
      <c r="T610" s="19"/>
      <c r="U610" s="19"/>
      <c r="V610" s="19"/>
      <c r="W610" s="19"/>
      <c r="X610" s="19"/>
      <c r="Y610" s="19"/>
      <c r="Z610" s="19"/>
      <c r="AA610" s="19"/>
      <c r="AB610" s="19"/>
      <c r="AC610" s="19"/>
      <c r="AD610" s="19"/>
      <c r="AE610" s="19"/>
      <c r="AF610" s="19"/>
      <c r="AG610" s="19"/>
      <c r="AH610" s="19"/>
      <c r="AI610" s="19"/>
      <c r="AJ610" s="19"/>
      <c r="AK610" s="19"/>
      <c r="AL610" s="19"/>
      <c r="AM610" s="19"/>
      <c r="AN610" s="19"/>
      <c r="AO610" s="19"/>
      <c r="AP610" s="19"/>
    </row>
    <row r="611">
      <c r="B611" t="s">
        <v>277</v>
      </c>
      <c r="C611" s="19" t="n">
        <v>0.138611212942097</v>
      </c>
      <c r="D611" s="19" t="n">
        <v>0.132240876271027</v>
      </c>
      <c r="E611" s="19" t="n">
        <v>0.144997372920559</v>
      </c>
      <c r="F611" s="19"/>
      <c r="G611" s="19" t="n">
        <v>0.204235164099933</v>
      </c>
      <c r="H611" s="19" t="n">
        <v>0.181747929615011</v>
      </c>
      <c r="I611" s="19" t="n">
        <v>0.182522801810437</v>
      </c>
      <c r="J611" s="19" t="n">
        <v>0.106726164190109</v>
      </c>
      <c r="K611" s="19" t="n">
        <v>0.125273024202276</v>
      </c>
      <c r="L611" s="19" t="n">
        <v>0.0763386178419166</v>
      </c>
      <c r="M611" s="19"/>
      <c r="N611" s="19" t="n">
        <v>0.097630019327529</v>
      </c>
      <c r="O611" s="19" t="n">
        <v>0.136632765861587</v>
      </c>
      <c r="P611" s="19" t="n">
        <v>0.105211012191273</v>
      </c>
      <c r="Q611" s="19" t="n">
        <v>0.160751110097211</v>
      </c>
      <c r="R611" s="19" t="n">
        <v>0.17497401265808</v>
      </c>
      <c r="S611" s="19"/>
      <c r="T611" s="19" t="n">
        <v>0.120961919570237</v>
      </c>
      <c r="U611" s="19" t="n">
        <v>0.108569830889218</v>
      </c>
      <c r="V611" s="19" t="n">
        <v>0.0897834446054883</v>
      </c>
      <c r="W611" s="19" t="n">
        <v>0.166154016544401</v>
      </c>
      <c r="X611" s="19"/>
      <c r="Y611" s="19" t="n">
        <v>0.15847987119603</v>
      </c>
      <c r="Z611" s="19" t="n">
        <v>0.187145586834761</v>
      </c>
      <c r="AA611" s="19" t="n">
        <v>0.0899276516817213</v>
      </c>
      <c r="AB611" s="19" t="n">
        <v>0.177398654895589</v>
      </c>
      <c r="AC611" s="19" t="n">
        <v>0.15602627300538</v>
      </c>
      <c r="AD611" s="19" t="n">
        <v>0.096367452696095</v>
      </c>
      <c r="AE611" s="19"/>
      <c r="AF611" s="19" t="n">
        <v>0.113894854874986</v>
      </c>
      <c r="AG611" s="19"/>
      <c r="AH611" s="19" t="n">
        <v>0.143454064095064</v>
      </c>
      <c r="AI611" s="19"/>
      <c r="AJ611" s="19" t="n">
        <v>0.189541532392747</v>
      </c>
      <c r="AK611" s="19" t="n">
        <v>0.147541493953385</v>
      </c>
      <c r="AL611" s="19" t="n">
        <v>0.0983733870271896</v>
      </c>
      <c r="AM611" s="19" t="n">
        <v>0.121006632215423</v>
      </c>
      <c r="AN611" s="19" t="n">
        <v>0.0688688306561425</v>
      </c>
      <c r="AO611" s="19" t="n">
        <v>0.0601441702990033</v>
      </c>
      <c r="AP611" s="19" t="n">
        <v>0.183820059524182</v>
      </c>
    </row>
    <row r="612">
      <c r="B612" t="s">
        <v>278</v>
      </c>
      <c r="C612" s="19" t="n">
        <v>0.30821713928174</v>
      </c>
      <c r="D612" s="19" t="n">
        <v>0.292163084206788</v>
      </c>
      <c r="E612" s="19" t="n">
        <v>0.324311071094995</v>
      </c>
      <c r="F612" s="19"/>
      <c r="G612" s="19" t="n">
        <v>0.310294041552945</v>
      </c>
      <c r="H612" s="19" t="n">
        <v>0.324254167486574</v>
      </c>
      <c r="I612" s="19" t="n">
        <v>0.308279568609782</v>
      </c>
      <c r="J612" s="19" t="n">
        <v>0.292025429564455</v>
      </c>
      <c r="K612" s="19" t="n">
        <v>0.282270755288386</v>
      </c>
      <c r="L612" s="19" t="n">
        <v>0.324339153604436</v>
      </c>
      <c r="M612" s="19"/>
      <c r="N612" s="19" t="n">
        <v>0.226807069028028</v>
      </c>
      <c r="O612" s="19" t="n">
        <v>0.351651998137258</v>
      </c>
      <c r="P612" s="19" t="n">
        <v>0.260040460049621</v>
      </c>
      <c r="Q612" s="19" t="n">
        <v>0.318518067456193</v>
      </c>
      <c r="R612" s="19" t="n">
        <v>0.339824068318579</v>
      </c>
      <c r="S612" s="19"/>
      <c r="T612" s="19" t="n">
        <v>0.260481240966569</v>
      </c>
      <c r="U612" s="19" t="n">
        <v>0.361220643845569</v>
      </c>
      <c r="V612" s="19" t="n">
        <v>0.280500472441327</v>
      </c>
      <c r="W612" s="19" t="n">
        <v>0.310306513478852</v>
      </c>
      <c r="X612" s="19"/>
      <c r="Y612" s="19" t="n">
        <v>0.308991700955574</v>
      </c>
      <c r="Z612" s="19" t="n">
        <v>0.330931718816265</v>
      </c>
      <c r="AA612" s="19" t="n">
        <v>0.321404545338983</v>
      </c>
      <c r="AB612" s="19" t="n">
        <v>0.200609617880741</v>
      </c>
      <c r="AC612" s="19" t="n">
        <v>0.409144549254438</v>
      </c>
      <c r="AD612" s="19" t="n">
        <v>0.205994614271427</v>
      </c>
      <c r="AE612" s="19"/>
      <c r="AF612" s="19" t="n">
        <v>0.313878860680104</v>
      </c>
      <c r="AG612" s="19"/>
      <c r="AH612" s="19" t="n">
        <v>0.313764629957368</v>
      </c>
      <c r="AI612" s="19"/>
      <c r="AJ612" s="19" t="n">
        <v>0.33014833466531</v>
      </c>
      <c r="AK612" s="19" t="n">
        <v>0.305272515268456</v>
      </c>
      <c r="AL612" s="19" t="n">
        <v>0.313103772956527</v>
      </c>
      <c r="AM612" s="19" t="n">
        <v>0.28363626732261</v>
      </c>
      <c r="AN612" s="19" t="n">
        <v>0.269824362225537</v>
      </c>
      <c r="AO612" s="19" t="n">
        <v>0.305745729227806</v>
      </c>
      <c r="AP612" s="19" t="n">
        <v>0.30724987144366</v>
      </c>
    </row>
    <row r="613">
      <c r="B613" t="s">
        <v>279</v>
      </c>
      <c r="C613" s="19" t="n">
        <v>0.248931099076532</v>
      </c>
      <c r="D613" s="19" t="n">
        <v>0.268732049478048</v>
      </c>
      <c r="E613" s="19" t="n">
        <v>0.229080965006863</v>
      </c>
      <c r="F613" s="19"/>
      <c r="G613" s="19" t="n">
        <v>0.29309280427533</v>
      </c>
      <c r="H613" s="19" t="n">
        <v>0.260048992232366</v>
      </c>
      <c r="I613" s="19" t="n">
        <v>0.280278563078221</v>
      </c>
      <c r="J613" s="19" t="n">
        <v>0.241059686800505</v>
      </c>
      <c r="K613" s="19" t="n">
        <v>0.168661362811838</v>
      </c>
      <c r="L613" s="19" t="n">
        <v>0.256205055947743</v>
      </c>
      <c r="M613" s="19"/>
      <c r="N613" s="19" t="n">
        <v>0.24628876657167</v>
      </c>
      <c r="O613" s="19" t="n">
        <v>0.231263508065617</v>
      </c>
      <c r="P613" s="19" t="n">
        <v>0.302956604941548</v>
      </c>
      <c r="Q613" s="19" t="n">
        <v>0.243696651420673</v>
      </c>
      <c r="R613" s="19" t="n">
        <v>0.193193750246614</v>
      </c>
      <c r="S613" s="19"/>
      <c r="T613" s="19" t="n">
        <v>0.334681091231478</v>
      </c>
      <c r="U613" s="19" t="n">
        <v>0.207380289046849</v>
      </c>
      <c r="V613" s="19" t="n">
        <v>0.284955853938506</v>
      </c>
      <c r="W613" s="19" t="n">
        <v>0.244560947391004</v>
      </c>
      <c r="X613" s="19"/>
      <c r="Y613" s="19" t="n">
        <v>0.261483597401785</v>
      </c>
      <c r="Z613" s="19" t="n">
        <v>0.203456122927794</v>
      </c>
      <c r="AA613" s="19" t="n">
        <v>0.22238262242057</v>
      </c>
      <c r="AB613" s="19" t="n">
        <v>0.259531854674472</v>
      </c>
      <c r="AC613" s="19" t="n">
        <v>0.310904193178964</v>
      </c>
      <c r="AD613" s="19" t="n">
        <v>0.275956389889101</v>
      </c>
      <c r="AE613" s="19"/>
      <c r="AF613" s="19" t="n">
        <v>0.252155768024189</v>
      </c>
      <c r="AG613" s="19"/>
      <c r="AH613" s="19" t="n">
        <v>0.246962468431645</v>
      </c>
      <c r="AI613" s="19"/>
      <c r="AJ613" s="19" t="n">
        <v>0.216685883946163</v>
      </c>
      <c r="AK613" s="19" t="n">
        <v>0.223111429285306</v>
      </c>
      <c r="AL613" s="19" t="n">
        <v>0.297110210111537</v>
      </c>
      <c r="AM613" s="19" t="n">
        <v>0.301865496874314</v>
      </c>
      <c r="AN613" s="19" t="n">
        <v>0.245024825560308</v>
      </c>
      <c r="AO613" s="19" t="n">
        <v>0.280715440369808</v>
      </c>
      <c r="AP613" s="19" t="n">
        <v>0.229116683018728</v>
      </c>
    </row>
    <row r="614">
      <c r="B614" t="s">
        <v>280</v>
      </c>
      <c r="C614" s="19" t="n">
        <v>0.083618825259814</v>
      </c>
      <c r="D614" s="19" t="n">
        <v>0.0876193247317071</v>
      </c>
      <c r="E614" s="19" t="n">
        <v>0.0796083889296145</v>
      </c>
      <c r="F614" s="19"/>
      <c r="G614" s="19" t="n">
        <v>0.0818985284419799</v>
      </c>
      <c r="H614" s="19" t="n">
        <v>0.0507632806932561</v>
      </c>
      <c r="I614" s="19" t="n">
        <v>0.0953191474146046</v>
      </c>
      <c r="J614" s="19" t="n">
        <v>0.0621120653294184</v>
      </c>
      <c r="K614" s="19" t="n">
        <v>0.0791295155778481</v>
      </c>
      <c r="L614" s="19" t="n">
        <v>0.119926958989913</v>
      </c>
      <c r="M614" s="19"/>
      <c r="N614" s="19" t="n">
        <v>0.0831170670849566</v>
      </c>
      <c r="O614" s="19" t="n">
        <v>0.101651298028993</v>
      </c>
      <c r="P614" s="19" t="n">
        <v>0.083581824513062</v>
      </c>
      <c r="Q614" s="19" t="n">
        <v>0.0744971065561819</v>
      </c>
      <c r="R614" s="19" t="n">
        <v>0.0790347729640143</v>
      </c>
      <c r="S614" s="19"/>
      <c r="T614" s="19" t="n">
        <v>0.0829521364827835</v>
      </c>
      <c r="U614" s="19" t="n">
        <v>0.0927166905632833</v>
      </c>
      <c r="V614" s="19" t="n">
        <v>0.0679366673264309</v>
      </c>
      <c r="W614" s="19" t="n">
        <v>0.0954546830098634</v>
      </c>
      <c r="X614" s="19"/>
      <c r="Y614" s="19" t="n">
        <v>0.0674219175442186</v>
      </c>
      <c r="Z614" s="19" t="n">
        <v>0.110628887403701</v>
      </c>
      <c r="AA614" s="19" t="n">
        <v>0.106464553527054</v>
      </c>
      <c r="AB614" s="19" t="n">
        <v>0.159708296593999</v>
      </c>
      <c r="AC614" s="19" t="n">
        <v>0.0133595011303759</v>
      </c>
      <c r="AD614" s="19" t="n">
        <v>0.0525544878727823</v>
      </c>
      <c r="AE614" s="19"/>
      <c r="AF614" s="19" t="n">
        <v>0.0770759892259794</v>
      </c>
      <c r="AG614" s="19"/>
      <c r="AH614" s="19" t="n">
        <v>0.0834882092630375</v>
      </c>
      <c r="AI614" s="19"/>
      <c r="AJ614" s="19" t="n">
        <v>0.060210956066504</v>
      </c>
      <c r="AK614" s="19" t="n">
        <v>0.0901693602345849</v>
      </c>
      <c r="AL614" s="19" t="n">
        <v>0.121656506418694</v>
      </c>
      <c r="AM614" s="19" t="n">
        <v>0.047712513240779</v>
      </c>
      <c r="AN614" s="19" t="n">
        <v>0.11341781219917</v>
      </c>
      <c r="AO614" s="19" t="n">
        <v>0.0966048705411726</v>
      </c>
      <c r="AP614" s="19" t="n">
        <v>0.0690536745670827</v>
      </c>
    </row>
    <row r="615">
      <c r="B615" t="s">
        <v>281</v>
      </c>
      <c r="C615" s="19" t="n">
        <v>0.167160079638214</v>
      </c>
      <c r="D615" s="19" t="n">
        <v>0.1691524355136</v>
      </c>
      <c r="E615" s="19" t="n">
        <v>0.165162774941269</v>
      </c>
      <c r="F615" s="19"/>
      <c r="G615" s="19" t="n">
        <v>0.0701824614901713</v>
      </c>
      <c r="H615" s="19" t="n">
        <v>0.142322744334913</v>
      </c>
      <c r="I615" s="19" t="n">
        <v>0.086463755690623</v>
      </c>
      <c r="J615" s="19" t="n">
        <v>0.215521844280258</v>
      </c>
      <c r="K615" s="19" t="n">
        <v>0.300913369915207</v>
      </c>
      <c r="L615" s="19" t="n">
        <v>0.164838826628354</v>
      </c>
      <c r="M615" s="19"/>
      <c r="N615" s="19" t="n">
        <v>0.210957450814114</v>
      </c>
      <c r="O615" s="19" t="n">
        <v>0.150246571589343</v>
      </c>
      <c r="P615" s="19" t="n">
        <v>0.169821327770772</v>
      </c>
      <c r="Q615" s="19" t="n">
        <v>0.165093952142772</v>
      </c>
      <c r="R615" s="19" t="n">
        <v>0.172403313040215</v>
      </c>
      <c r="S615" s="19"/>
      <c r="T615" s="19" t="n">
        <v>0.0868593397522445</v>
      </c>
      <c r="U615" s="19" t="n">
        <v>0.189921061591786</v>
      </c>
      <c r="V615" s="19" t="n">
        <v>0.218563068163084</v>
      </c>
      <c r="W615" s="19" t="n">
        <v>0.133890104130277</v>
      </c>
      <c r="X615" s="19"/>
      <c r="Y615" s="19" t="n">
        <v>0.150776524057085</v>
      </c>
      <c r="Z615" s="19" t="n">
        <v>0.125454856275434</v>
      </c>
      <c r="AA615" s="19" t="n">
        <v>0.217196423706177</v>
      </c>
      <c r="AB615" s="19" t="n">
        <v>0.155103560980983</v>
      </c>
      <c r="AC615" s="19" t="n">
        <v>0.068392330987021</v>
      </c>
      <c r="AD615" s="19" t="n">
        <v>0.242343144385258</v>
      </c>
      <c r="AE615" s="19"/>
      <c r="AF615" s="19" t="n">
        <v>0.187447486659102</v>
      </c>
      <c r="AG615" s="19"/>
      <c r="AH615" s="19" t="n">
        <v>0.162743290105162</v>
      </c>
      <c r="AI615" s="19"/>
      <c r="AJ615" s="19" t="n">
        <v>0.173423327625061</v>
      </c>
      <c r="AK615" s="19" t="n">
        <v>0.172893680261967</v>
      </c>
      <c r="AL615" s="19" t="n">
        <v>0.107655256270799</v>
      </c>
      <c r="AM615" s="19" t="n">
        <v>0.223540713994445</v>
      </c>
      <c r="AN615" s="19" t="n">
        <v>0.252334025376465</v>
      </c>
      <c r="AO615" s="19" t="n">
        <v>0.174904989149893</v>
      </c>
      <c r="AP615" s="19" t="n">
        <v>0.133603610671841</v>
      </c>
    </row>
    <row r="616">
      <c r="B616" t="s">
        <v>60</v>
      </c>
      <c r="C616" s="19" t="n">
        <v>0.0534616438016037</v>
      </c>
      <c r="D616" s="19" t="n">
        <v>0.0500922297988303</v>
      </c>
      <c r="E616" s="19" t="n">
        <v>0.0568394271066996</v>
      </c>
      <c r="F616" s="19"/>
      <c r="G616" s="19" t="n">
        <v>0.0402970001396407</v>
      </c>
      <c r="H616" s="19" t="n">
        <v>0.0408628856378805</v>
      </c>
      <c r="I616" s="19" t="n">
        <v>0.0471361633963328</v>
      </c>
      <c r="J616" s="19" t="n">
        <v>0.0825548098352545</v>
      </c>
      <c r="K616" s="19" t="n">
        <v>0.0437519722044441</v>
      </c>
      <c r="L616" s="19" t="n">
        <v>0.0583513869876372</v>
      </c>
      <c r="M616" s="19"/>
      <c r="N616" s="19" t="n">
        <v>0.135199627173702</v>
      </c>
      <c r="O616" s="19" t="n">
        <v>0.0285538583172024</v>
      </c>
      <c r="P616" s="19" t="n">
        <v>0.0783887705337242</v>
      </c>
      <c r="Q616" s="19" t="n">
        <v>0.0374431123269697</v>
      </c>
      <c r="R616" s="19" t="n">
        <v>0.0405700827724972</v>
      </c>
      <c r="S616" s="19"/>
      <c r="T616" s="19" t="n">
        <v>0.114064271996688</v>
      </c>
      <c r="U616" s="19" t="n">
        <v>0.0401914840632944</v>
      </c>
      <c r="V616" s="19" t="n">
        <v>0.0582604935251641</v>
      </c>
      <c r="W616" s="19" t="n">
        <v>0.0496337354456032</v>
      </c>
      <c r="X616" s="19"/>
      <c r="Y616" s="19" t="n">
        <v>0.0528463888453065</v>
      </c>
      <c r="Z616" s="19" t="n">
        <v>0.0423828277420449</v>
      </c>
      <c r="AA616" s="19" t="n">
        <v>0.0426242033254951</v>
      </c>
      <c r="AB616" s="19" t="n">
        <v>0.047648014974216</v>
      </c>
      <c r="AC616" s="19" t="n">
        <v>0.0421731524438205</v>
      </c>
      <c r="AD616" s="19" t="n">
        <v>0.126783910885336</v>
      </c>
      <c r="AE616" s="19"/>
      <c r="AF616" s="19" t="n">
        <v>0.0555470405356404</v>
      </c>
      <c r="AG616" s="19"/>
      <c r="AH616" s="19" t="n">
        <v>0.0495873381477243</v>
      </c>
      <c r="AI616" s="19"/>
      <c r="AJ616" s="19" t="n">
        <v>0.0299899653042148</v>
      </c>
      <c r="AK616" s="19" t="n">
        <v>0.0610115209963014</v>
      </c>
      <c r="AL616" s="19" t="n">
        <v>0.0621008672152528</v>
      </c>
      <c r="AM616" s="19" t="n">
        <v>0.0222383763524287</v>
      </c>
      <c r="AN616" s="19" t="n">
        <v>0.0505301439823777</v>
      </c>
      <c r="AO616" s="19" t="n">
        <v>0.0818848004123173</v>
      </c>
      <c r="AP616" s="19" t="n">
        <v>0.0771561007745067</v>
      </c>
    </row>
    <row r="617">
      <c r="B617" t="s">
        <v>282</v>
      </c>
      <c r="C617" s="19" t="n">
        <v>0.446828352223837</v>
      </c>
      <c r="D617" s="19" t="n">
        <v>0.424403960477815</v>
      </c>
      <c r="E617" s="19" t="n">
        <v>0.469308444015554</v>
      </c>
      <c r="F617" s="19"/>
      <c r="G617" s="19" t="n">
        <v>0.514529205652879</v>
      </c>
      <c r="H617" s="19" t="n">
        <v>0.506002097101585</v>
      </c>
      <c r="I617" s="19" t="n">
        <v>0.490802370420219</v>
      </c>
      <c r="J617" s="19" t="n">
        <v>0.398751593754564</v>
      </c>
      <c r="K617" s="19" t="n">
        <v>0.407543779490662</v>
      </c>
      <c r="L617" s="19" t="n">
        <v>0.400677771446353</v>
      </c>
      <c r="M617" s="19"/>
      <c r="N617" s="19" t="n">
        <v>0.324437088355557</v>
      </c>
      <c r="O617" s="19" t="n">
        <v>0.488284763998845</v>
      </c>
      <c r="P617" s="19" t="n">
        <v>0.365251472240894</v>
      </c>
      <c r="Q617" s="19" t="n">
        <v>0.479269177553403</v>
      </c>
      <c r="R617" s="19" t="n">
        <v>0.514798080976659</v>
      </c>
      <c r="S617" s="19"/>
      <c r="T617" s="19" t="n">
        <v>0.381443160536806</v>
      </c>
      <c r="U617" s="19" t="n">
        <v>0.469790474734787</v>
      </c>
      <c r="V617" s="19" t="n">
        <v>0.370283917046815</v>
      </c>
      <c r="W617" s="19" t="n">
        <v>0.476460530023253</v>
      </c>
      <c r="X617" s="19"/>
      <c r="Y617" s="19" t="n">
        <v>0.467471572151604</v>
      </c>
      <c r="Z617" s="19" t="n">
        <v>0.518077305651026</v>
      </c>
      <c r="AA617" s="19" t="n">
        <v>0.411332197020704</v>
      </c>
      <c r="AB617" s="19" t="n">
        <v>0.37800827277633</v>
      </c>
      <c r="AC617" s="19" t="n">
        <v>0.565170822259819</v>
      </c>
      <c r="AD617" s="19" t="n">
        <v>0.302362066967522</v>
      </c>
      <c r="AE617" s="19"/>
      <c r="AF617" s="19" t="n">
        <v>0.42777371555509</v>
      </c>
      <c r="AG617" s="19"/>
      <c r="AH617" s="19" t="n">
        <v>0.457218694052432</v>
      </c>
      <c r="AI617" s="19"/>
      <c r="AJ617" s="19" t="n">
        <v>0.519689867058057</v>
      </c>
      <c r="AK617" s="19" t="n">
        <v>0.452814009221841</v>
      </c>
      <c r="AL617" s="19" t="n">
        <v>0.411477159983717</v>
      </c>
      <c r="AM617" s="19" t="n">
        <v>0.404642899538033</v>
      </c>
      <c r="AN617" s="19" t="n">
        <v>0.338693192881679</v>
      </c>
      <c r="AO617" s="19" t="n">
        <v>0.36588989952681</v>
      </c>
      <c r="AP617" s="19" t="n">
        <v>0.491069930967842</v>
      </c>
    </row>
    <row r="618">
      <c r="B618" t="s">
        <v>283</v>
      </c>
      <c r="C618" s="19" t="n">
        <v>0.250778904898028</v>
      </c>
      <c r="D618" s="19" t="n">
        <v>0.256771760245307</v>
      </c>
      <c r="E618" s="19" t="n">
        <v>0.244771163870884</v>
      </c>
      <c r="F618" s="19"/>
      <c r="G618" s="19" t="n">
        <v>0.152080989932151</v>
      </c>
      <c r="H618" s="19" t="n">
        <v>0.193086025028169</v>
      </c>
      <c r="I618" s="19" t="n">
        <v>0.181782903105228</v>
      </c>
      <c r="J618" s="19" t="n">
        <v>0.277633909609676</v>
      </c>
      <c r="K618" s="19" t="n">
        <v>0.380042885493056</v>
      </c>
      <c r="L618" s="19" t="n">
        <v>0.284765785618267</v>
      </c>
      <c r="M618" s="19"/>
      <c r="N618" s="19" t="n">
        <v>0.294074517899071</v>
      </c>
      <c r="O618" s="19" t="n">
        <v>0.251897869618336</v>
      </c>
      <c r="P618" s="19" t="n">
        <v>0.253403152283834</v>
      </c>
      <c r="Q618" s="19" t="n">
        <v>0.239591058698954</v>
      </c>
      <c r="R618" s="19" t="n">
        <v>0.251438086004229</v>
      </c>
      <c r="S618" s="19"/>
      <c r="T618" s="19" t="n">
        <v>0.169811476235028</v>
      </c>
      <c r="U618" s="19" t="n">
        <v>0.282637752155069</v>
      </c>
      <c r="V618" s="19" t="n">
        <v>0.286499735489515</v>
      </c>
      <c r="W618" s="19" t="n">
        <v>0.22934478714014</v>
      </c>
      <c r="X618" s="19"/>
      <c r="Y618" s="19" t="n">
        <v>0.218198441601304</v>
      </c>
      <c r="Z618" s="19" t="n">
        <v>0.236083743679135</v>
      </c>
      <c r="AA618" s="19" t="n">
        <v>0.323660977233231</v>
      </c>
      <c r="AB618" s="19" t="n">
        <v>0.314811857574981</v>
      </c>
      <c r="AC618" s="19" t="n">
        <v>0.0817518321173969</v>
      </c>
      <c r="AD618" s="19" t="n">
        <v>0.29489763225804</v>
      </c>
      <c r="AE618" s="19"/>
      <c r="AF618" s="19" t="n">
        <v>0.264523475885081</v>
      </c>
      <c r="AG618" s="19"/>
      <c r="AH618" s="19" t="n">
        <v>0.246231499368199</v>
      </c>
      <c r="AI618" s="19"/>
      <c r="AJ618" s="19" t="n">
        <v>0.233634283691565</v>
      </c>
      <c r="AK618" s="19" t="n">
        <v>0.263063040496552</v>
      </c>
      <c r="AL618" s="19" t="n">
        <v>0.229311762689493</v>
      </c>
      <c r="AM618" s="19" t="n">
        <v>0.271253227235224</v>
      </c>
      <c r="AN618" s="19" t="n">
        <v>0.365751837575635</v>
      </c>
      <c r="AO618" s="19" t="n">
        <v>0.271509859691066</v>
      </c>
      <c r="AP618" s="19" t="n">
        <v>0.202657285238923</v>
      </c>
    </row>
    <row r="619">
      <c r="B619" t="s">
        <v>243</v>
      </c>
      <c r="C619" s="19" t="n">
        <v>0.196049447325809</v>
      </c>
      <c r="D619" s="19" t="n">
        <v>0.167632200232508</v>
      </c>
      <c r="E619" s="19" t="n">
        <v>0.22453728014467</v>
      </c>
      <c r="F619" s="19"/>
      <c r="G619" s="19" t="n">
        <v>0.362448215720727</v>
      </c>
      <c r="H619" s="19" t="n">
        <v>0.312916072073415</v>
      </c>
      <c r="I619" s="19" t="n">
        <v>0.309019467314992</v>
      </c>
      <c r="J619" s="19" t="n">
        <v>0.121117684144887</v>
      </c>
      <c r="K619" s="19" t="n">
        <v>0.0275008939976065</v>
      </c>
      <c r="L619" s="19" t="n">
        <v>0.115911985828085</v>
      </c>
      <c r="M619" s="19"/>
      <c r="N619" s="19" t="n">
        <v>0.0303625704564861</v>
      </c>
      <c r="O619" s="19" t="n">
        <v>0.236386894380509</v>
      </c>
      <c r="P619" s="19" t="n">
        <v>0.11184831995706</v>
      </c>
      <c r="Q619" s="19" t="n">
        <v>0.239678118854449</v>
      </c>
      <c r="R619" s="19" t="n">
        <v>0.26335999497243</v>
      </c>
      <c r="S619" s="19"/>
      <c r="T619" s="19" t="n">
        <v>0.211631684301778</v>
      </c>
      <c r="U619" s="19" t="n">
        <v>0.187152722579718</v>
      </c>
      <c r="V619" s="19" t="n">
        <v>0.0837841815573005</v>
      </c>
      <c r="W619" s="19" t="n">
        <v>0.247115742883113</v>
      </c>
      <c r="X619" s="19"/>
      <c r="Y619" s="19" t="n">
        <v>0.2492731305503</v>
      </c>
      <c r="Z619" s="19" t="n">
        <v>0.28199356197189</v>
      </c>
      <c r="AA619" s="19" t="n">
        <v>0.087671219787473</v>
      </c>
      <c r="AB619" s="19" t="n">
        <v>0.0631964152013491</v>
      </c>
      <c r="AC619" s="19" t="n">
        <v>0.483418990142422</v>
      </c>
      <c r="AD619" s="19" t="n">
        <v>0.00746443470948194</v>
      </c>
      <c r="AE619" s="19"/>
      <c r="AF619" s="19" t="n">
        <v>0.163250239670009</v>
      </c>
      <c r="AG619" s="19"/>
      <c r="AH619" s="19" t="n">
        <v>0.210987194684233</v>
      </c>
      <c r="AI619" s="19"/>
      <c r="AJ619" s="19" t="n">
        <v>0.286055583366492</v>
      </c>
      <c r="AK619" s="19" t="n">
        <v>0.189750968725289</v>
      </c>
      <c r="AL619" s="19" t="n">
        <v>0.182165397294223</v>
      </c>
      <c r="AM619" s="19" t="n">
        <v>0.133389672302809</v>
      </c>
      <c r="AN619" s="19" t="n">
        <v>-0.0270586446939559</v>
      </c>
      <c r="AO619" s="19" t="n">
        <v>0.0943800398357439</v>
      </c>
      <c r="AP619" s="19" t="n">
        <v>0.288412645728919</v>
      </c>
    </row>
    <row r="620">
      <c r="C620" s="19"/>
      <c r="D620" s="19"/>
      <c r="E620" s="19"/>
      <c r="F620" s="19"/>
      <c r="G620" s="19"/>
      <c r="H620" s="19"/>
      <c r="I620" s="19"/>
      <c r="J620" s="19"/>
      <c r="K620" s="19"/>
      <c r="L620" s="19"/>
      <c r="M620" s="19"/>
      <c r="N620" s="19"/>
      <c r="O620" s="19"/>
      <c r="P620" s="19"/>
      <c r="Q620" s="19"/>
      <c r="R620" s="19"/>
      <c r="S620" s="19"/>
      <c r="T620" s="19"/>
      <c r="U620" s="19"/>
      <c r="V620" s="19"/>
      <c r="W620" s="19"/>
      <c r="X620" s="19"/>
      <c r="Y620" s="19"/>
      <c r="Z620" s="19"/>
      <c r="AA620" s="19"/>
      <c r="AB620" s="19"/>
      <c r="AC620" s="19"/>
      <c r="AD620" s="19"/>
      <c r="AE620" s="19"/>
      <c r="AF620" s="19"/>
      <c r="AG620" s="19"/>
      <c r="AH620" s="19"/>
      <c r="AI620" s="19"/>
      <c r="AJ620" s="19"/>
      <c r="AK620" s="19"/>
      <c r="AL620" s="19"/>
      <c r="AM620" s="19"/>
      <c r="AN620" s="19"/>
      <c r="AO620" s="19"/>
      <c r="AP620" s="19"/>
    </row>
    <row r="621">
      <c r="B621" s="7" t="s">
        <v>290</v>
      </c>
      <c r="C621" s="19"/>
      <c r="D621" s="19"/>
      <c r="E621" s="19"/>
      <c r="F621" s="19"/>
      <c r="G621" s="19"/>
      <c r="H621" s="19"/>
      <c r="I621" s="19"/>
      <c r="J621" s="19"/>
      <c r="K621" s="19"/>
      <c r="L621" s="19"/>
      <c r="M621" s="19"/>
      <c r="N621" s="19"/>
      <c r="O621" s="19"/>
      <c r="P621" s="19"/>
      <c r="Q621" s="19"/>
      <c r="R621" s="19"/>
      <c r="S621" s="19"/>
      <c r="T621" s="19"/>
      <c r="U621" s="19"/>
      <c r="V621" s="19"/>
      <c r="W621" s="19"/>
      <c r="X621" s="19"/>
      <c r="Y621" s="19"/>
      <c r="Z621" s="19"/>
      <c r="AA621" s="19"/>
      <c r="AB621" s="19"/>
      <c r="AC621" s="19"/>
      <c r="AD621" s="19"/>
      <c r="AE621" s="19"/>
      <c r="AF621" s="19"/>
      <c r="AG621" s="19"/>
      <c r="AH621" s="19"/>
      <c r="AI621" s="19"/>
      <c r="AJ621" s="19"/>
      <c r="AK621" s="19"/>
      <c r="AL621" s="19"/>
      <c r="AM621" s="19"/>
      <c r="AN621" s="19"/>
      <c r="AO621" s="19"/>
      <c r="AP621" s="19"/>
    </row>
    <row r="622">
      <c r="B622" s="26" t="s">
        <v>64</v>
      </c>
      <c r="C622" s="19"/>
      <c r="D622" s="19"/>
      <c r="E622" s="19"/>
      <c r="F622" s="19"/>
      <c r="G622" s="19"/>
      <c r="H622" s="19"/>
      <c r="I622" s="19"/>
      <c r="J622" s="19"/>
      <c r="K622" s="19"/>
      <c r="L622" s="19"/>
      <c r="M622" s="19"/>
      <c r="N622" s="19"/>
      <c r="O622" s="19"/>
      <c r="P622" s="19"/>
      <c r="Q622" s="19"/>
      <c r="R622" s="19"/>
      <c r="S622" s="19"/>
      <c r="T622" s="19"/>
      <c r="U622" s="19"/>
      <c r="V622" s="19"/>
      <c r="W622" s="19"/>
      <c r="X622" s="19"/>
      <c r="Y622" s="19"/>
      <c r="Z622" s="19"/>
      <c r="AA622" s="19"/>
      <c r="AB622" s="19"/>
      <c r="AC622" s="19"/>
      <c r="AD622" s="19"/>
      <c r="AE622" s="19"/>
      <c r="AF622" s="19"/>
      <c r="AG622" s="19"/>
      <c r="AH622" s="19"/>
      <c r="AI622" s="19"/>
      <c r="AJ622" s="19"/>
      <c r="AK622" s="19"/>
      <c r="AL622" s="19"/>
      <c r="AM622" s="19"/>
      <c r="AN622" s="19"/>
      <c r="AO622" s="19"/>
      <c r="AP622" s="19"/>
    </row>
    <row r="623">
      <c r="B623" t="s">
        <v>277</v>
      </c>
      <c r="C623" s="19" t="n">
        <v>0.108379270077939</v>
      </c>
      <c r="D623" s="19" t="n">
        <v>0.133259808865121</v>
      </c>
      <c r="E623" s="19" t="n">
        <v>0.0834369304105799</v>
      </c>
      <c r="F623" s="19"/>
      <c r="G623" s="19" t="n">
        <v>0.126766256699783</v>
      </c>
      <c r="H623" s="19" t="n">
        <v>0.134687746727815</v>
      </c>
      <c r="I623" s="19" t="n">
        <v>0.114685050876299</v>
      </c>
      <c r="J623" s="19" t="n">
        <v>0.155113253427722</v>
      </c>
      <c r="K623" s="19" t="n">
        <v>0.0902844580758731</v>
      </c>
      <c r="L623" s="19" t="n">
        <v>0.0523094292002239</v>
      </c>
      <c r="M623" s="19"/>
      <c r="N623" s="19" t="n">
        <v>0.0898903430708661</v>
      </c>
      <c r="O623" s="19" t="n">
        <v>0.117439407168375</v>
      </c>
      <c r="P623" s="19" t="n">
        <v>0.0905939354472349</v>
      </c>
      <c r="Q623" s="19" t="n">
        <v>0.122588341605068</v>
      </c>
      <c r="R623" s="19" t="n">
        <v>0.107509338149023</v>
      </c>
      <c r="S623" s="19"/>
      <c r="T623" s="19" t="n">
        <v>0.210818092035146</v>
      </c>
      <c r="U623" s="19" t="n">
        <v>0.102896959665576</v>
      </c>
      <c r="V623" s="19" t="n">
        <v>0.0993161732525698</v>
      </c>
      <c r="W623" s="19" t="n">
        <v>0.112697181460597</v>
      </c>
      <c r="X623" s="19"/>
      <c r="Y623" s="19" t="n">
        <v>0.13567557663134</v>
      </c>
      <c r="Z623" s="19" t="n">
        <v>0.185213147871152</v>
      </c>
      <c r="AA623" s="19" t="n">
        <v>0.0484402572298081</v>
      </c>
      <c r="AB623" s="19" t="n">
        <v>0.11030196214263</v>
      </c>
      <c r="AC623" s="19" t="n">
        <v>0.122610120474778</v>
      </c>
      <c r="AD623" s="19" t="n">
        <v>0.0641156408737565</v>
      </c>
      <c r="AE623" s="19"/>
      <c r="AF623" s="19" t="n">
        <v>0.106445544912674</v>
      </c>
      <c r="AG623" s="19"/>
      <c r="AH623" s="19" t="n">
        <v>0.106283170293336</v>
      </c>
      <c r="AI623" s="19"/>
      <c r="AJ623" s="19" t="n">
        <v>0.13387271625921</v>
      </c>
      <c r="AK623" s="19" t="n">
        <v>0.0852676403505994</v>
      </c>
      <c r="AL623" s="19" t="n">
        <v>0.100180607864325</v>
      </c>
      <c r="AM623" s="19" t="n">
        <v>0.109104521895903</v>
      </c>
      <c r="AN623" s="19" t="n">
        <v>0.0730554534930677</v>
      </c>
      <c r="AO623" s="19" t="n">
        <v>0.102948872455185</v>
      </c>
      <c r="AP623" s="19" t="n">
        <v>0.127174011676278</v>
      </c>
    </row>
    <row r="624">
      <c r="B624" t="s">
        <v>278</v>
      </c>
      <c r="C624" s="19" t="n">
        <v>0.303631801283278</v>
      </c>
      <c r="D624" s="19" t="n">
        <v>0.312904934982275</v>
      </c>
      <c r="E624" s="19" t="n">
        <v>0.294335634006532</v>
      </c>
      <c r="F624" s="19"/>
      <c r="G624" s="19" t="n">
        <v>0.28196844022328</v>
      </c>
      <c r="H624" s="19" t="n">
        <v>0.378069736332039</v>
      </c>
      <c r="I624" s="19" t="n">
        <v>0.293050324973856</v>
      </c>
      <c r="J624" s="19" t="n">
        <v>0.2582056271276</v>
      </c>
      <c r="K624" s="19" t="n">
        <v>0.27943594847518</v>
      </c>
      <c r="L624" s="19" t="n">
        <v>0.31515396669986</v>
      </c>
      <c r="M624" s="19"/>
      <c r="N624" s="19" t="n">
        <v>0.227435509182324</v>
      </c>
      <c r="O624" s="19" t="n">
        <v>0.250899699043809</v>
      </c>
      <c r="P624" s="19" t="n">
        <v>0.297025656208919</v>
      </c>
      <c r="Q624" s="19" t="n">
        <v>0.329216397510951</v>
      </c>
      <c r="R624" s="19" t="n">
        <v>0.36538622569284</v>
      </c>
      <c r="S624" s="19"/>
      <c r="T624" s="19" t="n">
        <v>0.266840369233255</v>
      </c>
      <c r="U624" s="19" t="n">
        <v>0.282303935446748</v>
      </c>
      <c r="V624" s="19" t="n">
        <v>0.258383677102878</v>
      </c>
      <c r="W624" s="19" t="n">
        <v>0.32848161053731</v>
      </c>
      <c r="X624" s="19"/>
      <c r="Y624" s="19" t="n">
        <v>0.330345395336372</v>
      </c>
      <c r="Z624" s="19" t="n">
        <v>0.263565904353085</v>
      </c>
      <c r="AA624" s="19" t="n">
        <v>0.302585853795927</v>
      </c>
      <c r="AB624" s="19" t="n">
        <v>0.292344850282466</v>
      </c>
      <c r="AC624" s="19" t="n">
        <v>0.301287836057983</v>
      </c>
      <c r="AD624" s="19" t="n">
        <v>0.203078899584955</v>
      </c>
      <c r="AE624" s="19"/>
      <c r="AF624" s="19" t="n">
        <v>0.312928530243814</v>
      </c>
      <c r="AG624" s="19"/>
      <c r="AH624" s="19" t="n">
        <v>0.309265277658207</v>
      </c>
      <c r="AI624" s="19"/>
      <c r="AJ624" s="19" t="n">
        <v>0.327847656047434</v>
      </c>
      <c r="AK624" s="19" t="n">
        <v>0.270263936008382</v>
      </c>
      <c r="AL624" s="19" t="n">
        <v>0.271832289349377</v>
      </c>
      <c r="AM624" s="19" t="n">
        <v>0.308857749701133</v>
      </c>
      <c r="AN624" s="19" t="n">
        <v>0.361484096452671</v>
      </c>
      <c r="AO624" s="19" t="n">
        <v>0.312443997718196</v>
      </c>
      <c r="AP624" s="19" t="n">
        <v>0.305488035101863</v>
      </c>
    </row>
    <row r="625">
      <c r="B625" t="s">
        <v>279</v>
      </c>
      <c r="C625" s="19" t="n">
        <v>0.24941165898696</v>
      </c>
      <c r="D625" s="19" t="n">
        <v>0.251637118775464</v>
      </c>
      <c r="E625" s="19" t="n">
        <v>0.247180671369059</v>
      </c>
      <c r="F625" s="19"/>
      <c r="G625" s="19" t="n">
        <v>0.242778303886269</v>
      </c>
      <c r="H625" s="19" t="n">
        <v>0.246471599029887</v>
      </c>
      <c r="I625" s="19" t="n">
        <v>0.265869567996728</v>
      </c>
      <c r="J625" s="19" t="n">
        <v>0.231528953720052</v>
      </c>
      <c r="K625" s="19" t="n">
        <v>0.232043542353342</v>
      </c>
      <c r="L625" s="19" t="n">
        <v>0.267816515687562</v>
      </c>
      <c r="M625" s="19"/>
      <c r="N625" s="19" t="n">
        <v>0.322444482919082</v>
      </c>
      <c r="O625" s="19" t="n">
        <v>0.26519518224086</v>
      </c>
      <c r="P625" s="19" t="n">
        <v>0.258280326158696</v>
      </c>
      <c r="Q625" s="19" t="n">
        <v>0.240788757526033</v>
      </c>
      <c r="R625" s="19" t="n">
        <v>0.195023373888313</v>
      </c>
      <c r="S625" s="19"/>
      <c r="T625" s="19" t="n">
        <v>0.240960862591319</v>
      </c>
      <c r="U625" s="19" t="n">
        <v>0.209723802641545</v>
      </c>
      <c r="V625" s="19" t="n">
        <v>0.275090597609388</v>
      </c>
      <c r="W625" s="19" t="n">
        <v>0.258483525362028</v>
      </c>
      <c r="X625" s="19"/>
      <c r="Y625" s="19" t="n">
        <v>0.237353432137671</v>
      </c>
      <c r="Z625" s="19" t="n">
        <v>0.216813567659806</v>
      </c>
      <c r="AA625" s="19" t="n">
        <v>0.270961883902373</v>
      </c>
      <c r="AB625" s="19" t="n">
        <v>0.257505048538477</v>
      </c>
      <c r="AC625" s="19" t="n">
        <v>0.305695413506151</v>
      </c>
      <c r="AD625" s="19" t="n">
        <v>0.231837045698598</v>
      </c>
      <c r="AE625" s="19"/>
      <c r="AF625" s="19" t="n">
        <v>0.250645730246871</v>
      </c>
      <c r="AG625" s="19"/>
      <c r="AH625" s="19" t="n">
        <v>0.250120749216647</v>
      </c>
      <c r="AI625" s="19"/>
      <c r="AJ625" s="19" t="n">
        <v>0.240875530607469</v>
      </c>
      <c r="AK625" s="19" t="n">
        <v>0.290397234688023</v>
      </c>
      <c r="AL625" s="19" t="n">
        <v>0.298305028379351</v>
      </c>
      <c r="AM625" s="19" t="n">
        <v>0.196293862935096</v>
      </c>
      <c r="AN625" s="19" t="n">
        <v>0.218118028760863</v>
      </c>
      <c r="AO625" s="19" t="n">
        <v>0.282236783156428</v>
      </c>
      <c r="AP625" s="19" t="n">
        <v>0.183572934924765</v>
      </c>
    </row>
    <row r="626">
      <c r="B626" t="s">
        <v>280</v>
      </c>
      <c r="C626" s="19" t="n">
        <v>0.107267493249461</v>
      </c>
      <c r="D626" s="19" t="n">
        <v>0.104893498849659</v>
      </c>
      <c r="E626" s="19" t="n">
        <v>0.109647384424436</v>
      </c>
      <c r="F626" s="19"/>
      <c r="G626" s="19" t="n">
        <v>0.19477731597572</v>
      </c>
      <c r="H626" s="19" t="n">
        <v>0.075369916378495</v>
      </c>
      <c r="I626" s="19" t="n">
        <v>0.123226900088379</v>
      </c>
      <c r="J626" s="19" t="n">
        <v>0.099248561752542</v>
      </c>
      <c r="K626" s="19" t="n">
        <v>0.104473788822105</v>
      </c>
      <c r="L626" s="19" t="n">
        <v>0.0865932982705883</v>
      </c>
      <c r="M626" s="19"/>
      <c r="N626" s="19" t="n">
        <v>0.0595140046616361</v>
      </c>
      <c r="O626" s="19" t="n">
        <v>0.129183993824439</v>
      </c>
      <c r="P626" s="19" t="n">
        <v>0.141469092133884</v>
      </c>
      <c r="Q626" s="19" t="n">
        <v>0.0864121115564542</v>
      </c>
      <c r="R626" s="19" t="n">
        <v>0.0831812720373099</v>
      </c>
      <c r="S626" s="19"/>
      <c r="T626" s="19" t="n">
        <v>0.119236733780606</v>
      </c>
      <c r="U626" s="19" t="n">
        <v>0.127615239298021</v>
      </c>
      <c r="V626" s="19" t="n">
        <v>0.0981323401976436</v>
      </c>
      <c r="W626" s="19" t="n">
        <v>0.111125466579452</v>
      </c>
      <c r="X626" s="19"/>
      <c r="Y626" s="19" t="n">
        <v>0.105463101902749</v>
      </c>
      <c r="Z626" s="19" t="n">
        <v>0.142396678574866</v>
      </c>
      <c r="AA626" s="19" t="n">
        <v>0.089649457360539</v>
      </c>
      <c r="AB626" s="19" t="n">
        <v>0.156314679943837</v>
      </c>
      <c r="AC626" s="19" t="n">
        <v>0.114192970401311</v>
      </c>
      <c r="AD626" s="19" t="n">
        <v>0.0828889226741254</v>
      </c>
      <c r="AE626" s="19"/>
      <c r="AF626" s="19" t="n">
        <v>0.105896557672067</v>
      </c>
      <c r="AG626" s="19"/>
      <c r="AH626" s="19" t="n">
        <v>0.108771034758215</v>
      </c>
      <c r="AI626" s="19"/>
      <c r="AJ626" s="19" t="n">
        <v>0.0994605995771925</v>
      </c>
      <c r="AK626" s="19" t="n">
        <v>0.11629938796003</v>
      </c>
      <c r="AL626" s="19" t="n">
        <v>0.116046254517274</v>
      </c>
      <c r="AM626" s="19" t="n">
        <v>0.110708449175389</v>
      </c>
      <c r="AN626" s="19" t="n">
        <v>0.0469187197191365</v>
      </c>
      <c r="AO626" s="19" t="n">
        <v>0.106743223500972</v>
      </c>
      <c r="AP626" s="19" t="n">
        <v>0.127850921180795</v>
      </c>
    </row>
    <row r="627">
      <c r="B627" t="s">
        <v>281</v>
      </c>
      <c r="C627" s="19" t="n">
        <v>0.156633453350117</v>
      </c>
      <c r="D627" s="19" t="n">
        <v>0.134571620430379</v>
      </c>
      <c r="E627" s="19" t="n">
        <v>0.178750085754081</v>
      </c>
      <c r="F627" s="19"/>
      <c r="G627" s="19" t="n">
        <v>0.104695194823266</v>
      </c>
      <c r="H627" s="19" t="n">
        <v>0.130320783848357</v>
      </c>
      <c r="I627" s="19" t="n">
        <v>0.131571041461486</v>
      </c>
      <c r="J627" s="19" t="n">
        <v>0.171861886790137</v>
      </c>
      <c r="K627" s="19" t="n">
        <v>0.207805566284935</v>
      </c>
      <c r="L627" s="19" t="n">
        <v>0.17371302679867</v>
      </c>
      <c r="M627" s="19"/>
      <c r="N627" s="19" t="n">
        <v>0.138125640212248</v>
      </c>
      <c r="O627" s="19" t="n">
        <v>0.183918988817156</v>
      </c>
      <c r="P627" s="19" t="n">
        <v>0.133721668902364</v>
      </c>
      <c r="Q627" s="19" t="n">
        <v>0.150475915963638</v>
      </c>
      <c r="R627" s="19" t="n">
        <v>0.182815073430044</v>
      </c>
      <c r="S627" s="19"/>
      <c r="T627" s="19" t="n">
        <v>0.0926454813944373</v>
      </c>
      <c r="U627" s="19" t="n">
        <v>0.205740373197854</v>
      </c>
      <c r="V627" s="19" t="n">
        <v>0.185330048969408</v>
      </c>
      <c r="W627" s="19" t="n">
        <v>0.125209522788581</v>
      </c>
      <c r="X627" s="19"/>
      <c r="Y627" s="19" t="n">
        <v>0.127062453077278</v>
      </c>
      <c r="Z627" s="19" t="n">
        <v>0.148449212203985</v>
      </c>
      <c r="AA627" s="19" t="n">
        <v>0.19532504494903</v>
      </c>
      <c r="AB627" s="19" t="n">
        <v>0.114763341583556</v>
      </c>
      <c r="AC627" s="19" t="n">
        <v>0.106726244022951</v>
      </c>
      <c r="AD627" s="19" t="n">
        <v>0.294260454586147</v>
      </c>
      <c r="AE627" s="19"/>
      <c r="AF627" s="19" t="n">
        <v>0.156365419002505</v>
      </c>
      <c r="AG627" s="19"/>
      <c r="AH627" s="19" t="n">
        <v>0.155270588625195</v>
      </c>
      <c r="AI627" s="19"/>
      <c r="AJ627" s="19" t="n">
        <v>0.153351005098919</v>
      </c>
      <c r="AK627" s="19" t="n">
        <v>0.131994114030098</v>
      </c>
      <c r="AL627" s="19" t="n">
        <v>0.136788575908611</v>
      </c>
      <c r="AM627" s="19" t="n">
        <v>0.230678474155345</v>
      </c>
      <c r="AN627" s="19" t="n">
        <v>0.214851597567778</v>
      </c>
      <c r="AO627" s="19" t="n">
        <v>0.109150123410614</v>
      </c>
      <c r="AP627" s="19" t="n">
        <v>0.167798792272652</v>
      </c>
    </row>
    <row r="628">
      <c r="B628" t="s">
        <v>60</v>
      </c>
      <c r="C628" s="19" t="n">
        <v>0.0746763230522438</v>
      </c>
      <c r="D628" s="19" t="n">
        <v>0.0627330180971017</v>
      </c>
      <c r="E628" s="19" t="n">
        <v>0.0866492940353115</v>
      </c>
      <c r="F628" s="19"/>
      <c r="G628" s="19" t="n">
        <v>0.0490144883916811</v>
      </c>
      <c r="H628" s="19" t="n">
        <v>0.035080217683407</v>
      </c>
      <c r="I628" s="19" t="n">
        <v>0.0715971146032512</v>
      </c>
      <c r="J628" s="19" t="n">
        <v>0.0840417171819466</v>
      </c>
      <c r="K628" s="19" t="n">
        <v>0.0859566959885643</v>
      </c>
      <c r="L628" s="19" t="n">
        <v>0.104413763343096</v>
      </c>
      <c r="M628" s="19"/>
      <c r="N628" s="19" t="n">
        <v>0.162590019953843</v>
      </c>
      <c r="O628" s="19" t="n">
        <v>0.0533627289053607</v>
      </c>
      <c r="P628" s="19" t="n">
        <v>0.0789093211489015</v>
      </c>
      <c r="Q628" s="19" t="n">
        <v>0.0705184758378554</v>
      </c>
      <c r="R628" s="19" t="n">
        <v>0.0660847168024699</v>
      </c>
      <c r="S628" s="19"/>
      <c r="T628" s="19" t="n">
        <v>0.069498460965237</v>
      </c>
      <c r="U628" s="19" t="n">
        <v>0.0717196897502556</v>
      </c>
      <c r="V628" s="19" t="n">
        <v>0.0837471628681119</v>
      </c>
      <c r="W628" s="19" t="n">
        <v>0.064002693272032</v>
      </c>
      <c r="X628" s="19"/>
      <c r="Y628" s="19" t="n">
        <v>0.0641000409145905</v>
      </c>
      <c r="Z628" s="19" t="n">
        <v>0.0435614893371044</v>
      </c>
      <c r="AA628" s="19" t="n">
        <v>0.0930375027623227</v>
      </c>
      <c r="AB628" s="19" t="n">
        <v>0.0687701175090339</v>
      </c>
      <c r="AC628" s="19" t="n">
        <v>0.0494874155368254</v>
      </c>
      <c r="AD628" s="19" t="n">
        <v>0.123819036582418</v>
      </c>
      <c r="AE628" s="19"/>
      <c r="AF628" s="19" t="n">
        <v>0.0677182179220688</v>
      </c>
      <c r="AG628" s="19"/>
      <c r="AH628" s="19" t="n">
        <v>0.0702891794484007</v>
      </c>
      <c r="AI628" s="19"/>
      <c r="AJ628" s="19" t="n">
        <v>0.044592492409775</v>
      </c>
      <c r="AK628" s="19" t="n">
        <v>0.105777686962868</v>
      </c>
      <c r="AL628" s="19" t="n">
        <v>0.0768472439810615</v>
      </c>
      <c r="AM628" s="19" t="n">
        <v>0.0443569421371345</v>
      </c>
      <c r="AN628" s="19" t="n">
        <v>0.0855721040064832</v>
      </c>
      <c r="AO628" s="19" t="n">
        <v>0.0864769997586042</v>
      </c>
      <c r="AP628" s="19" t="n">
        <v>0.0881153048436468</v>
      </c>
    </row>
    <row r="629">
      <c r="B629" t="s">
        <v>282</v>
      </c>
      <c r="C629" s="19" t="n">
        <v>0.412011071361218</v>
      </c>
      <c r="D629" s="19" t="n">
        <v>0.446164743847396</v>
      </c>
      <c r="E629" s="19" t="n">
        <v>0.377772564417112</v>
      </c>
      <c r="F629" s="19"/>
      <c r="G629" s="19" t="n">
        <v>0.408734696923064</v>
      </c>
      <c r="H629" s="19" t="n">
        <v>0.512757483059854</v>
      </c>
      <c r="I629" s="19" t="n">
        <v>0.407735375850156</v>
      </c>
      <c r="J629" s="19" t="n">
        <v>0.413318880555322</v>
      </c>
      <c r="K629" s="19" t="n">
        <v>0.369720406551053</v>
      </c>
      <c r="L629" s="19" t="n">
        <v>0.367463395900084</v>
      </c>
      <c r="M629" s="19"/>
      <c r="N629" s="19" t="n">
        <v>0.31732585225319</v>
      </c>
      <c r="O629" s="19" t="n">
        <v>0.368339106212184</v>
      </c>
      <c r="P629" s="19" t="n">
        <v>0.387619591656154</v>
      </c>
      <c r="Q629" s="19" t="n">
        <v>0.451804739116019</v>
      </c>
      <c r="R629" s="19" t="n">
        <v>0.472895563841863</v>
      </c>
      <c r="S629" s="19"/>
      <c r="T629" s="19" t="n">
        <v>0.477658461268401</v>
      </c>
      <c r="U629" s="19" t="n">
        <v>0.385200895112324</v>
      </c>
      <c r="V629" s="19" t="n">
        <v>0.357699850355448</v>
      </c>
      <c r="W629" s="19" t="n">
        <v>0.441178791997907</v>
      </c>
      <c r="X629" s="19"/>
      <c r="Y629" s="19" t="n">
        <v>0.466020971967711</v>
      </c>
      <c r="Z629" s="19" t="n">
        <v>0.448779052224238</v>
      </c>
      <c r="AA629" s="19" t="n">
        <v>0.351026111025735</v>
      </c>
      <c r="AB629" s="19" t="n">
        <v>0.402646812425096</v>
      </c>
      <c r="AC629" s="19" t="n">
        <v>0.423897956532761</v>
      </c>
      <c r="AD629" s="19" t="n">
        <v>0.267194540458712</v>
      </c>
      <c r="AE629" s="19"/>
      <c r="AF629" s="19" t="n">
        <v>0.419374075156488</v>
      </c>
      <c r="AG629" s="19"/>
      <c r="AH629" s="19" t="n">
        <v>0.415548447951543</v>
      </c>
      <c r="AI629" s="19"/>
      <c r="AJ629" s="19" t="n">
        <v>0.461720372306645</v>
      </c>
      <c r="AK629" s="19" t="n">
        <v>0.355531576358982</v>
      </c>
      <c r="AL629" s="19" t="n">
        <v>0.372012897213702</v>
      </c>
      <c r="AM629" s="19" t="n">
        <v>0.417962271597036</v>
      </c>
      <c r="AN629" s="19" t="n">
        <v>0.434539549945739</v>
      </c>
      <c r="AO629" s="19" t="n">
        <v>0.415392870173381</v>
      </c>
      <c r="AP629" s="19" t="n">
        <v>0.43266204677814</v>
      </c>
    </row>
    <row r="630">
      <c r="B630" t="s">
        <v>283</v>
      </c>
      <c r="C630" s="19" t="n">
        <v>0.263900946599578</v>
      </c>
      <c r="D630" s="19" t="n">
        <v>0.239465119280038</v>
      </c>
      <c r="E630" s="19" t="n">
        <v>0.288397470178517</v>
      </c>
      <c r="F630" s="19"/>
      <c r="G630" s="19" t="n">
        <v>0.299472510798986</v>
      </c>
      <c r="H630" s="19" t="n">
        <v>0.205690700226852</v>
      </c>
      <c r="I630" s="19" t="n">
        <v>0.254797941549865</v>
      </c>
      <c r="J630" s="19" t="n">
        <v>0.271110448542679</v>
      </c>
      <c r="K630" s="19" t="n">
        <v>0.31227935510704</v>
      </c>
      <c r="L630" s="19" t="n">
        <v>0.260306325069258</v>
      </c>
      <c r="M630" s="19"/>
      <c r="N630" s="19" t="n">
        <v>0.197639644873884</v>
      </c>
      <c r="O630" s="19" t="n">
        <v>0.313102982641595</v>
      </c>
      <c r="P630" s="19" t="n">
        <v>0.275190761036248</v>
      </c>
      <c r="Q630" s="19" t="n">
        <v>0.236888027520093</v>
      </c>
      <c r="R630" s="19" t="n">
        <v>0.265996345467354</v>
      </c>
      <c r="S630" s="19"/>
      <c r="T630" s="19" t="n">
        <v>0.211882215175044</v>
      </c>
      <c r="U630" s="19" t="n">
        <v>0.333355612495875</v>
      </c>
      <c r="V630" s="19" t="n">
        <v>0.283462389167052</v>
      </c>
      <c r="W630" s="19" t="n">
        <v>0.236334989368033</v>
      </c>
      <c r="X630" s="19"/>
      <c r="Y630" s="19" t="n">
        <v>0.232525554980027</v>
      </c>
      <c r="Z630" s="19" t="n">
        <v>0.290845890778852</v>
      </c>
      <c r="AA630" s="19" t="n">
        <v>0.284974502309569</v>
      </c>
      <c r="AB630" s="19" t="n">
        <v>0.271078021527393</v>
      </c>
      <c r="AC630" s="19" t="n">
        <v>0.220919214424262</v>
      </c>
      <c r="AD630" s="19" t="n">
        <v>0.377149377260272</v>
      </c>
      <c r="AE630" s="19"/>
      <c r="AF630" s="19" t="n">
        <v>0.262261976674573</v>
      </c>
      <c r="AG630" s="19"/>
      <c r="AH630" s="19" t="n">
        <v>0.26404162338341</v>
      </c>
      <c r="AI630" s="19"/>
      <c r="AJ630" s="19" t="n">
        <v>0.252811604676111</v>
      </c>
      <c r="AK630" s="19" t="n">
        <v>0.248293501990128</v>
      </c>
      <c r="AL630" s="19" t="n">
        <v>0.252834830425885</v>
      </c>
      <c r="AM630" s="19" t="n">
        <v>0.341386923330733</v>
      </c>
      <c r="AN630" s="19" t="n">
        <v>0.261770317286915</v>
      </c>
      <c r="AO630" s="19" t="n">
        <v>0.215893346911586</v>
      </c>
      <c r="AP630" s="19" t="n">
        <v>0.295649713453447</v>
      </c>
    </row>
    <row r="631">
      <c r="B631" t="s">
        <v>243</v>
      </c>
      <c r="C631" s="19" t="n">
        <v>0.14811012476164</v>
      </c>
      <c r="D631" s="19" t="n">
        <v>0.206699624567357</v>
      </c>
      <c r="E631" s="19" t="n">
        <v>0.0893750942385951</v>
      </c>
      <c r="F631" s="19"/>
      <c r="G631" s="19" t="n">
        <v>0.109262186124078</v>
      </c>
      <c r="H631" s="19" t="n">
        <v>0.307066782833002</v>
      </c>
      <c r="I631" s="19" t="n">
        <v>0.15293743430029</v>
      </c>
      <c r="J631" s="19" t="n">
        <v>0.142208432012643</v>
      </c>
      <c r="K631" s="19" t="n">
        <v>0.0574410514440123</v>
      </c>
      <c r="L631" s="19" t="n">
        <v>0.107157070830826</v>
      </c>
      <c r="M631" s="19"/>
      <c r="N631" s="19" t="n">
        <v>0.119686207379306</v>
      </c>
      <c r="O631" s="19" t="n">
        <v>0.0552361235705896</v>
      </c>
      <c r="P631" s="19" t="n">
        <v>0.112428830619906</v>
      </c>
      <c r="Q631" s="19" t="n">
        <v>0.214916711595926</v>
      </c>
      <c r="R631" s="19" t="n">
        <v>0.206899218374508</v>
      </c>
      <c r="S631" s="19"/>
      <c r="T631" s="19" t="n">
        <v>0.265776246093357</v>
      </c>
      <c r="U631" s="19" t="n">
        <v>0.0518452826164493</v>
      </c>
      <c r="V631" s="19" t="n">
        <v>0.0742374611883965</v>
      </c>
      <c r="W631" s="19" t="n">
        <v>0.204843802629874</v>
      </c>
      <c r="X631" s="19"/>
      <c r="Y631" s="19" t="n">
        <v>0.233495416987684</v>
      </c>
      <c r="Z631" s="19" t="n">
        <v>0.157933161445386</v>
      </c>
      <c r="AA631" s="19" t="n">
        <v>0.0660516087161666</v>
      </c>
      <c r="AB631" s="19" t="n">
        <v>0.131568790897703</v>
      </c>
      <c r="AC631" s="19" t="n">
        <v>0.2029787421085</v>
      </c>
      <c r="AD631" s="19" t="n">
        <v>-0.10995483680156</v>
      </c>
      <c r="AE631" s="19"/>
      <c r="AF631" s="19" t="n">
        <v>0.157112098481915</v>
      </c>
      <c r="AG631" s="19"/>
      <c r="AH631" s="19" t="n">
        <v>0.151506824568133</v>
      </c>
      <c r="AI631" s="19"/>
      <c r="AJ631" s="19" t="n">
        <v>0.208908767630533</v>
      </c>
      <c r="AK631" s="19" t="n">
        <v>0.107238074368854</v>
      </c>
      <c r="AL631" s="19" t="n">
        <v>0.119178066787817</v>
      </c>
      <c r="AM631" s="19" t="n">
        <v>0.0765753482663029</v>
      </c>
      <c r="AN631" s="19" t="n">
        <v>0.172769232658824</v>
      </c>
      <c r="AO631" s="19" t="n">
        <v>0.199499523261795</v>
      </c>
      <c r="AP631" s="19" t="n">
        <v>0.137012333324693</v>
      </c>
    </row>
    <row r="632">
      <c r="C632" s="19"/>
      <c r="D632" s="19"/>
      <c r="E632" s="19"/>
      <c r="F632" s="19"/>
      <c r="G632" s="19"/>
      <c r="H632" s="19"/>
      <c r="I632" s="19"/>
      <c r="J632" s="19"/>
      <c r="K632" s="19"/>
      <c r="L632" s="19"/>
      <c r="M632" s="19"/>
      <c r="N632" s="19"/>
      <c r="O632" s="19"/>
      <c r="P632" s="19"/>
      <c r="Q632" s="19"/>
      <c r="R632" s="19"/>
      <c r="S632" s="19"/>
      <c r="T632" s="19"/>
      <c r="U632" s="19"/>
      <c r="V632" s="19"/>
      <c r="W632" s="19"/>
      <c r="X632" s="19"/>
      <c r="Y632" s="19"/>
      <c r="Z632" s="19"/>
      <c r="AA632" s="19"/>
      <c r="AB632" s="19"/>
      <c r="AC632" s="19"/>
      <c r="AD632" s="19"/>
      <c r="AE632" s="19"/>
      <c r="AF632" s="19"/>
      <c r="AG632" s="19"/>
      <c r="AH632" s="19"/>
      <c r="AI632" s="19"/>
      <c r="AJ632" s="19"/>
      <c r="AK632" s="19"/>
      <c r="AL632" s="19"/>
      <c r="AM632" s="19"/>
      <c r="AN632" s="19"/>
      <c r="AO632" s="19"/>
      <c r="AP632" s="19"/>
    </row>
    <row r="633">
      <c r="B633" s="7" t="s">
        <v>291</v>
      </c>
      <c r="C633" s="19"/>
      <c r="D633" s="19"/>
      <c r="E633" s="19"/>
      <c r="F633" s="19"/>
      <c r="G633" s="19"/>
      <c r="H633" s="19"/>
      <c r="I633" s="19"/>
      <c r="J633" s="19"/>
      <c r="K633" s="19"/>
      <c r="L633" s="19"/>
      <c r="M633" s="19"/>
      <c r="N633" s="19"/>
      <c r="O633" s="19"/>
      <c r="P633" s="19"/>
      <c r="Q633" s="19"/>
      <c r="R633" s="19"/>
      <c r="S633" s="19"/>
      <c r="T633" s="19"/>
      <c r="U633" s="19"/>
      <c r="V633" s="19"/>
      <c r="W633" s="19"/>
      <c r="X633" s="19"/>
      <c r="Y633" s="19"/>
      <c r="Z633" s="19"/>
      <c r="AA633" s="19"/>
      <c r="AB633" s="19"/>
      <c r="AC633" s="19"/>
      <c r="AD633" s="19"/>
      <c r="AE633" s="19"/>
      <c r="AF633" s="19"/>
      <c r="AG633" s="19"/>
      <c r="AH633" s="19"/>
      <c r="AI633" s="19"/>
      <c r="AJ633" s="19"/>
      <c r="AK633" s="19"/>
      <c r="AL633" s="19"/>
      <c r="AM633" s="19"/>
      <c r="AN633" s="19"/>
      <c r="AO633" s="19"/>
      <c r="AP633" s="19"/>
    </row>
    <row r="634">
      <c r="B634" s="26" t="s">
        <v>64</v>
      </c>
      <c r="C634" s="19"/>
      <c r="D634" s="19"/>
      <c r="E634" s="19"/>
      <c r="F634" s="19"/>
      <c r="G634" s="19"/>
      <c r="H634" s="19"/>
      <c r="I634" s="19"/>
      <c r="J634" s="19"/>
      <c r="K634" s="19"/>
      <c r="L634" s="19"/>
      <c r="M634" s="19"/>
      <c r="N634" s="19"/>
      <c r="O634" s="19"/>
      <c r="P634" s="19"/>
      <c r="Q634" s="19"/>
      <c r="R634" s="19"/>
      <c r="S634" s="19"/>
      <c r="T634" s="19"/>
      <c r="U634" s="19"/>
      <c r="V634" s="19"/>
      <c r="W634" s="19"/>
      <c r="X634" s="19"/>
      <c r="Y634" s="19"/>
      <c r="Z634" s="19"/>
      <c r="AA634" s="19"/>
      <c r="AB634" s="19"/>
      <c r="AC634" s="19"/>
      <c r="AD634" s="19"/>
      <c r="AE634" s="19"/>
      <c r="AF634" s="19"/>
      <c r="AG634" s="19"/>
      <c r="AH634" s="19"/>
      <c r="AI634" s="19"/>
      <c r="AJ634" s="19"/>
      <c r="AK634" s="19"/>
      <c r="AL634" s="19"/>
      <c r="AM634" s="19"/>
      <c r="AN634" s="19"/>
      <c r="AO634" s="19"/>
      <c r="AP634" s="19"/>
    </row>
    <row r="635">
      <c r="B635" t="s">
        <v>277</v>
      </c>
      <c r="C635" s="19" t="n">
        <v>0.153325304406025</v>
      </c>
      <c r="D635" s="19" t="n">
        <v>0.1689735467359</v>
      </c>
      <c r="E635" s="19" t="n">
        <v>0.137638193337917</v>
      </c>
      <c r="F635" s="19"/>
      <c r="G635" s="19" t="n">
        <v>0.197886512900116</v>
      </c>
      <c r="H635" s="19" t="n">
        <v>0.21864965601989</v>
      </c>
      <c r="I635" s="19" t="n">
        <v>0.206651673250459</v>
      </c>
      <c r="J635" s="19" t="n">
        <v>0.188435400680592</v>
      </c>
      <c r="K635" s="19" t="n">
        <v>0.0934829451890902</v>
      </c>
      <c r="L635" s="19" t="n">
        <v>0.0580392799439997</v>
      </c>
      <c r="M635" s="19"/>
      <c r="N635" s="19" t="n">
        <v>0.151696372398184</v>
      </c>
      <c r="O635" s="19" t="n">
        <v>0.140875038305224</v>
      </c>
      <c r="P635" s="19" t="n">
        <v>0.0932029973118283</v>
      </c>
      <c r="Q635" s="19" t="n">
        <v>0.212320073460255</v>
      </c>
      <c r="R635" s="19" t="n">
        <v>0.156527952087441</v>
      </c>
      <c r="S635" s="19"/>
      <c r="T635" s="19" t="n">
        <v>0.154178814098099</v>
      </c>
      <c r="U635" s="19" t="n">
        <v>0.10100790260303</v>
      </c>
      <c r="V635" s="19" t="n">
        <v>0.112247714824983</v>
      </c>
      <c r="W635" s="19" t="n">
        <v>0.191758606852713</v>
      </c>
      <c r="X635" s="19"/>
      <c r="Y635" s="19" t="n">
        <v>0.216802772326367</v>
      </c>
      <c r="Z635" s="19" t="n">
        <v>0.16142483007213</v>
      </c>
      <c r="AA635" s="19" t="n">
        <v>0.0587986400187676</v>
      </c>
      <c r="AB635" s="19" t="n">
        <v>0.110711134063217</v>
      </c>
      <c r="AC635" s="19" t="n">
        <v>0.224892245661033</v>
      </c>
      <c r="AD635" s="19" t="n">
        <v>0.129103330753306</v>
      </c>
      <c r="AE635" s="19"/>
      <c r="AF635" s="19" t="n">
        <v>0.152665335163638</v>
      </c>
      <c r="AG635" s="19"/>
      <c r="AH635" s="19" t="n">
        <v>0.1562620201134</v>
      </c>
      <c r="AI635" s="19"/>
      <c r="AJ635" s="19" t="n">
        <v>0.196750083682892</v>
      </c>
      <c r="AK635" s="19" t="n">
        <v>0.13166203172045</v>
      </c>
      <c r="AL635" s="19" t="n">
        <v>0.149416743750043</v>
      </c>
      <c r="AM635" s="19" t="n">
        <v>0.171556762390305</v>
      </c>
      <c r="AN635" s="19" t="n">
        <v>0.109283438140011</v>
      </c>
      <c r="AO635" s="19" t="n">
        <v>0.108595934188148</v>
      </c>
      <c r="AP635" s="19" t="n">
        <v>0.152039010602357</v>
      </c>
    </row>
    <row r="636">
      <c r="B636" t="s">
        <v>278</v>
      </c>
      <c r="C636" s="19" t="n">
        <v>0.261367005390791</v>
      </c>
      <c r="D636" s="19" t="n">
        <v>0.292819495306407</v>
      </c>
      <c r="E636" s="19" t="n">
        <v>0.229836390496564</v>
      </c>
      <c r="F636" s="19"/>
      <c r="G636" s="19" t="n">
        <v>0.449745516634656</v>
      </c>
      <c r="H636" s="19" t="n">
        <v>0.339153062088717</v>
      </c>
      <c r="I636" s="19" t="n">
        <v>0.327776308648012</v>
      </c>
      <c r="J636" s="19" t="n">
        <v>0.22706656802462</v>
      </c>
      <c r="K636" s="19" t="n">
        <v>0.217578730632739</v>
      </c>
      <c r="L636" s="19" t="n">
        <v>0.120948494607498</v>
      </c>
      <c r="M636" s="19"/>
      <c r="N636" s="19" t="n">
        <v>0.141755173043476</v>
      </c>
      <c r="O636" s="19" t="n">
        <v>0.246736462508497</v>
      </c>
      <c r="P636" s="19" t="n">
        <v>0.208672023780751</v>
      </c>
      <c r="Q636" s="19" t="n">
        <v>0.290818981626522</v>
      </c>
      <c r="R636" s="19" t="n">
        <v>0.37213521811319</v>
      </c>
      <c r="S636" s="19"/>
      <c r="T636" s="19" t="n">
        <v>0.386024080125737</v>
      </c>
      <c r="U636" s="19" t="n">
        <v>0.236640382652288</v>
      </c>
      <c r="V636" s="19" t="n">
        <v>0.164392124404582</v>
      </c>
      <c r="W636" s="19" t="n">
        <v>0.300509365121522</v>
      </c>
      <c r="X636" s="19"/>
      <c r="Y636" s="19" t="n">
        <v>0.320179946404535</v>
      </c>
      <c r="Z636" s="19" t="n">
        <v>0.292088075115489</v>
      </c>
      <c r="AA636" s="19" t="n">
        <v>0.142324089591346</v>
      </c>
      <c r="AB636" s="19" t="n">
        <v>0.250418147148959</v>
      </c>
      <c r="AC636" s="19" t="n">
        <v>0.491964066628963</v>
      </c>
      <c r="AD636" s="19" t="n">
        <v>0.110721800972286</v>
      </c>
      <c r="AE636" s="19"/>
      <c r="AF636" s="19" t="n">
        <v>0.232421708952199</v>
      </c>
      <c r="AG636" s="19"/>
      <c r="AH636" s="19" t="n">
        <v>0.267709378828944</v>
      </c>
      <c r="AI636" s="19"/>
      <c r="AJ636" s="19" t="n">
        <v>0.283228520642269</v>
      </c>
      <c r="AK636" s="19" t="n">
        <v>0.239645655168372</v>
      </c>
      <c r="AL636" s="19" t="n">
        <v>0.260278719006763</v>
      </c>
      <c r="AM636" s="19" t="n">
        <v>0.272757994596682</v>
      </c>
      <c r="AN636" s="19" t="n">
        <v>0.195934874178866</v>
      </c>
      <c r="AO636" s="19" t="n">
        <v>0.290641325986018</v>
      </c>
      <c r="AP636" s="19" t="n">
        <v>0.264396856816356</v>
      </c>
    </row>
    <row r="637">
      <c r="B637" t="s">
        <v>279</v>
      </c>
      <c r="C637" s="19" t="n">
        <v>0.189796574107603</v>
      </c>
      <c r="D637" s="19" t="n">
        <v>0.208913037753107</v>
      </c>
      <c r="E637" s="19" t="n">
        <v>0.170632626993623</v>
      </c>
      <c r="F637" s="19"/>
      <c r="G637" s="19" t="n">
        <v>0.195429413477383</v>
      </c>
      <c r="H637" s="19" t="n">
        <v>0.185118782796989</v>
      </c>
      <c r="I637" s="19" t="n">
        <v>0.191909084890388</v>
      </c>
      <c r="J637" s="19" t="n">
        <v>0.174377613312563</v>
      </c>
      <c r="K637" s="19" t="n">
        <v>0.238625484926923</v>
      </c>
      <c r="L637" s="19" t="n">
        <v>0.168444153555313</v>
      </c>
      <c r="M637" s="19"/>
      <c r="N637" s="19" t="n">
        <v>0.188726638163535</v>
      </c>
      <c r="O637" s="19" t="n">
        <v>0.201956362728122</v>
      </c>
      <c r="P637" s="19" t="n">
        <v>0.227318437139826</v>
      </c>
      <c r="Q637" s="19" t="n">
        <v>0.176949358693815</v>
      </c>
      <c r="R637" s="19" t="n">
        <v>0.13178768554063</v>
      </c>
      <c r="S637" s="19"/>
      <c r="T637" s="19" t="n">
        <v>0.226883755301507</v>
      </c>
      <c r="U637" s="19" t="n">
        <v>0.225136953347727</v>
      </c>
      <c r="V637" s="19" t="n">
        <v>0.209499706738325</v>
      </c>
      <c r="W637" s="19" t="n">
        <v>0.163364116519241</v>
      </c>
      <c r="X637" s="19"/>
      <c r="Y637" s="19" t="n">
        <v>0.184380258409166</v>
      </c>
      <c r="Z637" s="19" t="n">
        <v>0.291049278452744</v>
      </c>
      <c r="AA637" s="19" t="n">
        <v>0.162846340358102</v>
      </c>
      <c r="AB637" s="19" t="n">
        <v>0.201765074595119</v>
      </c>
      <c r="AC637" s="19" t="n">
        <v>0.192767882276818</v>
      </c>
      <c r="AD637" s="19" t="n">
        <v>0.144105927923347</v>
      </c>
      <c r="AE637" s="19"/>
      <c r="AF637" s="19" t="n">
        <v>0.214435064378565</v>
      </c>
      <c r="AG637" s="19"/>
      <c r="AH637" s="19" t="n">
        <v>0.185171096948754</v>
      </c>
      <c r="AI637" s="19"/>
      <c r="AJ637" s="19" t="n">
        <v>0.178486931652582</v>
      </c>
      <c r="AK637" s="19" t="n">
        <v>0.201372518014106</v>
      </c>
      <c r="AL637" s="19" t="n">
        <v>0.20167263501995</v>
      </c>
      <c r="AM637" s="19" t="n">
        <v>0.2457869246508</v>
      </c>
      <c r="AN637" s="19" t="n">
        <v>0.121264497729376</v>
      </c>
      <c r="AO637" s="19" t="n">
        <v>0.240232628769193</v>
      </c>
      <c r="AP637" s="19" t="n">
        <v>0.149597254367305</v>
      </c>
    </row>
    <row r="638">
      <c r="B638" t="s">
        <v>280</v>
      </c>
      <c r="C638" s="19" t="n">
        <v>0.0968941885251276</v>
      </c>
      <c r="D638" s="19" t="n">
        <v>0.0774025367365022</v>
      </c>
      <c r="E638" s="19" t="n">
        <v>0.116434255713715</v>
      </c>
      <c r="F638" s="19"/>
      <c r="G638" s="19" t="n">
        <v>0.0817370054368308</v>
      </c>
      <c r="H638" s="19" t="n">
        <v>0.0978492687315548</v>
      </c>
      <c r="I638" s="19" t="n">
        <v>0.127248638598551</v>
      </c>
      <c r="J638" s="19" t="n">
        <v>0.093637434529478</v>
      </c>
      <c r="K638" s="19" t="n">
        <v>0.075104520762583</v>
      </c>
      <c r="L638" s="19" t="n">
        <v>0.0983820762966699</v>
      </c>
      <c r="M638" s="19"/>
      <c r="N638" s="19" t="n">
        <v>0.0140234015922836</v>
      </c>
      <c r="O638" s="19" t="n">
        <v>0.114242628131519</v>
      </c>
      <c r="P638" s="19" t="n">
        <v>0.113271511803723</v>
      </c>
      <c r="Q638" s="19" t="n">
        <v>0.0784266552643664</v>
      </c>
      <c r="R638" s="19" t="n">
        <v>0.112856966238623</v>
      </c>
      <c r="S638" s="19"/>
      <c r="T638" s="19" t="n">
        <v>0.120332830789099</v>
      </c>
      <c r="U638" s="19" t="n">
        <v>0.0885877606245848</v>
      </c>
      <c r="V638" s="19" t="n">
        <v>0.0787051479871029</v>
      </c>
      <c r="W638" s="19" t="n">
        <v>0.102010105081419</v>
      </c>
      <c r="X638" s="19"/>
      <c r="Y638" s="19" t="n">
        <v>0.0957082247103241</v>
      </c>
      <c r="Z638" s="19" t="n">
        <v>0.117154521027818</v>
      </c>
      <c r="AA638" s="19" t="n">
        <v>0.0832736097990865</v>
      </c>
      <c r="AB638" s="19" t="n">
        <v>0.121001211695727</v>
      </c>
      <c r="AC638" s="19" t="n">
        <v>0.0487502990603907</v>
      </c>
      <c r="AD638" s="19" t="n">
        <v>0.162862121377817</v>
      </c>
      <c r="AE638" s="19"/>
      <c r="AF638" s="19" t="n">
        <v>0.0901972588619805</v>
      </c>
      <c r="AG638" s="19"/>
      <c r="AH638" s="19" t="n">
        <v>0.0971760155647609</v>
      </c>
      <c r="AI638" s="19"/>
      <c r="AJ638" s="19" t="n">
        <v>0.0726384362302823</v>
      </c>
      <c r="AK638" s="19" t="n">
        <v>0.0904038550587393</v>
      </c>
      <c r="AL638" s="19" t="n">
        <v>0.11194896867284</v>
      </c>
      <c r="AM638" s="19" t="n">
        <v>0.0438144199729395</v>
      </c>
      <c r="AN638" s="19" t="n">
        <v>0.125697313100982</v>
      </c>
      <c r="AO638" s="19" t="n">
        <v>0.0807721501073628</v>
      </c>
      <c r="AP638" s="19" t="n">
        <v>0.156572556442899</v>
      </c>
    </row>
    <row r="639">
      <c r="B639" t="s">
        <v>281</v>
      </c>
      <c r="C639" s="19" t="n">
        <v>0.183932131203315</v>
      </c>
      <c r="D639" s="19" t="n">
        <v>0.14582227511843</v>
      </c>
      <c r="E639" s="19" t="n">
        <v>0.222136648528041</v>
      </c>
      <c r="F639" s="19"/>
      <c r="G639" s="19" t="n">
        <v>0.0407886208259701</v>
      </c>
      <c r="H639" s="19" t="n">
        <v>0.117566002145528</v>
      </c>
      <c r="I639" s="19" t="n">
        <v>0.10134390551876</v>
      </c>
      <c r="J639" s="19" t="n">
        <v>0.227664579800941</v>
      </c>
      <c r="K639" s="19" t="n">
        <v>0.229820113519874</v>
      </c>
      <c r="L639" s="19" t="n">
        <v>0.297585597108359</v>
      </c>
      <c r="M639" s="19"/>
      <c r="N639" s="19" t="n">
        <v>0.319972028809376</v>
      </c>
      <c r="O639" s="19" t="n">
        <v>0.174220026754977</v>
      </c>
      <c r="P639" s="19" t="n">
        <v>0.203557252915971</v>
      </c>
      <c r="Q639" s="19" t="n">
        <v>0.177729878974215</v>
      </c>
      <c r="R639" s="19" t="n">
        <v>0.115447410011706</v>
      </c>
      <c r="S639" s="19"/>
      <c r="T639" s="19" t="n">
        <v>0.0557245858945801</v>
      </c>
      <c r="U639" s="19" t="n">
        <v>0.247372856033921</v>
      </c>
      <c r="V639" s="19" t="n">
        <v>0.282139966047002</v>
      </c>
      <c r="W639" s="19" t="n">
        <v>0.132687173569621</v>
      </c>
      <c r="X639" s="19"/>
      <c r="Y639" s="19" t="n">
        <v>0.124453820881609</v>
      </c>
      <c r="Z639" s="19" t="n">
        <v>0.124689455124746</v>
      </c>
      <c r="AA639" s="19" t="n">
        <v>0.299047826712375</v>
      </c>
      <c r="AB639" s="19" t="n">
        <v>0.233124117410351</v>
      </c>
      <c r="AC639" s="19" t="n">
        <v>0.0280252323862956</v>
      </c>
      <c r="AD639" s="19" t="n">
        <v>0.269636206589989</v>
      </c>
      <c r="AE639" s="19"/>
      <c r="AF639" s="19" t="n">
        <v>0.194861968115664</v>
      </c>
      <c r="AG639" s="19"/>
      <c r="AH639" s="19" t="n">
        <v>0.178901490353229</v>
      </c>
      <c r="AI639" s="19"/>
      <c r="AJ639" s="19" t="n">
        <v>0.195777512511387</v>
      </c>
      <c r="AK639" s="19" t="n">
        <v>0.175577046802628</v>
      </c>
      <c r="AL639" s="19" t="n">
        <v>0.163838010541759</v>
      </c>
      <c r="AM639" s="19" t="n">
        <v>0.209128160159596</v>
      </c>
      <c r="AN639" s="19" t="n">
        <v>0.27801170014309</v>
      </c>
      <c r="AO639" s="19" t="n">
        <v>0.150488452373482</v>
      </c>
      <c r="AP639" s="19" t="n">
        <v>0.153115635343717</v>
      </c>
    </row>
    <row r="640">
      <c r="B640" t="s">
        <v>60</v>
      </c>
      <c r="C640" s="19" t="n">
        <v>0.114684796367138</v>
      </c>
      <c r="D640" s="19" t="n">
        <v>0.106069108349653</v>
      </c>
      <c r="E640" s="19" t="n">
        <v>0.12332188493014</v>
      </c>
      <c r="F640" s="19"/>
      <c r="G640" s="19" t="n">
        <v>0.0344129307250442</v>
      </c>
      <c r="H640" s="19" t="n">
        <v>0.0416632282173212</v>
      </c>
      <c r="I640" s="19" t="n">
        <v>0.0450703890938294</v>
      </c>
      <c r="J640" s="19" t="n">
        <v>0.0888184036518058</v>
      </c>
      <c r="K640" s="19" t="n">
        <v>0.145388204968791</v>
      </c>
      <c r="L640" s="19" t="n">
        <v>0.25660039848816</v>
      </c>
      <c r="M640" s="19"/>
      <c r="N640" s="19" t="n">
        <v>0.183826385993145</v>
      </c>
      <c r="O640" s="19" t="n">
        <v>0.121969481571662</v>
      </c>
      <c r="P640" s="19" t="n">
        <v>0.1539777770479</v>
      </c>
      <c r="Q640" s="19" t="n">
        <v>0.0637550519808274</v>
      </c>
      <c r="R640" s="19" t="n">
        <v>0.11124476800841</v>
      </c>
      <c r="S640" s="19"/>
      <c r="T640" s="19" t="n">
        <v>0.0568559337909782</v>
      </c>
      <c r="U640" s="19" t="n">
        <v>0.10125414473845</v>
      </c>
      <c r="V640" s="19" t="n">
        <v>0.153015339998005</v>
      </c>
      <c r="W640" s="19" t="n">
        <v>0.109670632855483</v>
      </c>
      <c r="X640" s="19"/>
      <c r="Y640" s="19" t="n">
        <v>0.0584749772679988</v>
      </c>
      <c r="Z640" s="19" t="n">
        <v>0.013593840207074</v>
      </c>
      <c r="AA640" s="19" t="n">
        <v>0.253709493520323</v>
      </c>
      <c r="AB640" s="19" t="n">
        <v>0.0829803150866274</v>
      </c>
      <c r="AC640" s="19" t="n">
        <v>0.0136002739864999</v>
      </c>
      <c r="AD640" s="19" t="n">
        <v>0.183570612383254</v>
      </c>
      <c r="AE640" s="19"/>
      <c r="AF640" s="19" t="n">
        <v>0.115418664527954</v>
      </c>
      <c r="AG640" s="19"/>
      <c r="AH640" s="19" t="n">
        <v>0.114779998190911</v>
      </c>
      <c r="AI640" s="19"/>
      <c r="AJ640" s="19" t="n">
        <v>0.073118515280587</v>
      </c>
      <c r="AK640" s="19" t="n">
        <v>0.161338893235705</v>
      </c>
      <c r="AL640" s="19" t="n">
        <v>0.112844923008645</v>
      </c>
      <c r="AM640" s="19" t="n">
        <v>0.0569557382296772</v>
      </c>
      <c r="AN640" s="19" t="n">
        <v>0.169808176707675</v>
      </c>
      <c r="AO640" s="19" t="n">
        <v>0.129269508575796</v>
      </c>
      <c r="AP640" s="19" t="n">
        <v>0.124278686427365</v>
      </c>
    </row>
    <row r="641">
      <c r="B641" t="s">
        <v>282</v>
      </c>
      <c r="C641" s="19" t="n">
        <v>0.414692309796816</v>
      </c>
      <c r="D641" s="19" t="n">
        <v>0.461793042042307</v>
      </c>
      <c r="E641" s="19" t="n">
        <v>0.367474583834481</v>
      </c>
      <c r="F641" s="19"/>
      <c r="G641" s="19" t="n">
        <v>0.647632029534772</v>
      </c>
      <c r="H641" s="19" t="n">
        <v>0.557802718108608</v>
      </c>
      <c r="I641" s="19" t="n">
        <v>0.534427981898471</v>
      </c>
      <c r="J641" s="19" t="n">
        <v>0.415501968705211</v>
      </c>
      <c r="K641" s="19" t="n">
        <v>0.311061675821829</v>
      </c>
      <c r="L641" s="19" t="n">
        <v>0.178987774551498</v>
      </c>
      <c r="M641" s="19"/>
      <c r="N641" s="19" t="n">
        <v>0.293451545441661</v>
      </c>
      <c r="O641" s="19" t="n">
        <v>0.38761150081372</v>
      </c>
      <c r="P641" s="19" t="n">
        <v>0.30187502109258</v>
      </c>
      <c r="Q641" s="19" t="n">
        <v>0.503139055086777</v>
      </c>
      <c r="R641" s="19" t="n">
        <v>0.528663170200631</v>
      </c>
      <c r="S641" s="19"/>
      <c r="T641" s="19" t="n">
        <v>0.540202894223836</v>
      </c>
      <c r="U641" s="19" t="n">
        <v>0.337648285255318</v>
      </c>
      <c r="V641" s="19" t="n">
        <v>0.276639839229566</v>
      </c>
      <c r="W641" s="19" t="n">
        <v>0.492267971974236</v>
      </c>
      <c r="X641" s="19"/>
      <c r="Y641" s="19" t="n">
        <v>0.536982718730902</v>
      </c>
      <c r="Z641" s="19" t="n">
        <v>0.453512905187619</v>
      </c>
      <c r="AA641" s="19" t="n">
        <v>0.201122729610114</v>
      </c>
      <c r="AB641" s="19" t="n">
        <v>0.361129281212176</v>
      </c>
      <c r="AC641" s="19" t="n">
        <v>0.716856312289995</v>
      </c>
      <c r="AD641" s="19" t="n">
        <v>0.239825131725592</v>
      </c>
      <c r="AE641" s="19"/>
      <c r="AF641" s="19" t="n">
        <v>0.385087044115837</v>
      </c>
      <c r="AG641" s="19"/>
      <c r="AH641" s="19" t="n">
        <v>0.423971398942344</v>
      </c>
      <c r="AI641" s="19"/>
      <c r="AJ641" s="19" t="n">
        <v>0.479978604325161</v>
      </c>
      <c r="AK641" s="19" t="n">
        <v>0.371307686888823</v>
      </c>
      <c r="AL641" s="19" t="n">
        <v>0.409695462756806</v>
      </c>
      <c r="AM641" s="19" t="n">
        <v>0.444314756986987</v>
      </c>
      <c r="AN641" s="19" t="n">
        <v>0.305218312318877</v>
      </c>
      <c r="AO641" s="19" t="n">
        <v>0.399237260174166</v>
      </c>
      <c r="AP641" s="19" t="n">
        <v>0.416435867418713</v>
      </c>
    </row>
    <row r="642">
      <c r="B642" t="s">
        <v>283</v>
      </c>
      <c r="C642" s="19" t="n">
        <v>0.280826319728443</v>
      </c>
      <c r="D642" s="19" t="n">
        <v>0.223224811854932</v>
      </c>
      <c r="E642" s="19" t="n">
        <v>0.338570904241756</v>
      </c>
      <c r="F642" s="19"/>
      <c r="G642" s="19" t="n">
        <v>0.122525626262801</v>
      </c>
      <c r="H642" s="19" t="n">
        <v>0.215415270877083</v>
      </c>
      <c r="I642" s="19" t="n">
        <v>0.228592544117311</v>
      </c>
      <c r="J642" s="19" t="n">
        <v>0.321302014330419</v>
      </c>
      <c r="K642" s="19" t="n">
        <v>0.304924634282457</v>
      </c>
      <c r="L642" s="19" t="n">
        <v>0.395967673405029</v>
      </c>
      <c r="M642" s="19"/>
      <c r="N642" s="19" t="n">
        <v>0.333995430401659</v>
      </c>
      <c r="O642" s="19" t="n">
        <v>0.288462654886496</v>
      </c>
      <c r="P642" s="19" t="n">
        <v>0.316828764719694</v>
      </c>
      <c r="Q642" s="19" t="n">
        <v>0.256156534238581</v>
      </c>
      <c r="R642" s="19" t="n">
        <v>0.228304376250329</v>
      </c>
      <c r="S642" s="19"/>
      <c r="T642" s="19" t="n">
        <v>0.176057416683679</v>
      </c>
      <c r="U642" s="19" t="n">
        <v>0.335960616658505</v>
      </c>
      <c r="V642" s="19" t="n">
        <v>0.360845114034105</v>
      </c>
      <c r="W642" s="19" t="n">
        <v>0.23469727865104</v>
      </c>
      <c r="X642" s="19"/>
      <c r="Y642" s="19" t="n">
        <v>0.220162045591933</v>
      </c>
      <c r="Z642" s="19" t="n">
        <v>0.241843976152563</v>
      </c>
      <c r="AA642" s="19" t="n">
        <v>0.382321436511461</v>
      </c>
      <c r="AB642" s="19" t="n">
        <v>0.354125329106078</v>
      </c>
      <c r="AC642" s="19" t="n">
        <v>0.0767755314466864</v>
      </c>
      <c r="AD642" s="19" t="n">
        <v>0.432498327967807</v>
      </c>
      <c r="AE642" s="19"/>
      <c r="AF642" s="19" t="n">
        <v>0.285059226977644</v>
      </c>
      <c r="AG642" s="19"/>
      <c r="AH642" s="19" t="n">
        <v>0.27607750591799</v>
      </c>
      <c r="AI642" s="19"/>
      <c r="AJ642" s="19" t="n">
        <v>0.26841594874167</v>
      </c>
      <c r="AK642" s="19" t="n">
        <v>0.265980901861367</v>
      </c>
      <c r="AL642" s="19" t="n">
        <v>0.275786979214599</v>
      </c>
      <c r="AM642" s="19" t="n">
        <v>0.252942580132535</v>
      </c>
      <c r="AN642" s="19" t="n">
        <v>0.403709013244072</v>
      </c>
      <c r="AO642" s="19" t="n">
        <v>0.231260602480845</v>
      </c>
      <c r="AP642" s="19" t="n">
        <v>0.309688191786616</v>
      </c>
    </row>
    <row r="643">
      <c r="B643" t="s">
        <v>243</v>
      </c>
      <c r="C643" s="19" t="n">
        <v>0.133865990068374</v>
      </c>
      <c r="D643" s="19" t="n">
        <v>0.238568230187375</v>
      </c>
      <c r="E643" s="19" t="n">
        <v>0.028903679592725</v>
      </c>
      <c r="F643" s="19"/>
      <c r="G643" s="19" t="n">
        <v>0.525106403271971</v>
      </c>
      <c r="H643" s="19" t="n">
        <v>0.342387447231525</v>
      </c>
      <c r="I643" s="19" t="n">
        <v>0.30583543778116</v>
      </c>
      <c r="J643" s="19" t="n">
        <v>0.0941999543747919</v>
      </c>
      <c r="K643" s="19" t="n">
        <v>0.00613704153937261</v>
      </c>
      <c r="L643" s="19" t="n">
        <v>-0.216979898853531</v>
      </c>
      <c r="M643" s="19"/>
      <c r="N643" s="19" t="n">
        <v>-0.0405438849599984</v>
      </c>
      <c r="O643" s="19" t="n">
        <v>0.0991488459272246</v>
      </c>
      <c r="P643" s="19" t="n">
        <v>-0.0149537436271147</v>
      </c>
      <c r="Q643" s="19" t="n">
        <v>0.246982520848196</v>
      </c>
      <c r="R643" s="19" t="n">
        <v>0.300358793950302</v>
      </c>
      <c r="S643" s="19"/>
      <c r="T643" s="19" t="n">
        <v>0.364145477540157</v>
      </c>
      <c r="U643" s="19" t="n">
        <v>0.00168766859681219</v>
      </c>
      <c r="V643" s="19" t="n">
        <v>-0.0842052748045389</v>
      </c>
      <c r="W643" s="19" t="n">
        <v>0.257570693323196</v>
      </c>
      <c r="X643" s="19"/>
      <c r="Y643" s="19" t="n">
        <v>0.316820673138969</v>
      </c>
      <c r="Z643" s="19" t="n">
        <v>0.211668929035056</v>
      </c>
      <c r="AA643" s="19" t="n">
        <v>-0.181198706901347</v>
      </c>
      <c r="AB643" s="19" t="n">
        <v>0.0070039521060975</v>
      </c>
      <c r="AC643" s="19" t="n">
        <v>0.640080780843309</v>
      </c>
      <c r="AD643" s="19" t="n">
        <v>-0.192673196242214</v>
      </c>
      <c r="AE643" s="19"/>
      <c r="AF643" s="19" t="n">
        <v>0.100027817138192</v>
      </c>
      <c r="AG643" s="19"/>
      <c r="AH643" s="19" t="n">
        <v>0.147893893024354</v>
      </c>
      <c r="AI643" s="19"/>
      <c r="AJ643" s="19" t="n">
        <v>0.211562655583492</v>
      </c>
      <c r="AK643" s="19" t="n">
        <v>0.105326785027456</v>
      </c>
      <c r="AL643" s="19" t="n">
        <v>0.133908483542207</v>
      </c>
      <c r="AM643" s="19" t="n">
        <v>0.191372176854452</v>
      </c>
      <c r="AN643" s="19" t="n">
        <v>-0.0984907009251954</v>
      </c>
      <c r="AO643" s="19" t="n">
        <v>0.167976657693321</v>
      </c>
      <c r="AP643" s="19" t="n">
        <v>0.106747675632096</v>
      </c>
    </row>
    <row r="644">
      <c r="C644" s="19"/>
      <c r="D644" s="19"/>
      <c r="E644" s="19"/>
      <c r="F644" s="19"/>
      <c r="G644" s="19"/>
      <c r="H644" s="19"/>
      <c r="I644" s="19"/>
      <c r="J644" s="19"/>
      <c r="K644" s="19"/>
      <c r="L644" s="19"/>
      <c r="M644" s="19"/>
      <c r="N644" s="19"/>
      <c r="O644" s="19"/>
      <c r="P644" s="19"/>
      <c r="Q644" s="19"/>
      <c r="R644" s="19"/>
      <c r="S644" s="19"/>
      <c r="T644" s="19"/>
      <c r="U644" s="19"/>
      <c r="V644" s="19"/>
      <c r="W644" s="19"/>
      <c r="X644" s="19"/>
      <c r="Y644" s="19"/>
      <c r="Z644" s="19"/>
      <c r="AA644" s="19"/>
      <c r="AB644" s="19"/>
      <c r="AC644" s="19"/>
      <c r="AD644" s="19"/>
      <c r="AE644" s="19"/>
      <c r="AF644" s="19"/>
      <c r="AG644" s="19"/>
      <c r="AH644" s="19"/>
      <c r="AI644" s="19"/>
      <c r="AJ644" s="19"/>
      <c r="AK644" s="19"/>
      <c r="AL644" s="19"/>
      <c r="AM644" s="19"/>
      <c r="AN644" s="19"/>
      <c r="AO644" s="19"/>
      <c r="AP644" s="19"/>
    </row>
    <row r="645">
      <c r="B645" s="7" t="s">
        <v>309</v>
      </c>
      <c r="C645" s="19"/>
      <c r="D645" s="19"/>
      <c r="E645" s="19"/>
      <c r="F645" s="19"/>
      <c r="G645" s="19"/>
      <c r="H645" s="19"/>
      <c r="I645" s="19"/>
      <c r="J645" s="19"/>
      <c r="K645" s="19"/>
      <c r="L645" s="19"/>
      <c r="M645" s="19"/>
      <c r="N645" s="19"/>
      <c r="O645" s="19"/>
      <c r="P645" s="19"/>
      <c r="Q645" s="19"/>
      <c r="R645" s="19"/>
      <c r="S645" s="19"/>
      <c r="T645" s="19"/>
      <c r="U645" s="19"/>
      <c r="V645" s="19"/>
      <c r="W645" s="19"/>
      <c r="X645" s="19"/>
      <c r="Y645" s="19"/>
      <c r="Z645" s="19"/>
      <c r="AA645" s="19"/>
      <c r="AB645" s="19"/>
      <c r="AC645" s="19"/>
      <c r="AD645" s="19"/>
      <c r="AE645" s="19"/>
      <c r="AF645" s="19"/>
      <c r="AG645" s="19"/>
      <c r="AH645" s="19"/>
      <c r="AI645" s="19"/>
      <c r="AJ645" s="19"/>
      <c r="AK645" s="19"/>
      <c r="AL645" s="19"/>
      <c r="AM645" s="19"/>
      <c r="AN645" s="19"/>
      <c r="AO645" s="19"/>
      <c r="AP645" s="19"/>
    </row>
    <row r="646">
      <c r="B646" s="26" t="s">
        <v>64</v>
      </c>
      <c r="C646" s="19"/>
      <c r="D646" s="19"/>
      <c r="E646" s="19"/>
      <c r="F646" s="19"/>
      <c r="G646" s="19"/>
      <c r="H646" s="19"/>
      <c r="I646" s="19"/>
      <c r="J646" s="19"/>
      <c r="K646" s="19"/>
      <c r="L646" s="19"/>
      <c r="M646" s="19"/>
      <c r="N646" s="19"/>
      <c r="O646" s="19"/>
      <c r="P646" s="19"/>
      <c r="Q646" s="19"/>
      <c r="R646" s="19"/>
      <c r="S646" s="19"/>
      <c r="T646" s="19"/>
      <c r="U646" s="19"/>
      <c r="V646" s="19"/>
      <c r="W646" s="19"/>
      <c r="X646" s="19"/>
      <c r="Y646" s="19"/>
      <c r="Z646" s="19"/>
      <c r="AA646" s="19"/>
      <c r="AB646" s="19"/>
      <c r="AC646" s="19"/>
      <c r="AD646" s="19"/>
      <c r="AE646" s="19"/>
      <c r="AF646" s="19"/>
      <c r="AG646" s="19"/>
      <c r="AH646" s="19"/>
      <c r="AI646" s="19"/>
      <c r="AJ646" s="19"/>
      <c r="AK646" s="19"/>
      <c r="AL646" s="19"/>
      <c r="AM646" s="19"/>
      <c r="AN646" s="19"/>
      <c r="AO646" s="19"/>
      <c r="AP646" s="19"/>
    </row>
    <row r="647">
      <c r="B647" t="s">
        <v>301</v>
      </c>
      <c r="C647" s="19" t="n">
        <v>0.174148805267399</v>
      </c>
      <c r="D647" s="19" t="n">
        <v>0.194672527544685</v>
      </c>
      <c r="E647" s="19" t="n">
        <v>0.153574104025705</v>
      </c>
      <c r="F647" s="19"/>
      <c r="G647" s="19" t="n">
        <v>0.158977237311072</v>
      </c>
      <c r="H647" s="19" t="n">
        <v>0.21343223814806</v>
      </c>
      <c r="I647" s="19" t="n">
        <v>0.149948542116781</v>
      </c>
      <c r="J647" s="19" t="n">
        <v>0.186971867519426</v>
      </c>
      <c r="K647" s="19" t="n">
        <v>0.193354632570665</v>
      </c>
      <c r="L647" s="19" t="n">
        <v>0.146668705698524</v>
      </c>
      <c r="M647" s="19"/>
      <c r="N647" s="19" t="n">
        <v>0.19953615378358</v>
      </c>
      <c r="O647" s="19" t="n">
        <v>0.146073808487675</v>
      </c>
      <c r="P647" s="19" t="n">
        <v>0.143121647671568</v>
      </c>
      <c r="Q647" s="19" t="n">
        <v>0.192954690510928</v>
      </c>
      <c r="R647" s="19" t="n">
        <v>0.219555103586009</v>
      </c>
      <c r="S647" s="19"/>
      <c r="T647" s="19" t="n">
        <v>0.226541861723943</v>
      </c>
      <c r="U647" s="19" t="n">
        <v>0.148572596035912</v>
      </c>
      <c r="V647" s="19" t="n">
        <v>0.15128668761938</v>
      </c>
      <c r="W647" s="19" t="n">
        <v>0.192245338195186</v>
      </c>
      <c r="X647" s="19"/>
      <c r="Y647" s="19" t="n">
        <v>0.204762512071542</v>
      </c>
      <c r="Z647" s="19" t="n">
        <v>0.257965593853478</v>
      </c>
      <c r="AA647" s="19" t="n">
        <v>0.149669619901357</v>
      </c>
      <c r="AB647" s="19" t="n">
        <v>0.0775379421211616</v>
      </c>
      <c r="AC647" s="19" t="n">
        <v>0.132028811342707</v>
      </c>
      <c r="AD647" s="19" t="n">
        <v>0.108400447368316</v>
      </c>
      <c r="AE647" s="19"/>
      <c r="AF647" s="19" t="n">
        <v>0.167965030472899</v>
      </c>
      <c r="AG647" s="19"/>
      <c r="AH647" s="19" t="n">
        <v>0.17800735235021</v>
      </c>
      <c r="AI647" s="19"/>
      <c r="AJ647" s="19" t="n">
        <v>0.210569385767006</v>
      </c>
      <c r="AK647" s="19" t="n">
        <v>0.152994975014539</v>
      </c>
      <c r="AL647" s="19" t="n">
        <v>0.144133110766055</v>
      </c>
      <c r="AM647" s="19" t="n">
        <v>0.23366690751207</v>
      </c>
      <c r="AN647" s="19" t="n">
        <v>0.106760679070204</v>
      </c>
      <c r="AO647" s="19" t="n">
        <v>0.178929922732851</v>
      </c>
      <c r="AP647" s="19" t="n">
        <v>0.170836211426503</v>
      </c>
    </row>
    <row r="648">
      <c r="B648" t="s">
        <v>302</v>
      </c>
      <c r="C648" s="19" t="n">
        <v>0.349308123601978</v>
      </c>
      <c r="D648" s="19" t="n">
        <v>0.353118179257707</v>
      </c>
      <c r="E648" s="19" t="n">
        <v>0.345488604132178</v>
      </c>
      <c r="F648" s="19"/>
      <c r="G648" s="19" t="n">
        <v>0.321647096102932</v>
      </c>
      <c r="H648" s="19" t="n">
        <v>0.367717590560896</v>
      </c>
      <c r="I648" s="19" t="n">
        <v>0.355782024580971</v>
      </c>
      <c r="J648" s="19" t="n">
        <v>0.317117432065404</v>
      </c>
      <c r="K648" s="19" t="n">
        <v>0.267189337352958</v>
      </c>
      <c r="L648" s="19" t="n">
        <v>0.42212327552832</v>
      </c>
      <c r="M648" s="19"/>
      <c r="N648" s="19" t="n">
        <v>0.207903742924029</v>
      </c>
      <c r="O648" s="19" t="n">
        <v>0.338234861075976</v>
      </c>
      <c r="P648" s="19" t="n">
        <v>0.375536525763591</v>
      </c>
      <c r="Q648" s="19" t="n">
        <v>0.376670947396645</v>
      </c>
      <c r="R648" s="19" t="n">
        <v>0.330648672164961</v>
      </c>
      <c r="S648" s="19"/>
      <c r="T648" s="19" t="n">
        <v>0.380515391426028</v>
      </c>
      <c r="U648" s="19" t="n">
        <v>0.31017834539089</v>
      </c>
      <c r="V648" s="19" t="n">
        <v>0.317152878449335</v>
      </c>
      <c r="W648" s="19" t="n">
        <v>0.375329103146666</v>
      </c>
      <c r="X648" s="19"/>
      <c r="Y648" s="19" t="n">
        <v>0.346127965803531</v>
      </c>
      <c r="Z648" s="19" t="n">
        <v>0.288012230712415</v>
      </c>
      <c r="AA648" s="19" t="n">
        <v>0.37570991570096</v>
      </c>
      <c r="AB648" s="19" t="n">
        <v>0.395667965823666</v>
      </c>
      <c r="AC648" s="19" t="n">
        <v>0.4464140042786</v>
      </c>
      <c r="AD648" s="19" t="n">
        <v>0.240142159527668</v>
      </c>
      <c r="AE648" s="19"/>
      <c r="AF648" s="19" t="n">
        <v>0.336754816388662</v>
      </c>
      <c r="AG648" s="19"/>
      <c r="AH648" s="19" t="n">
        <v>0.352666433327543</v>
      </c>
      <c r="AI648" s="19"/>
      <c r="AJ648" s="19" t="n">
        <v>0.314140762340618</v>
      </c>
      <c r="AK648" s="19" t="n">
        <v>0.385266909416205</v>
      </c>
      <c r="AL648" s="19" t="n">
        <v>0.393699431456816</v>
      </c>
      <c r="AM648" s="19" t="n">
        <v>0.220830551065115</v>
      </c>
      <c r="AN648" s="19" t="n">
        <v>0.374717533187042</v>
      </c>
      <c r="AO648" s="19" t="n">
        <v>0.387036262039124</v>
      </c>
      <c r="AP648" s="19" t="n">
        <v>0.355303445228397</v>
      </c>
    </row>
    <row r="649">
      <c r="B649" t="s">
        <v>303</v>
      </c>
      <c r="C649" s="19" t="n">
        <v>0.240810188643533</v>
      </c>
      <c r="D649" s="19" t="n">
        <v>0.253437984191877</v>
      </c>
      <c r="E649" s="19" t="n">
        <v>0.228151026858056</v>
      </c>
      <c r="F649" s="19"/>
      <c r="G649" s="19" t="n">
        <v>0.312792437972144</v>
      </c>
      <c r="H649" s="19" t="n">
        <v>0.220369629281122</v>
      </c>
      <c r="I649" s="19" t="n">
        <v>0.268554010017872</v>
      </c>
      <c r="J649" s="19" t="n">
        <v>0.197894767260171</v>
      </c>
      <c r="K649" s="19" t="n">
        <v>0.223699475245043</v>
      </c>
      <c r="L649" s="19" t="n">
        <v>0.245916059010513</v>
      </c>
      <c r="M649" s="19"/>
      <c r="N649" s="19" t="n">
        <v>0.373122372444536</v>
      </c>
      <c r="O649" s="19" t="n">
        <v>0.262935924036076</v>
      </c>
      <c r="P649" s="19" t="n">
        <v>0.231993426869308</v>
      </c>
      <c r="Q649" s="19" t="n">
        <v>0.211077783492306</v>
      </c>
      <c r="R649" s="19" t="n">
        <v>0.225800963656153</v>
      </c>
      <c r="S649" s="19"/>
      <c r="T649" s="19" t="n">
        <v>0.248573393251838</v>
      </c>
      <c r="U649" s="19" t="n">
        <v>0.266214419612139</v>
      </c>
      <c r="V649" s="19" t="n">
        <v>0.264006397667434</v>
      </c>
      <c r="W649" s="19" t="n">
        <v>0.224911935705138</v>
      </c>
      <c r="X649" s="19"/>
      <c r="Y649" s="19" t="n">
        <v>0.247548108111766</v>
      </c>
      <c r="Z649" s="19" t="n">
        <v>0.234900371914796</v>
      </c>
      <c r="AA649" s="19" t="n">
        <v>0.253466740052748</v>
      </c>
      <c r="AB649" s="19" t="n">
        <v>0.209671119344312</v>
      </c>
      <c r="AC649" s="19" t="n">
        <v>0.244843319178695</v>
      </c>
      <c r="AD649" s="19" t="n">
        <v>0.172174723346632</v>
      </c>
      <c r="AE649" s="19"/>
      <c r="AF649" s="19" t="n">
        <v>0.261734241038182</v>
      </c>
      <c r="AG649" s="19"/>
      <c r="AH649" s="19" t="n">
        <v>0.239159339803172</v>
      </c>
      <c r="AI649" s="19"/>
      <c r="AJ649" s="19" t="n">
        <v>0.215956103411087</v>
      </c>
      <c r="AK649" s="19" t="n">
        <v>0.271360636622174</v>
      </c>
      <c r="AL649" s="19" t="n">
        <v>0.257318266308421</v>
      </c>
      <c r="AM649" s="19" t="n">
        <v>0.278267848768277</v>
      </c>
      <c r="AN649" s="19" t="n">
        <v>0.171887450951241</v>
      </c>
      <c r="AO649" s="19" t="n">
        <v>0.238376917806088</v>
      </c>
      <c r="AP649" s="19" t="n">
        <v>0.23627710717512</v>
      </c>
    </row>
    <row r="650">
      <c r="B650" t="s">
        <v>304</v>
      </c>
      <c r="C650" s="19" t="n">
        <v>0.0641410742897884</v>
      </c>
      <c r="D650" s="19" t="n">
        <v>0.0498515030704413</v>
      </c>
      <c r="E650" s="19" t="n">
        <v>0.078466139438197</v>
      </c>
      <c r="F650" s="19"/>
      <c r="G650" s="19" t="n">
        <v>0.0748705013169864</v>
      </c>
      <c r="H650" s="19" t="n">
        <v>0.0402408228734584</v>
      </c>
      <c r="I650" s="19" t="n">
        <v>0.0701180277550906</v>
      </c>
      <c r="J650" s="19" t="n">
        <v>0.0533492803485367</v>
      </c>
      <c r="K650" s="19" t="n">
        <v>0.0796823514550682</v>
      </c>
      <c r="L650" s="19" t="n">
        <v>0.0706735540221114</v>
      </c>
      <c r="M650" s="19"/>
      <c r="N650" s="19" t="n">
        <v>0.0239473517679062</v>
      </c>
      <c r="O650" s="19" t="n">
        <v>0.0847241903938456</v>
      </c>
      <c r="P650" s="19" t="n">
        <v>0.0500956831161193</v>
      </c>
      <c r="Q650" s="19" t="n">
        <v>0.0643871572184126</v>
      </c>
      <c r="R650" s="19" t="n">
        <v>0.0702712062630478</v>
      </c>
      <c r="S650" s="19"/>
      <c r="T650" s="19" t="n">
        <v>0</v>
      </c>
      <c r="U650" s="19" t="n">
        <v>0.080601912898742</v>
      </c>
      <c r="V650" s="19" t="n">
        <v>0.0834971628524546</v>
      </c>
      <c r="W650" s="19" t="n">
        <v>0.0536121062610781</v>
      </c>
      <c r="X650" s="19"/>
      <c r="Y650" s="19" t="n">
        <v>0.056113870960124</v>
      </c>
      <c r="Z650" s="19" t="n">
        <v>0.079291731926498</v>
      </c>
      <c r="AA650" s="19" t="n">
        <v>0.0686901321095995</v>
      </c>
      <c r="AB650" s="19" t="n">
        <v>0.066255958722309</v>
      </c>
      <c r="AC650" s="19" t="n">
        <v>0.0638836719488387</v>
      </c>
      <c r="AD650" s="19" t="n">
        <v>0.0821114777991652</v>
      </c>
      <c r="AE650" s="19"/>
      <c r="AF650" s="19" t="n">
        <v>0.0633216193408661</v>
      </c>
      <c r="AG650" s="19"/>
      <c r="AH650" s="19" t="n">
        <v>0.0669753427904538</v>
      </c>
      <c r="AI650" s="19"/>
      <c r="AJ650" s="19" t="n">
        <v>0.0849024438624339</v>
      </c>
      <c r="AK650" s="19" t="n">
        <v>0.0354759355553884</v>
      </c>
      <c r="AL650" s="19" t="n">
        <v>0.0818468889275675</v>
      </c>
      <c r="AM650" s="19" t="n">
        <v>0.0402728777519268</v>
      </c>
      <c r="AN650" s="19" t="n">
        <v>0.100870921765905</v>
      </c>
      <c r="AO650" s="19" t="n">
        <v>0.0510932055373361</v>
      </c>
      <c r="AP650" s="19" t="n">
        <v>0.0502327183356727</v>
      </c>
    </row>
    <row r="651">
      <c r="B651" t="s">
        <v>305</v>
      </c>
      <c r="C651" s="19" t="n">
        <v>0.0944493996302194</v>
      </c>
      <c r="D651" s="19" t="n">
        <v>0.0839784744255016</v>
      </c>
      <c r="E651" s="19" t="n">
        <v>0.104946333612298</v>
      </c>
      <c r="F651" s="19"/>
      <c r="G651" s="19" t="n">
        <v>0.0493993608385631</v>
      </c>
      <c r="H651" s="19" t="n">
        <v>0.0968925968291003</v>
      </c>
      <c r="I651" s="19" t="n">
        <v>0.0841176503042933</v>
      </c>
      <c r="J651" s="19" t="n">
        <v>0.143172971801854</v>
      </c>
      <c r="K651" s="19" t="n">
        <v>0.126764794915044</v>
      </c>
      <c r="L651" s="19" t="n">
        <v>0.0633939320218135</v>
      </c>
      <c r="M651" s="19"/>
      <c r="N651" s="19" t="n">
        <v>0.094874992158718</v>
      </c>
      <c r="O651" s="19" t="n">
        <v>0.101392685854914</v>
      </c>
      <c r="P651" s="19" t="n">
        <v>0.099159948321379</v>
      </c>
      <c r="Q651" s="19" t="n">
        <v>0.0907446937524512</v>
      </c>
      <c r="R651" s="19" t="n">
        <v>0.0852530778039609</v>
      </c>
      <c r="S651" s="19"/>
      <c r="T651" s="19" t="n">
        <v>0.0548774065585914</v>
      </c>
      <c r="U651" s="19" t="n">
        <v>0.114600648253861</v>
      </c>
      <c r="V651" s="19" t="n">
        <v>0.11475834277812</v>
      </c>
      <c r="W651" s="19" t="n">
        <v>0.0804878389174928</v>
      </c>
      <c r="X651" s="19"/>
      <c r="Y651" s="19" t="n">
        <v>0.0814781148360154</v>
      </c>
      <c r="Z651" s="19" t="n">
        <v>0.085232565915121</v>
      </c>
      <c r="AA651" s="19" t="n">
        <v>0.0859317316976417</v>
      </c>
      <c r="AB651" s="19" t="n">
        <v>0.151464220911806</v>
      </c>
      <c r="AC651" s="19" t="n">
        <v>0.0383659766632027</v>
      </c>
      <c r="AD651" s="19" t="n">
        <v>0.219756713568975</v>
      </c>
      <c r="AE651" s="19"/>
      <c r="AF651" s="19" t="n">
        <v>0.0907543737875167</v>
      </c>
      <c r="AG651" s="19"/>
      <c r="AH651" s="19" t="n">
        <v>0.0879110435022767</v>
      </c>
      <c r="AI651" s="19"/>
      <c r="AJ651" s="19" t="n">
        <v>0.0978323484586797</v>
      </c>
      <c r="AK651" s="19" t="n">
        <v>0.0740572464933907</v>
      </c>
      <c r="AL651" s="19" t="n">
        <v>0.0495838100122659</v>
      </c>
      <c r="AM651" s="19" t="n">
        <v>0.168017453220106</v>
      </c>
      <c r="AN651" s="19" t="n">
        <v>0.132130833968639</v>
      </c>
      <c r="AO651" s="19" t="n">
        <v>0.0776829428639791</v>
      </c>
      <c r="AP651" s="19" t="n">
        <v>0.111157440676481</v>
      </c>
    </row>
    <row r="652">
      <c r="B652" t="s">
        <v>60</v>
      </c>
      <c r="C652" s="19" t="n">
        <v>0.0771424085670826</v>
      </c>
      <c r="D652" s="19" t="n">
        <v>0.064941331509788</v>
      </c>
      <c r="E652" s="19" t="n">
        <v>0.0893737919335657</v>
      </c>
      <c r="F652" s="19"/>
      <c r="G652" s="19" t="n">
        <v>0.0823133664583024</v>
      </c>
      <c r="H652" s="19" t="n">
        <v>0.061347122307364</v>
      </c>
      <c r="I652" s="19" t="n">
        <v>0.0714797452249924</v>
      </c>
      <c r="J652" s="19" t="n">
        <v>0.101493681004608</v>
      </c>
      <c r="K652" s="19" t="n">
        <v>0.109309408461222</v>
      </c>
      <c r="L652" s="19" t="n">
        <v>0.0512244737187185</v>
      </c>
      <c r="M652" s="19"/>
      <c r="N652" s="19" t="n">
        <v>0.10061538692123</v>
      </c>
      <c r="O652" s="19" t="n">
        <v>0.0666385301515135</v>
      </c>
      <c r="P652" s="19" t="n">
        <v>0.100092768258035</v>
      </c>
      <c r="Q652" s="19" t="n">
        <v>0.0641647276292569</v>
      </c>
      <c r="R652" s="19" t="n">
        <v>0.0684709765258683</v>
      </c>
      <c r="S652" s="19"/>
      <c r="T652" s="19" t="n">
        <v>0.0894919470395998</v>
      </c>
      <c r="U652" s="19" t="n">
        <v>0.0798320778084564</v>
      </c>
      <c r="V652" s="19" t="n">
        <v>0.0692985306332764</v>
      </c>
      <c r="W652" s="19" t="n">
        <v>0.0734136777744389</v>
      </c>
      <c r="X652" s="19"/>
      <c r="Y652" s="19" t="n">
        <v>0.063969428217022</v>
      </c>
      <c r="Z652" s="19" t="n">
        <v>0.0545975056776921</v>
      </c>
      <c r="AA652" s="19" t="n">
        <v>0.0665318605376938</v>
      </c>
      <c r="AB652" s="19" t="n">
        <v>0.0994027930767454</v>
      </c>
      <c r="AC652" s="19" t="n">
        <v>0.0744642165879565</v>
      </c>
      <c r="AD652" s="19" t="n">
        <v>0.177414478389245</v>
      </c>
      <c r="AE652" s="19"/>
      <c r="AF652" s="19" t="n">
        <v>0.079469918971874</v>
      </c>
      <c r="AG652" s="19"/>
      <c r="AH652" s="19" t="n">
        <v>0.075280488226344</v>
      </c>
      <c r="AI652" s="19"/>
      <c r="AJ652" s="19" t="n">
        <v>0.0765989561601761</v>
      </c>
      <c r="AK652" s="19" t="n">
        <v>0.0808442968983032</v>
      </c>
      <c r="AL652" s="19" t="n">
        <v>0.0734184925288756</v>
      </c>
      <c r="AM652" s="19" t="n">
        <v>0.058944361682504</v>
      </c>
      <c r="AN652" s="19" t="n">
        <v>0.11363258105697</v>
      </c>
      <c r="AO652" s="19" t="n">
        <v>0.0668807490206215</v>
      </c>
      <c r="AP652" s="19" t="n">
        <v>0.0761930771578257</v>
      </c>
    </row>
    <row r="653">
      <c r="B653" t="s">
        <v>306</v>
      </c>
      <c r="C653" s="19" t="n">
        <v>0.523456928869377</v>
      </c>
      <c r="D653" s="19" t="n">
        <v>0.547790706802393</v>
      </c>
      <c r="E653" s="19" t="n">
        <v>0.499062708157883</v>
      </c>
      <c r="F653" s="19"/>
      <c r="G653" s="19" t="n">
        <v>0.480624333414004</v>
      </c>
      <c r="H653" s="19" t="n">
        <v>0.581149828708956</v>
      </c>
      <c r="I653" s="19" t="n">
        <v>0.505730566697752</v>
      </c>
      <c r="J653" s="19" t="n">
        <v>0.50408929958483</v>
      </c>
      <c r="K653" s="19" t="n">
        <v>0.460543969923623</v>
      </c>
      <c r="L653" s="19" t="n">
        <v>0.568791981226843</v>
      </c>
      <c r="M653" s="19"/>
      <c r="N653" s="19" t="n">
        <v>0.40743989670761</v>
      </c>
      <c r="O653" s="19" t="n">
        <v>0.484308669563651</v>
      </c>
      <c r="P653" s="19" t="n">
        <v>0.518658173435159</v>
      </c>
      <c r="Q653" s="19" t="n">
        <v>0.569625637907573</v>
      </c>
      <c r="R653" s="19" t="n">
        <v>0.55020377575097</v>
      </c>
      <c r="S653" s="19"/>
      <c r="T653" s="19" t="n">
        <v>0.607057253149971</v>
      </c>
      <c r="U653" s="19" t="n">
        <v>0.458750941426802</v>
      </c>
      <c r="V653" s="19" t="n">
        <v>0.468439566068715</v>
      </c>
      <c r="W653" s="19" t="n">
        <v>0.567574441341852</v>
      </c>
      <c r="X653" s="19"/>
      <c r="Y653" s="19" t="n">
        <v>0.550890477875073</v>
      </c>
      <c r="Z653" s="19" t="n">
        <v>0.545977824565893</v>
      </c>
      <c r="AA653" s="19" t="n">
        <v>0.525379535602317</v>
      </c>
      <c r="AB653" s="19" t="n">
        <v>0.473205907944828</v>
      </c>
      <c r="AC653" s="19" t="n">
        <v>0.578442815621307</v>
      </c>
      <c r="AD653" s="19" t="n">
        <v>0.348542606895984</v>
      </c>
      <c r="AE653" s="19"/>
      <c r="AF653" s="19" t="n">
        <v>0.504719846861561</v>
      </c>
      <c r="AG653" s="19"/>
      <c r="AH653" s="19" t="n">
        <v>0.530673785677753</v>
      </c>
      <c r="AI653" s="19"/>
      <c r="AJ653" s="19" t="n">
        <v>0.524710148107623</v>
      </c>
      <c r="AK653" s="19" t="n">
        <v>0.538261884430744</v>
      </c>
      <c r="AL653" s="19" t="n">
        <v>0.53783254222287</v>
      </c>
      <c r="AM653" s="19" t="n">
        <v>0.454497458577186</v>
      </c>
      <c r="AN653" s="19" t="n">
        <v>0.481478212257246</v>
      </c>
      <c r="AO653" s="19" t="n">
        <v>0.565966184771975</v>
      </c>
      <c r="AP653" s="19" t="n">
        <v>0.5261396566549</v>
      </c>
    </row>
    <row r="654">
      <c r="B654" t="s">
        <v>307</v>
      </c>
      <c r="C654" s="19" t="n">
        <v>0.158590473920008</v>
      </c>
      <c r="D654" s="19" t="n">
        <v>0.133829977495943</v>
      </c>
      <c r="E654" s="19" t="n">
        <v>0.183412473050495</v>
      </c>
      <c r="F654" s="19"/>
      <c r="G654" s="19" t="n">
        <v>0.12426986215555</v>
      </c>
      <c r="H654" s="19" t="n">
        <v>0.137133419702559</v>
      </c>
      <c r="I654" s="19" t="n">
        <v>0.154235678059384</v>
      </c>
      <c r="J654" s="19" t="n">
        <v>0.196522252150391</v>
      </c>
      <c r="K654" s="19" t="n">
        <v>0.206447146370112</v>
      </c>
      <c r="L654" s="19" t="n">
        <v>0.134067486043925</v>
      </c>
      <c r="M654" s="19"/>
      <c r="N654" s="19" t="n">
        <v>0.118822343926624</v>
      </c>
      <c r="O654" s="19" t="n">
        <v>0.18611687624876</v>
      </c>
      <c r="P654" s="19" t="n">
        <v>0.149255631437498</v>
      </c>
      <c r="Q654" s="19" t="n">
        <v>0.155131850970864</v>
      </c>
      <c r="R654" s="19" t="n">
        <v>0.155524284067009</v>
      </c>
      <c r="S654" s="19"/>
      <c r="T654" s="19" t="n">
        <v>0.0548774065585914</v>
      </c>
      <c r="U654" s="19" t="n">
        <v>0.195202561152603</v>
      </c>
      <c r="V654" s="19" t="n">
        <v>0.198255505630574</v>
      </c>
      <c r="W654" s="19" t="n">
        <v>0.134099945178571</v>
      </c>
      <c r="X654" s="19"/>
      <c r="Y654" s="19" t="n">
        <v>0.137591985796139</v>
      </c>
      <c r="Z654" s="19" t="n">
        <v>0.164524297841619</v>
      </c>
      <c r="AA654" s="19" t="n">
        <v>0.154621863807241</v>
      </c>
      <c r="AB654" s="19" t="n">
        <v>0.217720179634115</v>
      </c>
      <c r="AC654" s="19" t="n">
        <v>0.102249648612041</v>
      </c>
      <c r="AD654" s="19" t="n">
        <v>0.30186819136814</v>
      </c>
      <c r="AE654" s="19"/>
      <c r="AF654" s="19" t="n">
        <v>0.154075993128383</v>
      </c>
      <c r="AG654" s="19"/>
      <c r="AH654" s="19" t="n">
        <v>0.15488638629273</v>
      </c>
      <c r="AI654" s="19"/>
      <c r="AJ654" s="19" t="n">
        <v>0.182734792321114</v>
      </c>
      <c r="AK654" s="19" t="n">
        <v>0.109533182048779</v>
      </c>
      <c r="AL654" s="19" t="n">
        <v>0.131430698939833</v>
      </c>
      <c r="AM654" s="19" t="n">
        <v>0.208290330972033</v>
      </c>
      <c r="AN654" s="19" t="n">
        <v>0.233001755734543</v>
      </c>
      <c r="AO654" s="19" t="n">
        <v>0.128776148401315</v>
      </c>
      <c r="AP654" s="19" t="n">
        <v>0.161390159012154</v>
      </c>
    </row>
    <row r="655">
      <c r="B655" t="s">
        <v>243</v>
      </c>
      <c r="C655" s="19" t="n">
        <v>0.364866454949369</v>
      </c>
      <c r="D655" s="19" t="n">
        <v>0.41396072930645</v>
      </c>
      <c r="E655" s="19" t="n">
        <v>0.315650235107388</v>
      </c>
      <c r="F655" s="19"/>
      <c r="G655" s="19" t="n">
        <v>0.356354471258454</v>
      </c>
      <c r="H655" s="19" t="n">
        <v>0.444016409006397</v>
      </c>
      <c r="I655" s="19" t="n">
        <v>0.351494888638368</v>
      </c>
      <c r="J655" s="19" t="n">
        <v>0.307567047434439</v>
      </c>
      <c r="K655" s="19" t="n">
        <v>0.254096823553511</v>
      </c>
      <c r="L655" s="19" t="n">
        <v>0.434724495182919</v>
      </c>
      <c r="M655" s="19"/>
      <c r="N655" s="19" t="n">
        <v>0.288617552780985</v>
      </c>
      <c r="O655" s="19" t="n">
        <v>0.298191793314891</v>
      </c>
      <c r="P655" s="19" t="n">
        <v>0.369402541997661</v>
      </c>
      <c r="Q655" s="19" t="n">
        <v>0.414493786936709</v>
      </c>
      <c r="R655" s="19" t="n">
        <v>0.394679491683961</v>
      </c>
      <c r="S655" s="19"/>
      <c r="T655" s="19" t="n">
        <v>0.55217984659138</v>
      </c>
      <c r="U655" s="19" t="n">
        <v>0.263548380274199</v>
      </c>
      <c r="V655" s="19" t="n">
        <v>0.270184060438141</v>
      </c>
      <c r="W655" s="19" t="n">
        <v>0.433474496163281</v>
      </c>
      <c r="X655" s="19"/>
      <c r="Y655" s="19" t="n">
        <v>0.413298492078933</v>
      </c>
      <c r="Z655" s="19" t="n">
        <v>0.381453526724274</v>
      </c>
      <c r="AA655" s="19" t="n">
        <v>0.370757671795076</v>
      </c>
      <c r="AB655" s="19" t="n">
        <v>0.255485728310714</v>
      </c>
      <c r="AC655" s="19" t="n">
        <v>0.476193167009266</v>
      </c>
      <c r="AD655" s="19" t="n">
        <v>0.0466744155278434</v>
      </c>
      <c r="AE655" s="19"/>
      <c r="AF655" s="19" t="n">
        <v>0.350643853733178</v>
      </c>
      <c r="AG655" s="19"/>
      <c r="AH655" s="19" t="n">
        <v>0.375787399385023</v>
      </c>
      <c r="AI655" s="19"/>
      <c r="AJ655" s="19" t="n">
        <v>0.34197535578651</v>
      </c>
      <c r="AK655" s="19" t="n">
        <v>0.428728702381965</v>
      </c>
      <c r="AL655" s="19" t="n">
        <v>0.406401843283037</v>
      </c>
      <c r="AM655" s="19" t="n">
        <v>0.246207127605153</v>
      </c>
      <c r="AN655" s="19" t="n">
        <v>0.248476456522703</v>
      </c>
      <c r="AO655" s="19" t="n">
        <v>0.43719003637066</v>
      </c>
      <c r="AP655" s="19" t="n">
        <v>0.364749497642746</v>
      </c>
    </row>
    <row r="656">
      <c r="C656" s="19"/>
      <c r="D656" s="19"/>
      <c r="E656" s="19"/>
      <c r="F656" s="19"/>
      <c r="G656" s="19"/>
      <c r="H656" s="19"/>
      <c r="I656" s="19"/>
      <c r="J656" s="19"/>
      <c r="K656" s="19"/>
      <c r="L656" s="19"/>
      <c r="M656" s="19"/>
      <c r="N656" s="19"/>
      <c r="O656" s="19"/>
      <c r="P656" s="19"/>
      <c r="Q656" s="19"/>
      <c r="R656" s="19"/>
      <c r="S656" s="19"/>
      <c r="T656" s="19"/>
      <c r="U656" s="19"/>
      <c r="V656" s="19"/>
      <c r="W656" s="19"/>
      <c r="X656" s="19"/>
      <c r="Y656" s="19"/>
      <c r="Z656" s="19"/>
      <c r="AA656" s="19"/>
      <c r="AB656" s="19"/>
      <c r="AC656" s="19"/>
      <c r="AD656" s="19"/>
      <c r="AE656" s="19"/>
      <c r="AF656" s="19"/>
      <c r="AG656" s="19"/>
      <c r="AH656" s="19"/>
      <c r="AI656" s="19"/>
      <c r="AJ656" s="19"/>
      <c r="AK656" s="19"/>
      <c r="AL656" s="19"/>
      <c r="AM656" s="19"/>
      <c r="AN656" s="19"/>
      <c r="AO656" s="19"/>
      <c r="AP656" s="19"/>
    </row>
    <row r="657">
      <c r="B657" s="7" t="s">
        <v>310</v>
      </c>
      <c r="C657" s="19"/>
      <c r="D657" s="19"/>
      <c r="E657" s="19"/>
      <c r="F657" s="19"/>
      <c r="G657" s="19"/>
      <c r="H657" s="19"/>
      <c r="I657" s="19"/>
      <c r="J657" s="19"/>
      <c r="K657" s="19"/>
      <c r="L657" s="19"/>
      <c r="M657" s="19"/>
      <c r="N657" s="19"/>
      <c r="O657" s="19"/>
      <c r="P657" s="19"/>
      <c r="Q657" s="19"/>
      <c r="R657" s="19"/>
      <c r="S657" s="19"/>
      <c r="T657" s="19"/>
      <c r="U657" s="19"/>
      <c r="V657" s="19"/>
      <c r="W657" s="19"/>
      <c r="X657" s="19"/>
      <c r="Y657" s="19"/>
      <c r="Z657" s="19"/>
      <c r="AA657" s="19"/>
      <c r="AB657" s="19"/>
      <c r="AC657" s="19"/>
      <c r="AD657" s="19"/>
      <c r="AE657" s="19"/>
      <c r="AF657" s="19"/>
      <c r="AG657" s="19"/>
      <c r="AH657" s="19"/>
      <c r="AI657" s="19"/>
      <c r="AJ657" s="19"/>
      <c r="AK657" s="19"/>
      <c r="AL657" s="19"/>
      <c r="AM657" s="19"/>
      <c r="AN657" s="19"/>
      <c r="AO657" s="19"/>
      <c r="AP657" s="19"/>
    </row>
    <row r="658">
      <c r="B658" s="26" t="s">
        <v>64</v>
      </c>
      <c r="C658" s="19"/>
      <c r="D658" s="19"/>
      <c r="E658" s="19"/>
      <c r="F658" s="19"/>
      <c r="G658" s="19"/>
      <c r="H658" s="19"/>
      <c r="I658" s="19"/>
      <c r="J658" s="19"/>
      <c r="K658" s="19"/>
      <c r="L658" s="19"/>
      <c r="M658" s="19"/>
      <c r="N658" s="19"/>
      <c r="O658" s="19"/>
      <c r="P658" s="19"/>
      <c r="Q658" s="19"/>
      <c r="R658" s="19"/>
      <c r="S658" s="19"/>
      <c r="T658" s="19"/>
      <c r="U658" s="19"/>
      <c r="V658" s="19"/>
      <c r="W658" s="19"/>
      <c r="X658" s="19"/>
      <c r="Y658" s="19"/>
      <c r="Z658" s="19"/>
      <c r="AA658" s="19"/>
      <c r="AB658" s="19"/>
      <c r="AC658" s="19"/>
      <c r="AD658" s="19"/>
      <c r="AE658" s="19"/>
      <c r="AF658" s="19"/>
      <c r="AG658" s="19"/>
      <c r="AH658" s="19"/>
      <c r="AI658" s="19"/>
      <c r="AJ658" s="19"/>
      <c r="AK658" s="19"/>
      <c r="AL658" s="19"/>
      <c r="AM658" s="19"/>
      <c r="AN658" s="19"/>
      <c r="AO658" s="19"/>
      <c r="AP658" s="19"/>
    </row>
    <row r="659">
      <c r="B659" t="s">
        <v>301</v>
      </c>
      <c r="C659" s="19" t="n">
        <v>0.161242866534231</v>
      </c>
      <c r="D659" s="19" t="n">
        <v>0.197804561621709</v>
      </c>
      <c r="E659" s="19" t="n">
        <v>0.124590355690851</v>
      </c>
      <c r="F659" s="19"/>
      <c r="G659" s="19" t="n">
        <v>0.307496360104636</v>
      </c>
      <c r="H659" s="19" t="n">
        <v>0.233449958757844</v>
      </c>
      <c r="I659" s="19" t="n">
        <v>0.139434494454003</v>
      </c>
      <c r="J659" s="19" t="n">
        <v>0.188555585771139</v>
      </c>
      <c r="K659" s="19" t="n">
        <v>0.0891121521663641</v>
      </c>
      <c r="L659" s="19" t="n">
        <v>0.0807096438132406</v>
      </c>
      <c r="M659" s="19"/>
      <c r="N659" s="19" t="n">
        <v>0.156153776232412</v>
      </c>
      <c r="O659" s="19" t="n">
        <v>0.18329229655117</v>
      </c>
      <c r="P659" s="19" t="n">
        <v>0.121432831164866</v>
      </c>
      <c r="Q659" s="19" t="n">
        <v>0.1719684811946</v>
      </c>
      <c r="R659" s="19" t="n">
        <v>0.183204082586484</v>
      </c>
      <c r="S659" s="19"/>
      <c r="T659" s="19" t="n">
        <v>0.244160973155674</v>
      </c>
      <c r="U659" s="19" t="n">
        <v>0.106554984242344</v>
      </c>
      <c r="V659" s="19" t="n">
        <v>0.130974859533038</v>
      </c>
      <c r="W659" s="19" t="n">
        <v>0.179351676276964</v>
      </c>
      <c r="X659" s="19"/>
      <c r="Y659" s="19" t="n">
        <v>0.181089800429463</v>
      </c>
      <c r="Z659" s="19" t="n">
        <v>0.258335263667249</v>
      </c>
      <c r="AA659" s="19" t="n">
        <v>0.0773050496986897</v>
      </c>
      <c r="AB659" s="19" t="n">
        <v>0.136762986702545</v>
      </c>
      <c r="AC659" s="19" t="n">
        <v>0.306309807429117</v>
      </c>
      <c r="AD659" s="19" t="n">
        <v>0.152625869506859</v>
      </c>
      <c r="AE659" s="19"/>
      <c r="AF659" s="19" t="n">
        <v>0.153778241179447</v>
      </c>
      <c r="AG659" s="19"/>
      <c r="AH659" s="19" t="n">
        <v>0.163734918765755</v>
      </c>
      <c r="AI659" s="19"/>
      <c r="AJ659" s="19" t="n">
        <v>0.159823109827729</v>
      </c>
      <c r="AK659" s="19" t="n">
        <v>0.146354818513854</v>
      </c>
      <c r="AL659" s="19" t="n">
        <v>0.167517173400563</v>
      </c>
      <c r="AM659" s="19" t="n">
        <v>0.273306497309713</v>
      </c>
      <c r="AN659" s="19" t="n">
        <v>0.0675965055413361</v>
      </c>
      <c r="AO659" s="19" t="n">
        <v>0.153906854929896</v>
      </c>
      <c r="AP659" s="19" t="n">
        <v>0.15731432235613</v>
      </c>
    </row>
    <row r="660">
      <c r="B660" t="s">
        <v>302</v>
      </c>
      <c r="C660" s="19" t="n">
        <v>0.308681148262523</v>
      </c>
      <c r="D660" s="19" t="n">
        <v>0.33865560968013</v>
      </c>
      <c r="E660" s="19" t="n">
        <v>0.278632233147818</v>
      </c>
      <c r="F660" s="19"/>
      <c r="G660" s="19" t="n">
        <v>0.36671465686354</v>
      </c>
      <c r="H660" s="19" t="n">
        <v>0.365321122453644</v>
      </c>
      <c r="I660" s="19" t="n">
        <v>0.382949109662279</v>
      </c>
      <c r="J660" s="19" t="n">
        <v>0.232525434414316</v>
      </c>
      <c r="K660" s="19" t="n">
        <v>0.242881705029293</v>
      </c>
      <c r="L660" s="19" t="n">
        <v>0.285813086725373</v>
      </c>
      <c r="M660" s="19"/>
      <c r="N660" s="19" t="n">
        <v>0.191047655509521</v>
      </c>
      <c r="O660" s="19" t="n">
        <v>0.304011325028011</v>
      </c>
      <c r="P660" s="19" t="n">
        <v>0.294072547130713</v>
      </c>
      <c r="Q660" s="19" t="n">
        <v>0.339428802677615</v>
      </c>
      <c r="R660" s="19" t="n">
        <v>0.334987593366256</v>
      </c>
      <c r="S660" s="19"/>
      <c r="T660" s="19" t="n">
        <v>0.317752402404518</v>
      </c>
      <c r="U660" s="19" t="n">
        <v>0.279620544360876</v>
      </c>
      <c r="V660" s="19" t="n">
        <v>0.308076544137267</v>
      </c>
      <c r="W660" s="19" t="n">
        <v>0.334837508400258</v>
      </c>
      <c r="X660" s="19"/>
      <c r="Y660" s="19" t="n">
        <v>0.355645529282831</v>
      </c>
      <c r="Z660" s="19" t="n">
        <v>0.320595627976517</v>
      </c>
      <c r="AA660" s="19" t="n">
        <v>0.258932986324902</v>
      </c>
      <c r="AB660" s="19" t="n">
        <v>0.301711035106668</v>
      </c>
      <c r="AC660" s="19" t="n">
        <v>0.407861747074927</v>
      </c>
      <c r="AD660" s="19" t="n">
        <v>0.131174615693226</v>
      </c>
      <c r="AE660" s="19"/>
      <c r="AF660" s="19" t="n">
        <v>0.281271277331763</v>
      </c>
      <c r="AG660" s="19"/>
      <c r="AH660" s="19" t="n">
        <v>0.319088539032232</v>
      </c>
      <c r="AI660" s="19"/>
      <c r="AJ660" s="19" t="n">
        <v>0.323875475129497</v>
      </c>
      <c r="AK660" s="19" t="n">
        <v>0.295358214492657</v>
      </c>
      <c r="AL660" s="19" t="n">
        <v>0.316914575391195</v>
      </c>
      <c r="AM660" s="19" t="n">
        <v>0.283248697427785</v>
      </c>
      <c r="AN660" s="19" t="n">
        <v>0.266076443503819</v>
      </c>
      <c r="AO660" s="19" t="n">
        <v>0.29271749464548</v>
      </c>
      <c r="AP660" s="19" t="n">
        <v>0.339342470537123</v>
      </c>
    </row>
    <row r="661">
      <c r="B661" t="s">
        <v>303</v>
      </c>
      <c r="C661" s="19" t="n">
        <v>0.260135448484254</v>
      </c>
      <c r="D661" s="19" t="n">
        <v>0.237437234090562</v>
      </c>
      <c r="E661" s="19" t="n">
        <v>0.282890043072925</v>
      </c>
      <c r="F661" s="19"/>
      <c r="G661" s="19" t="n">
        <v>0.181584206142627</v>
      </c>
      <c r="H661" s="19" t="n">
        <v>0.192198214243573</v>
      </c>
      <c r="I661" s="19" t="n">
        <v>0.269912660871835</v>
      </c>
      <c r="J661" s="19" t="n">
        <v>0.261714759745471</v>
      </c>
      <c r="K661" s="19" t="n">
        <v>0.308561819954396</v>
      </c>
      <c r="L661" s="19" t="n">
        <v>0.308244599627192</v>
      </c>
      <c r="M661" s="19"/>
      <c r="N661" s="19" t="n">
        <v>0.419094743066375</v>
      </c>
      <c r="O661" s="19" t="n">
        <v>0.241798379672501</v>
      </c>
      <c r="P661" s="19" t="n">
        <v>0.277740607821519</v>
      </c>
      <c r="Q661" s="19" t="n">
        <v>0.236832588815912</v>
      </c>
      <c r="R661" s="19" t="n">
        <v>0.220138346342605</v>
      </c>
      <c r="S661" s="19"/>
      <c r="T661" s="19" t="n">
        <v>0.282347206695882</v>
      </c>
      <c r="U661" s="19" t="n">
        <v>0.305043334549665</v>
      </c>
      <c r="V661" s="19" t="n">
        <v>0.27355811562213</v>
      </c>
      <c r="W661" s="19" t="n">
        <v>0.234445387047955</v>
      </c>
      <c r="X661" s="19"/>
      <c r="Y661" s="19" t="n">
        <v>0.24130585356187</v>
      </c>
      <c r="Z661" s="19" t="n">
        <v>0.21815924448954</v>
      </c>
      <c r="AA661" s="19" t="n">
        <v>0.310059408332346</v>
      </c>
      <c r="AB661" s="19" t="n">
        <v>0.281404008225789</v>
      </c>
      <c r="AC661" s="19" t="n">
        <v>0.145987195210169</v>
      </c>
      <c r="AD661" s="19" t="n">
        <v>0.300994299568858</v>
      </c>
      <c r="AE661" s="19"/>
      <c r="AF661" s="19" t="n">
        <v>0.289766089717999</v>
      </c>
      <c r="AG661" s="19"/>
      <c r="AH661" s="19" t="n">
        <v>0.258479290682745</v>
      </c>
      <c r="AI661" s="19"/>
      <c r="AJ661" s="19" t="n">
        <v>0.252071988278416</v>
      </c>
      <c r="AK661" s="19" t="n">
        <v>0.351378050366109</v>
      </c>
      <c r="AL661" s="19" t="n">
        <v>0.287675792549892</v>
      </c>
      <c r="AM661" s="19" t="n">
        <v>0.167943306795143</v>
      </c>
      <c r="AN661" s="19" t="n">
        <v>0.230212549931815</v>
      </c>
      <c r="AO661" s="19" t="n">
        <v>0.289257803073751</v>
      </c>
      <c r="AP661" s="19" t="n">
        <v>0.179230814230959</v>
      </c>
    </row>
    <row r="662">
      <c r="B662" t="s">
        <v>304</v>
      </c>
      <c r="C662" s="19" t="n">
        <v>0.10858855635922</v>
      </c>
      <c r="D662" s="19" t="n">
        <v>0.0841057079227845</v>
      </c>
      <c r="E662" s="19" t="n">
        <v>0.133132217851016</v>
      </c>
      <c r="F662" s="19"/>
      <c r="G662" s="19" t="n">
        <v>0.0742601312402279</v>
      </c>
      <c r="H662" s="19" t="n">
        <v>0.0621466790090796</v>
      </c>
      <c r="I662" s="19" t="n">
        <v>0.0853396891239707</v>
      </c>
      <c r="J662" s="19" t="n">
        <v>0.095439895471621</v>
      </c>
      <c r="K662" s="19" t="n">
        <v>0.142336211945818</v>
      </c>
      <c r="L662" s="19" t="n">
        <v>0.164039013045454</v>
      </c>
      <c r="M662" s="19"/>
      <c r="N662" s="19" t="n">
        <v>0.0643370507464028</v>
      </c>
      <c r="O662" s="19" t="n">
        <v>0.179251142531627</v>
      </c>
      <c r="P662" s="19" t="n">
        <v>0.0878753600258632</v>
      </c>
      <c r="Q662" s="19" t="n">
        <v>0.0914341733208092</v>
      </c>
      <c r="R662" s="19" t="n">
        <v>0.10469782440274</v>
      </c>
      <c r="S662" s="19"/>
      <c r="T662" s="19" t="n">
        <v>0.0452308873788581</v>
      </c>
      <c r="U662" s="19" t="n">
        <v>0.126189187923106</v>
      </c>
      <c r="V662" s="19" t="n">
        <v>0.0902216726911964</v>
      </c>
      <c r="W662" s="19" t="n">
        <v>0.11221924633876</v>
      </c>
      <c r="X662" s="19"/>
      <c r="Y662" s="19" t="n">
        <v>0.0725040615738633</v>
      </c>
      <c r="Z662" s="19" t="n">
        <v>0.0912295472595827</v>
      </c>
      <c r="AA662" s="19" t="n">
        <v>0.163780097619575</v>
      </c>
      <c r="AB662" s="19" t="n">
        <v>0.10762242605227</v>
      </c>
      <c r="AC662" s="19" t="n">
        <v>0.0582069863194627</v>
      </c>
      <c r="AD662" s="19" t="n">
        <v>0.178862420662971</v>
      </c>
      <c r="AE662" s="19"/>
      <c r="AF662" s="19" t="n">
        <v>0.114194104062937</v>
      </c>
      <c r="AG662" s="19"/>
      <c r="AH662" s="19" t="n">
        <v>0.107891301824807</v>
      </c>
      <c r="AI662" s="19"/>
      <c r="AJ662" s="19" t="n">
        <v>0.111581713367961</v>
      </c>
      <c r="AK662" s="19" t="n">
        <v>0.0856301789308452</v>
      </c>
      <c r="AL662" s="19" t="n">
        <v>0.0693485205894982</v>
      </c>
      <c r="AM662" s="19" t="n">
        <v>0.0791956005465703</v>
      </c>
      <c r="AN662" s="19" t="n">
        <v>0.202963624974542</v>
      </c>
      <c r="AO662" s="19" t="n">
        <v>0.122884161072355</v>
      </c>
      <c r="AP662" s="19" t="n">
        <v>0.140610381349703</v>
      </c>
    </row>
    <row r="663">
      <c r="B663" t="s">
        <v>305</v>
      </c>
      <c r="C663" s="19" t="n">
        <v>0.0888858404267002</v>
      </c>
      <c r="D663" s="19" t="n">
        <v>0.0810971653214953</v>
      </c>
      <c r="E663" s="19" t="n">
        <v>0.0966938618563974</v>
      </c>
      <c r="F663" s="19"/>
      <c r="G663" s="19" t="n">
        <v>0.0296476455093284</v>
      </c>
      <c r="H663" s="19" t="n">
        <v>0.0867544098979742</v>
      </c>
      <c r="I663" s="19" t="n">
        <v>0.0364260304001627</v>
      </c>
      <c r="J663" s="19" t="n">
        <v>0.146816582254959</v>
      </c>
      <c r="K663" s="19" t="n">
        <v>0.129835227154297</v>
      </c>
      <c r="L663" s="19" t="n">
        <v>0.0855645428730847</v>
      </c>
      <c r="M663" s="19"/>
      <c r="N663" s="19" t="n">
        <v>0.064189680014285</v>
      </c>
      <c r="O663" s="19" t="n">
        <v>0.0371155313464167</v>
      </c>
      <c r="P663" s="19" t="n">
        <v>0.103665262601355</v>
      </c>
      <c r="Q663" s="19" t="n">
        <v>0.104689105190297</v>
      </c>
      <c r="R663" s="19" t="n">
        <v>0.114224600245561</v>
      </c>
      <c r="S663" s="19"/>
      <c r="T663" s="19" t="n">
        <v>0.0199934860743628</v>
      </c>
      <c r="U663" s="19" t="n">
        <v>0.0941814851074792</v>
      </c>
      <c r="V663" s="19" t="n">
        <v>0.111051575214396</v>
      </c>
      <c r="W663" s="19" t="n">
        <v>0.0770113493711899</v>
      </c>
      <c r="X663" s="19"/>
      <c r="Y663" s="19" t="n">
        <v>0.0920920205291746</v>
      </c>
      <c r="Z663" s="19" t="n">
        <v>0.0931712168810125</v>
      </c>
      <c r="AA663" s="19" t="n">
        <v>0.0873498739712307</v>
      </c>
      <c r="AB663" s="19" t="n">
        <v>0.0868868460010412</v>
      </c>
      <c r="AC663" s="19" t="n">
        <v>0.0280252323862956</v>
      </c>
      <c r="AD663" s="19" t="n">
        <v>0.122376521800236</v>
      </c>
      <c r="AE663" s="19"/>
      <c r="AF663" s="19" t="n">
        <v>0.0882835959553904</v>
      </c>
      <c r="AG663" s="19"/>
      <c r="AH663" s="19" t="n">
        <v>0.082829668915568</v>
      </c>
      <c r="AI663" s="19"/>
      <c r="AJ663" s="19" t="n">
        <v>0.0690270477322892</v>
      </c>
      <c r="AK663" s="19" t="n">
        <v>0.0840109727220274</v>
      </c>
      <c r="AL663" s="19" t="n">
        <v>0.0800917678036762</v>
      </c>
      <c r="AM663" s="19" t="n">
        <v>0.113292450170499</v>
      </c>
      <c r="AN663" s="19" t="n">
        <v>0.12877606823653</v>
      </c>
      <c r="AO663" s="19" t="n">
        <v>0.0754420112385965</v>
      </c>
      <c r="AP663" s="19" t="n">
        <v>0.110002278630917</v>
      </c>
    </row>
    <row r="664">
      <c r="B664" t="s">
        <v>60</v>
      </c>
      <c r="C664" s="19" t="n">
        <v>0.0724661399330715</v>
      </c>
      <c r="D664" s="19" t="n">
        <v>0.0608997213633189</v>
      </c>
      <c r="E664" s="19" t="n">
        <v>0.0840612883809924</v>
      </c>
      <c r="F664" s="19"/>
      <c r="G664" s="19" t="n">
        <v>0.0402970001396407</v>
      </c>
      <c r="H664" s="19" t="n">
        <v>0.0601296156378859</v>
      </c>
      <c r="I664" s="19" t="n">
        <v>0.0859380154877487</v>
      </c>
      <c r="J664" s="19" t="n">
        <v>0.0749477423424932</v>
      </c>
      <c r="K664" s="19" t="n">
        <v>0.0872728837498309</v>
      </c>
      <c r="L664" s="19" t="n">
        <v>0.0756291139156566</v>
      </c>
      <c r="M664" s="19"/>
      <c r="N664" s="19" t="n">
        <v>0.105177094431005</v>
      </c>
      <c r="O664" s="19" t="n">
        <v>0.0545313248702738</v>
      </c>
      <c r="P664" s="19" t="n">
        <v>0.115213391255683</v>
      </c>
      <c r="Q664" s="19" t="n">
        <v>0.0556468488007667</v>
      </c>
      <c r="R664" s="19" t="n">
        <v>0.0427475530563527</v>
      </c>
      <c r="S664" s="19"/>
      <c r="T664" s="19" t="n">
        <v>0.0905150442907059</v>
      </c>
      <c r="U664" s="19" t="n">
        <v>0.0884104638165299</v>
      </c>
      <c r="V664" s="19" t="n">
        <v>0.0861172328019723</v>
      </c>
      <c r="W664" s="19" t="n">
        <v>0.062134832564873</v>
      </c>
      <c r="X664" s="19"/>
      <c r="Y664" s="19" t="n">
        <v>0.0573627346227969</v>
      </c>
      <c r="Z664" s="19" t="n">
        <v>0.0185090997260982</v>
      </c>
      <c r="AA664" s="19" t="n">
        <v>0.102572584053257</v>
      </c>
      <c r="AB664" s="19" t="n">
        <v>0.0856126979116862</v>
      </c>
      <c r="AC664" s="19" t="n">
        <v>0.0536090315800284</v>
      </c>
      <c r="AD664" s="19" t="n">
        <v>0.113966272767851</v>
      </c>
      <c r="AE664" s="19"/>
      <c r="AF664" s="19" t="n">
        <v>0.0727066917524632</v>
      </c>
      <c r="AG664" s="19"/>
      <c r="AH664" s="19" t="n">
        <v>0.0679762807788925</v>
      </c>
      <c r="AI664" s="19"/>
      <c r="AJ664" s="19" t="n">
        <v>0.0836206656641076</v>
      </c>
      <c r="AK664" s="19" t="n">
        <v>0.0372677649745072</v>
      </c>
      <c r="AL664" s="19" t="n">
        <v>0.0784521702651758</v>
      </c>
      <c r="AM664" s="19" t="n">
        <v>0.083013447750289</v>
      </c>
      <c r="AN664" s="19" t="n">
        <v>0.104374807811958</v>
      </c>
      <c r="AO664" s="19" t="n">
        <v>0.0657916750399223</v>
      </c>
      <c r="AP664" s="19" t="n">
        <v>0.0734997328951678</v>
      </c>
    </row>
    <row r="665">
      <c r="B665" t="s">
        <v>306</v>
      </c>
      <c r="C665" s="19" t="n">
        <v>0.469924014796754</v>
      </c>
      <c r="D665" s="19" t="n">
        <v>0.536460171301839</v>
      </c>
      <c r="E665" s="19" t="n">
        <v>0.40322258883867</v>
      </c>
      <c r="F665" s="19"/>
      <c r="G665" s="19" t="n">
        <v>0.674211016968176</v>
      </c>
      <c r="H665" s="19" t="n">
        <v>0.598771081211487</v>
      </c>
      <c r="I665" s="19" t="n">
        <v>0.522383604116282</v>
      </c>
      <c r="J665" s="19" t="n">
        <v>0.421081020185455</v>
      </c>
      <c r="K665" s="19" t="n">
        <v>0.331993857195657</v>
      </c>
      <c r="L665" s="19" t="n">
        <v>0.366522730538614</v>
      </c>
      <c r="M665" s="19"/>
      <c r="N665" s="19" t="n">
        <v>0.347201431741933</v>
      </c>
      <c r="O665" s="19" t="n">
        <v>0.487303621579181</v>
      </c>
      <c r="P665" s="19" t="n">
        <v>0.415505378295579</v>
      </c>
      <c r="Q665" s="19" t="n">
        <v>0.511397283872215</v>
      </c>
      <c r="R665" s="19" t="n">
        <v>0.518191675952741</v>
      </c>
      <c r="S665" s="19"/>
      <c r="T665" s="19" t="n">
        <v>0.561913375560192</v>
      </c>
      <c r="U665" s="19" t="n">
        <v>0.38617552860322</v>
      </c>
      <c r="V665" s="19" t="n">
        <v>0.439051403670305</v>
      </c>
      <c r="W665" s="19" t="n">
        <v>0.514189184677222</v>
      </c>
      <c r="X665" s="19"/>
      <c r="Y665" s="19" t="n">
        <v>0.536735329712295</v>
      </c>
      <c r="Z665" s="19" t="n">
        <v>0.578930891643766</v>
      </c>
      <c r="AA665" s="19" t="n">
        <v>0.336238036023592</v>
      </c>
      <c r="AB665" s="19" t="n">
        <v>0.438474021809213</v>
      </c>
      <c r="AC665" s="19" t="n">
        <v>0.714171554504044</v>
      </c>
      <c r="AD665" s="19" t="n">
        <v>0.283800485200085</v>
      </c>
      <c r="AE665" s="19"/>
      <c r="AF665" s="19" t="n">
        <v>0.43504951851121</v>
      </c>
      <c r="AG665" s="19"/>
      <c r="AH665" s="19" t="n">
        <v>0.482823457797987</v>
      </c>
      <c r="AI665" s="19"/>
      <c r="AJ665" s="19" t="n">
        <v>0.483698584957226</v>
      </c>
      <c r="AK665" s="19" t="n">
        <v>0.441713033006511</v>
      </c>
      <c r="AL665" s="19" t="n">
        <v>0.484431748791758</v>
      </c>
      <c r="AM665" s="19" t="n">
        <v>0.556555194737498</v>
      </c>
      <c r="AN665" s="19" t="n">
        <v>0.333672949045155</v>
      </c>
      <c r="AO665" s="19" t="n">
        <v>0.446624349575375</v>
      </c>
      <c r="AP665" s="19" t="n">
        <v>0.496656792893253</v>
      </c>
    </row>
    <row r="666">
      <c r="B666" t="s">
        <v>307</v>
      </c>
      <c r="C666" s="19" t="n">
        <v>0.197474396785921</v>
      </c>
      <c r="D666" s="19" t="n">
        <v>0.16520287324428</v>
      </c>
      <c r="E666" s="19" t="n">
        <v>0.229826079707413</v>
      </c>
      <c r="F666" s="19"/>
      <c r="G666" s="19" t="n">
        <v>0.103907776749556</v>
      </c>
      <c r="H666" s="19" t="n">
        <v>0.148901088907054</v>
      </c>
      <c r="I666" s="19" t="n">
        <v>0.121765719524133</v>
      </c>
      <c r="J666" s="19" t="n">
        <v>0.24225647772658</v>
      </c>
      <c r="K666" s="19" t="n">
        <v>0.272171439100116</v>
      </c>
      <c r="L666" s="19" t="n">
        <v>0.249603555918538</v>
      </c>
      <c r="M666" s="19"/>
      <c r="N666" s="19" t="n">
        <v>0.128526730760688</v>
      </c>
      <c r="O666" s="19" t="n">
        <v>0.216366673878044</v>
      </c>
      <c r="P666" s="19" t="n">
        <v>0.191540622627218</v>
      </c>
      <c r="Q666" s="19" t="n">
        <v>0.196123278511106</v>
      </c>
      <c r="R666" s="19" t="n">
        <v>0.218922424648302</v>
      </c>
      <c r="S666" s="19"/>
      <c r="T666" s="19" t="n">
        <v>0.0652243734532209</v>
      </c>
      <c r="U666" s="19" t="n">
        <v>0.220370673030585</v>
      </c>
      <c r="V666" s="19" t="n">
        <v>0.201273247905592</v>
      </c>
      <c r="W666" s="19" t="n">
        <v>0.18923059570995</v>
      </c>
      <c r="X666" s="19"/>
      <c r="Y666" s="19" t="n">
        <v>0.164596082103038</v>
      </c>
      <c r="Z666" s="19" t="n">
        <v>0.184400764140595</v>
      </c>
      <c r="AA666" s="19" t="n">
        <v>0.251129971590806</v>
      </c>
      <c r="AB666" s="19" t="n">
        <v>0.194509272053311</v>
      </c>
      <c r="AC666" s="19" t="n">
        <v>0.0862322187057583</v>
      </c>
      <c r="AD666" s="19" t="n">
        <v>0.301238942463207</v>
      </c>
      <c r="AE666" s="19"/>
      <c r="AF666" s="19" t="n">
        <v>0.202477700018328</v>
      </c>
      <c r="AG666" s="19"/>
      <c r="AH666" s="19" t="n">
        <v>0.190720970740375</v>
      </c>
      <c r="AI666" s="19"/>
      <c r="AJ666" s="19" t="n">
        <v>0.18060876110025</v>
      </c>
      <c r="AK666" s="19" t="n">
        <v>0.169641151652873</v>
      </c>
      <c r="AL666" s="19" t="n">
        <v>0.149440288393174</v>
      </c>
      <c r="AM666" s="19" t="n">
        <v>0.19248805071707</v>
      </c>
      <c r="AN666" s="19" t="n">
        <v>0.331739693211072</v>
      </c>
      <c r="AO666" s="19" t="n">
        <v>0.198326172310951</v>
      </c>
      <c r="AP666" s="19" t="n">
        <v>0.25061265998062</v>
      </c>
    </row>
    <row r="667">
      <c r="B667" t="s">
        <v>243</v>
      </c>
      <c r="C667" s="19" t="n">
        <v>0.272449618010833</v>
      </c>
      <c r="D667" s="19" t="n">
        <v>0.371257298057559</v>
      </c>
      <c r="E667" s="19" t="n">
        <v>0.173396509131257</v>
      </c>
      <c r="F667" s="19"/>
      <c r="G667" s="19" t="n">
        <v>0.570303240218619</v>
      </c>
      <c r="H667" s="19" t="n">
        <v>0.449869992304434</v>
      </c>
      <c r="I667" s="19" t="n">
        <v>0.400617884592149</v>
      </c>
      <c r="J667" s="19" t="n">
        <v>0.178824542458875</v>
      </c>
      <c r="K667" s="19" t="n">
        <v>0.0598224180955416</v>
      </c>
      <c r="L667" s="19" t="n">
        <v>0.116919174620075</v>
      </c>
      <c r="M667" s="19"/>
      <c r="N667" s="19" t="n">
        <v>0.218674700981245</v>
      </c>
      <c r="O667" s="19" t="n">
        <v>0.270936947701137</v>
      </c>
      <c r="P667" s="19" t="n">
        <v>0.22396475566836</v>
      </c>
      <c r="Q667" s="19" t="n">
        <v>0.315274005361109</v>
      </c>
      <c r="R667" s="19" t="n">
        <v>0.299269251304439</v>
      </c>
      <c r="S667" s="19"/>
      <c r="T667" s="19" t="n">
        <v>0.496689002106971</v>
      </c>
      <c r="U667" s="19" t="n">
        <v>0.165804855572635</v>
      </c>
      <c r="V667" s="19" t="n">
        <v>0.237778155764713</v>
      </c>
      <c r="W667" s="19" t="n">
        <v>0.324958588967272</v>
      </c>
      <c r="X667" s="19"/>
      <c r="Y667" s="19" t="n">
        <v>0.372139247609257</v>
      </c>
      <c r="Z667" s="19" t="n">
        <v>0.394530127503171</v>
      </c>
      <c r="AA667" s="19" t="n">
        <v>0.085108064432786</v>
      </c>
      <c r="AB667" s="19" t="n">
        <v>0.243964749755902</v>
      </c>
      <c r="AC667" s="19" t="n">
        <v>0.627939335798286</v>
      </c>
      <c r="AD667" s="19" t="n">
        <v>-0.0174384572631214</v>
      </c>
      <c r="AE667" s="19"/>
      <c r="AF667" s="19" t="n">
        <v>0.232571818492883</v>
      </c>
      <c r="AG667" s="19"/>
      <c r="AH667" s="19" t="n">
        <v>0.292102487057613</v>
      </c>
      <c r="AI667" s="19"/>
      <c r="AJ667" s="19" t="n">
        <v>0.303089823856976</v>
      </c>
      <c r="AK667" s="19" t="n">
        <v>0.272071881353639</v>
      </c>
      <c r="AL667" s="19" t="n">
        <v>0.334991460398584</v>
      </c>
      <c r="AM667" s="19" t="n">
        <v>0.364067144020428</v>
      </c>
      <c r="AN667" s="19" t="n">
        <v>0.00193325583408366</v>
      </c>
      <c r="AO667" s="19" t="n">
        <v>0.248298177264424</v>
      </c>
      <c r="AP667" s="19" t="n">
        <v>0.246044132912633</v>
      </c>
    </row>
    <row r="668">
      <c r="C668" s="19"/>
      <c r="D668" s="19"/>
      <c r="E668" s="19"/>
      <c r="F668" s="19"/>
      <c r="G668" s="19"/>
      <c r="H668" s="19"/>
      <c r="I668" s="19"/>
      <c r="J668" s="19"/>
      <c r="K668" s="19"/>
      <c r="L668" s="19"/>
      <c r="M668" s="19"/>
      <c r="N668" s="19"/>
      <c r="O668" s="19"/>
      <c r="P668" s="19"/>
      <c r="Q668" s="19"/>
      <c r="R668" s="19"/>
      <c r="S668" s="19"/>
      <c r="T668" s="19"/>
      <c r="U668" s="19"/>
      <c r="V668" s="19"/>
      <c r="W668" s="19"/>
      <c r="X668" s="19"/>
      <c r="Y668" s="19"/>
      <c r="Z668" s="19"/>
      <c r="AA668" s="19"/>
      <c r="AB668" s="19"/>
      <c r="AC668" s="19"/>
      <c r="AD668" s="19"/>
      <c r="AE668" s="19"/>
      <c r="AF668" s="19"/>
      <c r="AG668" s="19"/>
      <c r="AH668" s="19"/>
      <c r="AI668" s="19"/>
      <c r="AJ668" s="19"/>
      <c r="AK668" s="19"/>
      <c r="AL668" s="19"/>
      <c r="AM668" s="19"/>
      <c r="AN668" s="19"/>
      <c r="AO668" s="19"/>
      <c r="AP668" s="19"/>
    </row>
    <row r="669">
      <c r="B669" s="7" t="s">
        <v>311</v>
      </c>
      <c r="C669" s="19"/>
      <c r="D669" s="19"/>
      <c r="E669" s="19"/>
      <c r="F669" s="19"/>
      <c r="G669" s="19"/>
      <c r="H669" s="19"/>
      <c r="I669" s="19"/>
      <c r="J669" s="19"/>
      <c r="K669" s="19"/>
      <c r="L669" s="19"/>
      <c r="M669" s="19"/>
      <c r="N669" s="19"/>
      <c r="O669" s="19"/>
      <c r="P669" s="19"/>
      <c r="Q669" s="19"/>
      <c r="R669" s="19"/>
      <c r="S669" s="19"/>
      <c r="T669" s="19"/>
      <c r="U669" s="19"/>
      <c r="V669" s="19"/>
      <c r="W669" s="19"/>
      <c r="X669" s="19"/>
      <c r="Y669" s="19"/>
      <c r="Z669" s="19"/>
      <c r="AA669" s="19"/>
      <c r="AB669" s="19"/>
      <c r="AC669" s="19"/>
      <c r="AD669" s="19"/>
      <c r="AE669" s="19"/>
      <c r="AF669" s="19"/>
      <c r="AG669" s="19"/>
      <c r="AH669" s="19"/>
      <c r="AI669" s="19"/>
      <c r="AJ669" s="19"/>
      <c r="AK669" s="19"/>
      <c r="AL669" s="19"/>
      <c r="AM669" s="19"/>
      <c r="AN669" s="19"/>
      <c r="AO669" s="19"/>
      <c r="AP669" s="19"/>
    </row>
    <row r="670">
      <c r="B670" s="26" t="s">
        <v>64</v>
      </c>
      <c r="C670" s="19"/>
      <c r="D670" s="19"/>
      <c r="E670" s="19"/>
      <c r="F670" s="19"/>
      <c r="G670" s="19"/>
      <c r="H670" s="19"/>
      <c r="I670" s="19"/>
      <c r="J670" s="19"/>
      <c r="K670" s="19"/>
      <c r="L670" s="19"/>
      <c r="M670" s="19"/>
      <c r="N670" s="19"/>
      <c r="O670" s="19"/>
      <c r="P670" s="19"/>
      <c r="Q670" s="19"/>
      <c r="R670" s="19"/>
      <c r="S670" s="19"/>
      <c r="T670" s="19"/>
      <c r="U670" s="19"/>
      <c r="V670" s="19"/>
      <c r="W670" s="19"/>
      <c r="X670" s="19"/>
      <c r="Y670" s="19"/>
      <c r="Z670" s="19"/>
      <c r="AA670" s="19"/>
      <c r="AB670" s="19"/>
      <c r="AC670" s="19"/>
      <c r="AD670" s="19"/>
      <c r="AE670" s="19"/>
      <c r="AF670" s="19"/>
      <c r="AG670" s="19"/>
      <c r="AH670" s="19"/>
      <c r="AI670" s="19"/>
      <c r="AJ670" s="19"/>
      <c r="AK670" s="19"/>
      <c r="AL670" s="19"/>
      <c r="AM670" s="19"/>
      <c r="AN670" s="19"/>
      <c r="AO670" s="19"/>
      <c r="AP670" s="19"/>
    </row>
    <row r="671">
      <c r="B671" t="s">
        <v>301</v>
      </c>
      <c r="C671" s="19" t="n">
        <v>0.253687421711775</v>
      </c>
      <c r="D671" s="19" t="n">
        <v>0.29161566938554</v>
      </c>
      <c r="E671" s="19" t="n">
        <v>0.215664963896104</v>
      </c>
      <c r="F671" s="19"/>
      <c r="G671" s="19" t="n">
        <v>0.297188816232808</v>
      </c>
      <c r="H671" s="19" t="n">
        <v>0.277095291688242</v>
      </c>
      <c r="I671" s="19" t="n">
        <v>0.248188867518261</v>
      </c>
      <c r="J671" s="19" t="n">
        <v>0.276637851370198</v>
      </c>
      <c r="K671" s="19" t="n">
        <v>0.206517606338086</v>
      </c>
      <c r="L671" s="19" t="n">
        <v>0.233460731782839</v>
      </c>
      <c r="M671" s="19"/>
      <c r="N671" s="19" t="n">
        <v>0.268035815154669</v>
      </c>
      <c r="O671" s="19" t="n">
        <v>0.241702628045156</v>
      </c>
      <c r="P671" s="19" t="n">
        <v>0.201748185012469</v>
      </c>
      <c r="Q671" s="19" t="n">
        <v>0.282334724365764</v>
      </c>
      <c r="R671" s="19" t="n">
        <v>0.29487014461816</v>
      </c>
      <c r="S671" s="19"/>
      <c r="T671" s="19" t="n">
        <v>0.347882342677805</v>
      </c>
      <c r="U671" s="19" t="n">
        <v>0.152045759110123</v>
      </c>
      <c r="V671" s="19" t="n">
        <v>0.186157706039893</v>
      </c>
      <c r="W671" s="19" t="n">
        <v>0.300569223494639</v>
      </c>
      <c r="X671" s="19"/>
      <c r="Y671" s="19" t="n">
        <v>0.284998438111758</v>
      </c>
      <c r="Z671" s="19" t="n">
        <v>0.312027524734991</v>
      </c>
      <c r="AA671" s="19" t="n">
        <v>0.218842254950515</v>
      </c>
      <c r="AB671" s="19" t="n">
        <v>0.221257930681914</v>
      </c>
      <c r="AC671" s="19" t="n">
        <v>0.284535506319521</v>
      </c>
      <c r="AD671" s="19" t="n">
        <v>0.154743435265502</v>
      </c>
      <c r="AE671" s="19"/>
      <c r="AF671" s="19" t="n">
        <v>0.253770189536012</v>
      </c>
      <c r="AG671" s="19"/>
      <c r="AH671" s="19" t="n">
        <v>0.261067482608528</v>
      </c>
      <c r="AI671" s="19"/>
      <c r="AJ671" s="19" t="n">
        <v>0.293258116942927</v>
      </c>
      <c r="AK671" s="19" t="n">
        <v>0.222021810628879</v>
      </c>
      <c r="AL671" s="19" t="n">
        <v>0.232514364968409</v>
      </c>
      <c r="AM671" s="19" t="n">
        <v>0.279740175411869</v>
      </c>
      <c r="AN671" s="19" t="n">
        <v>0.184273299294456</v>
      </c>
      <c r="AO671" s="19" t="n">
        <v>0.218081390986029</v>
      </c>
      <c r="AP671" s="19" t="n">
        <v>0.295025587597543</v>
      </c>
    </row>
    <row r="672">
      <c r="B672" t="s">
        <v>302</v>
      </c>
      <c r="C672" s="19" t="n">
        <v>0.361438851801132</v>
      </c>
      <c r="D672" s="19" t="n">
        <v>0.364930825092581</v>
      </c>
      <c r="E672" s="19" t="n">
        <v>0.357938204781802</v>
      </c>
      <c r="F672" s="19"/>
      <c r="G672" s="19" t="n">
        <v>0.323497697839961</v>
      </c>
      <c r="H672" s="19" t="n">
        <v>0.361359997013575</v>
      </c>
      <c r="I672" s="19" t="n">
        <v>0.364497551993701</v>
      </c>
      <c r="J672" s="19" t="n">
        <v>0.283055441785572</v>
      </c>
      <c r="K672" s="19" t="n">
        <v>0.343038927343923</v>
      </c>
      <c r="L672" s="19" t="n">
        <v>0.447979750296242</v>
      </c>
      <c r="M672" s="19"/>
      <c r="N672" s="19" t="n">
        <v>0.276160856027293</v>
      </c>
      <c r="O672" s="19" t="n">
        <v>0.335576124461516</v>
      </c>
      <c r="P672" s="19" t="n">
        <v>0.404016050805521</v>
      </c>
      <c r="Q672" s="19" t="n">
        <v>0.370027225937999</v>
      </c>
      <c r="R672" s="19" t="n">
        <v>0.339055001431029</v>
      </c>
      <c r="S672" s="19"/>
      <c r="T672" s="19" t="n">
        <v>0.306221239810356</v>
      </c>
      <c r="U672" s="19" t="n">
        <v>0.410363895717677</v>
      </c>
      <c r="V672" s="19" t="n">
        <v>0.410639256032118</v>
      </c>
      <c r="W672" s="19" t="n">
        <v>0.360023445242115</v>
      </c>
      <c r="X672" s="19"/>
      <c r="Y672" s="19" t="n">
        <v>0.348038041084863</v>
      </c>
      <c r="Z672" s="19" t="n">
        <v>0.285595859046279</v>
      </c>
      <c r="AA672" s="19" t="n">
        <v>0.426704470106881</v>
      </c>
      <c r="AB672" s="19" t="n">
        <v>0.452608471020756</v>
      </c>
      <c r="AC672" s="19" t="n">
        <v>0.342437932007543</v>
      </c>
      <c r="AD672" s="19" t="n">
        <v>0.245051521298102</v>
      </c>
      <c r="AE672" s="19"/>
      <c r="AF672" s="19" t="n">
        <v>0.363079819719387</v>
      </c>
      <c r="AG672" s="19"/>
      <c r="AH672" s="19" t="n">
        <v>0.370652569346043</v>
      </c>
      <c r="AI672" s="19"/>
      <c r="AJ672" s="19" t="n">
        <v>0.291692579683804</v>
      </c>
      <c r="AK672" s="19" t="n">
        <v>0.415130240969998</v>
      </c>
      <c r="AL672" s="19" t="n">
        <v>0.387680731180924</v>
      </c>
      <c r="AM672" s="19" t="n">
        <v>0.335346468399732</v>
      </c>
      <c r="AN672" s="19" t="n">
        <v>0.386865619461838</v>
      </c>
      <c r="AO672" s="19" t="n">
        <v>0.380214861531923</v>
      </c>
      <c r="AP672" s="19" t="n">
        <v>0.36851325608317</v>
      </c>
    </row>
    <row r="673">
      <c r="B673" t="s">
        <v>303</v>
      </c>
      <c r="C673" s="19" t="n">
        <v>0.195687293814823</v>
      </c>
      <c r="D673" s="19" t="n">
        <v>0.1794216869052</v>
      </c>
      <c r="E673" s="19" t="n">
        <v>0.211993302937285</v>
      </c>
      <c r="F673" s="19"/>
      <c r="G673" s="19" t="n">
        <v>0.210781050579339</v>
      </c>
      <c r="H673" s="19" t="n">
        <v>0.165109075280024</v>
      </c>
      <c r="I673" s="19" t="n">
        <v>0.22326172612071</v>
      </c>
      <c r="J673" s="19" t="n">
        <v>0.187988617600273</v>
      </c>
      <c r="K673" s="19" t="n">
        <v>0.236750153337491</v>
      </c>
      <c r="L673" s="19" t="n">
        <v>0.170553965372883</v>
      </c>
      <c r="M673" s="19"/>
      <c r="N673" s="19" t="n">
        <v>0.308239711000912</v>
      </c>
      <c r="O673" s="19" t="n">
        <v>0.203046725014756</v>
      </c>
      <c r="P673" s="19" t="n">
        <v>0.185388829732994</v>
      </c>
      <c r="Q673" s="19" t="n">
        <v>0.17585900290606</v>
      </c>
      <c r="R673" s="19" t="n">
        <v>0.196060595339898</v>
      </c>
      <c r="S673" s="19"/>
      <c r="T673" s="19" t="n">
        <v>0.153309439991684</v>
      </c>
      <c r="U673" s="19" t="n">
        <v>0.204719159017243</v>
      </c>
      <c r="V673" s="19" t="n">
        <v>0.229770041618697</v>
      </c>
      <c r="W673" s="19" t="n">
        <v>0.176906385807642</v>
      </c>
      <c r="X673" s="19"/>
      <c r="Y673" s="19" t="n">
        <v>0.174099282646237</v>
      </c>
      <c r="Z673" s="19" t="n">
        <v>0.254731051383431</v>
      </c>
      <c r="AA673" s="19" t="n">
        <v>0.18918875379347</v>
      </c>
      <c r="AB673" s="19" t="n">
        <v>0.125781740823967</v>
      </c>
      <c r="AC673" s="19" t="n">
        <v>0.223477764254841</v>
      </c>
      <c r="AD673" s="19" t="n">
        <v>0.287252802947753</v>
      </c>
      <c r="AE673" s="19"/>
      <c r="AF673" s="19" t="n">
        <v>0.198780313642126</v>
      </c>
      <c r="AG673" s="19"/>
      <c r="AH673" s="19" t="n">
        <v>0.192444431391884</v>
      </c>
      <c r="AI673" s="19"/>
      <c r="AJ673" s="19" t="n">
        <v>0.22011791268292</v>
      </c>
      <c r="AK673" s="19" t="n">
        <v>0.221843489792578</v>
      </c>
      <c r="AL673" s="19" t="n">
        <v>0.188896271763719</v>
      </c>
      <c r="AM673" s="19" t="n">
        <v>0.126756062122133</v>
      </c>
      <c r="AN673" s="19" t="n">
        <v>0.183270130622756</v>
      </c>
      <c r="AO673" s="19" t="n">
        <v>0.257723518916849</v>
      </c>
      <c r="AP673" s="19" t="n">
        <v>0.142695645242036</v>
      </c>
    </row>
    <row r="674">
      <c r="B674" t="s">
        <v>304</v>
      </c>
      <c r="C674" s="19" t="n">
        <v>0.0556089588950283</v>
      </c>
      <c r="D674" s="19" t="n">
        <v>0.0355409354513967</v>
      </c>
      <c r="E674" s="19" t="n">
        <v>0.0757268293907217</v>
      </c>
      <c r="F674" s="19"/>
      <c r="G674" s="19" t="n">
        <v>0.0435033116284442</v>
      </c>
      <c r="H674" s="19" t="n">
        <v>0.043858271129095</v>
      </c>
      <c r="I674" s="19" t="n">
        <v>0.0446937831791121</v>
      </c>
      <c r="J674" s="19" t="n">
        <v>0.0742198943145985</v>
      </c>
      <c r="K674" s="19" t="n">
        <v>0.0680196323340937</v>
      </c>
      <c r="L674" s="19" t="n">
        <v>0.055879365026628</v>
      </c>
      <c r="M674" s="19"/>
      <c r="N674" s="19" t="n">
        <v>0</v>
      </c>
      <c r="O674" s="19" t="n">
        <v>0.0995383819519603</v>
      </c>
      <c r="P674" s="19" t="n">
        <v>0.0163131524858917</v>
      </c>
      <c r="Q674" s="19" t="n">
        <v>0.0661754877826743</v>
      </c>
      <c r="R674" s="19" t="n">
        <v>0.0683581818595654</v>
      </c>
      <c r="S674" s="19"/>
      <c r="T674" s="19" t="n">
        <v>0.053694413950238</v>
      </c>
      <c r="U674" s="19" t="n">
        <v>0.062576622984384</v>
      </c>
      <c r="V674" s="19" t="n">
        <v>0.0430633024524773</v>
      </c>
      <c r="W674" s="19" t="n">
        <v>0.0546276748480782</v>
      </c>
      <c r="X674" s="19"/>
      <c r="Y674" s="19" t="n">
        <v>0.0570597885668306</v>
      </c>
      <c r="Z674" s="19" t="n">
        <v>0.0449908651273705</v>
      </c>
      <c r="AA674" s="19" t="n">
        <v>0.0584701543663282</v>
      </c>
      <c r="AB674" s="19" t="n">
        <v>0.0227381261738617</v>
      </c>
      <c r="AC674" s="19" t="n">
        <v>0.0399015315428499</v>
      </c>
      <c r="AD674" s="19" t="n">
        <v>0.105997272383981</v>
      </c>
      <c r="AE674" s="19"/>
      <c r="AF674" s="19" t="n">
        <v>0.0560406111220023</v>
      </c>
      <c r="AG674" s="19"/>
      <c r="AH674" s="19" t="n">
        <v>0.0557722206456173</v>
      </c>
      <c r="AI674" s="19"/>
      <c r="AJ674" s="19" t="n">
        <v>0.0941661747843466</v>
      </c>
      <c r="AK674" s="19" t="n">
        <v>0.037730079762652</v>
      </c>
      <c r="AL674" s="19" t="n">
        <v>0.0618274066034525</v>
      </c>
      <c r="AM674" s="19" t="n">
        <v>0.045743270526984</v>
      </c>
      <c r="AN674" s="19" t="n">
        <v>0.0208850902183818</v>
      </c>
      <c r="AO674" s="19" t="n">
        <v>0.029909232290245</v>
      </c>
      <c r="AP674" s="19" t="n">
        <v>0.047431451454051</v>
      </c>
    </row>
    <row r="675">
      <c r="B675" t="s">
        <v>305</v>
      </c>
      <c r="C675" s="19" t="n">
        <v>0.062632064700651</v>
      </c>
      <c r="D675" s="19" t="n">
        <v>0.0551267425692051</v>
      </c>
      <c r="E675" s="19" t="n">
        <v>0.0701560293348863</v>
      </c>
      <c r="F675" s="19"/>
      <c r="G675" s="19" t="n">
        <v>0.0513514313318503</v>
      </c>
      <c r="H675" s="19" t="n">
        <v>0.0900950729393896</v>
      </c>
      <c r="I675" s="19" t="n">
        <v>0.0312633580666342</v>
      </c>
      <c r="J675" s="19" t="n">
        <v>0.0843467513795976</v>
      </c>
      <c r="K675" s="19" t="n">
        <v>0.0773631736394426</v>
      </c>
      <c r="L675" s="19" t="n">
        <v>0.0436916721167031</v>
      </c>
      <c r="M675" s="19"/>
      <c r="N675" s="19" t="n">
        <v>0.0560968316422107</v>
      </c>
      <c r="O675" s="19" t="n">
        <v>0.0545444304383089</v>
      </c>
      <c r="P675" s="19" t="n">
        <v>0.0723791223388901</v>
      </c>
      <c r="Q675" s="19" t="n">
        <v>0.062993719020363</v>
      </c>
      <c r="R675" s="19" t="n">
        <v>0.0596935869225649</v>
      </c>
      <c r="S675" s="19"/>
      <c r="T675" s="19" t="n">
        <v>0.019710539534869</v>
      </c>
      <c r="U675" s="19" t="n">
        <v>0.120656846110392</v>
      </c>
      <c r="V675" s="19" t="n">
        <v>0.054089943655743</v>
      </c>
      <c r="W675" s="19" t="n">
        <v>0.0403473655176761</v>
      </c>
      <c r="X675" s="19"/>
      <c r="Y675" s="19" t="n">
        <v>0.0695726139200245</v>
      </c>
      <c r="Z675" s="19" t="n">
        <v>0.0765425049201461</v>
      </c>
      <c r="AA675" s="19" t="n">
        <v>0.0493419743785099</v>
      </c>
      <c r="AB675" s="19" t="n">
        <v>0.0572305602825297</v>
      </c>
      <c r="AC675" s="19" t="n">
        <v>0.0107321134450772</v>
      </c>
      <c r="AD675" s="19" t="n">
        <v>0.0963367911627776</v>
      </c>
      <c r="AE675" s="19"/>
      <c r="AF675" s="19" t="n">
        <v>0.0616464470177258</v>
      </c>
      <c r="AG675" s="19"/>
      <c r="AH675" s="19" t="n">
        <v>0.0556467550861533</v>
      </c>
      <c r="AI675" s="19"/>
      <c r="AJ675" s="19" t="n">
        <v>0.0453246400505607</v>
      </c>
      <c r="AK675" s="19" t="n">
        <v>0.0335475223149192</v>
      </c>
      <c r="AL675" s="19" t="n">
        <v>0.0637719817989138</v>
      </c>
      <c r="AM675" s="19" t="n">
        <v>0.155302638401692</v>
      </c>
      <c r="AN675" s="19" t="n">
        <v>0.0986117159628945</v>
      </c>
      <c r="AO675" s="19" t="n">
        <v>0.0293185359950908</v>
      </c>
      <c r="AP675" s="19" t="n">
        <v>0.0696356033613889</v>
      </c>
    </row>
    <row r="676">
      <c r="B676" t="s">
        <v>60</v>
      </c>
      <c r="C676" s="19" t="n">
        <v>0.0709454090765908</v>
      </c>
      <c r="D676" s="19" t="n">
        <v>0.0733641405960774</v>
      </c>
      <c r="E676" s="19" t="n">
        <v>0.0685206696592006</v>
      </c>
      <c r="F676" s="19"/>
      <c r="G676" s="19" t="n">
        <v>0.0736776923875972</v>
      </c>
      <c r="H676" s="19" t="n">
        <v>0.0624822919496749</v>
      </c>
      <c r="I676" s="19" t="n">
        <v>0.0880947131215818</v>
      </c>
      <c r="J676" s="19" t="n">
        <v>0.0937514435497606</v>
      </c>
      <c r="K676" s="19" t="n">
        <v>0.0683105070069641</v>
      </c>
      <c r="L676" s="19" t="n">
        <v>0.0484345154047052</v>
      </c>
      <c r="M676" s="19"/>
      <c r="N676" s="19" t="n">
        <v>0.0914667861749157</v>
      </c>
      <c r="O676" s="19" t="n">
        <v>0.0655917100883028</v>
      </c>
      <c r="P676" s="19" t="n">
        <v>0.120154659624234</v>
      </c>
      <c r="Q676" s="19" t="n">
        <v>0.0426098399871399</v>
      </c>
      <c r="R676" s="19" t="n">
        <v>0.0419624898287826</v>
      </c>
      <c r="S676" s="19"/>
      <c r="T676" s="19" t="n">
        <v>0.119182024035048</v>
      </c>
      <c r="U676" s="19" t="n">
        <v>0.0496377170601805</v>
      </c>
      <c r="V676" s="19" t="n">
        <v>0.0762797502010709</v>
      </c>
      <c r="W676" s="19" t="n">
        <v>0.0675259050898499</v>
      </c>
      <c r="X676" s="19"/>
      <c r="Y676" s="19" t="n">
        <v>0.066231835670287</v>
      </c>
      <c r="Z676" s="19" t="n">
        <v>0.0261121947877829</v>
      </c>
      <c r="AA676" s="19" t="n">
        <v>0.0574523924042965</v>
      </c>
      <c r="AB676" s="19" t="n">
        <v>0.120383171016972</v>
      </c>
      <c r="AC676" s="19" t="n">
        <v>0.0989151524301681</v>
      </c>
      <c r="AD676" s="19" t="n">
        <v>0.110618176941884</v>
      </c>
      <c r="AE676" s="19"/>
      <c r="AF676" s="19" t="n">
        <v>0.0666826189627466</v>
      </c>
      <c r="AG676" s="19"/>
      <c r="AH676" s="19" t="n">
        <v>0.0644165409217746</v>
      </c>
      <c r="AI676" s="19"/>
      <c r="AJ676" s="19" t="n">
        <v>0.0554405758554417</v>
      </c>
      <c r="AK676" s="19" t="n">
        <v>0.0697268565309745</v>
      </c>
      <c r="AL676" s="19" t="n">
        <v>0.0653092436845823</v>
      </c>
      <c r="AM676" s="19" t="n">
        <v>0.0571113851375898</v>
      </c>
      <c r="AN676" s="19" t="n">
        <v>0.126094144439675</v>
      </c>
      <c r="AO676" s="19" t="n">
        <v>0.0847524602798625</v>
      </c>
      <c r="AP676" s="19" t="n">
        <v>0.0766984562618102</v>
      </c>
    </row>
    <row r="677">
      <c r="B677" t="s">
        <v>306</v>
      </c>
      <c r="C677" s="19" t="n">
        <v>0.615126273512907</v>
      </c>
      <c r="D677" s="19" t="n">
        <v>0.656546494478121</v>
      </c>
      <c r="E677" s="19" t="n">
        <v>0.573603168677906</v>
      </c>
      <c r="F677" s="19"/>
      <c r="G677" s="19" t="n">
        <v>0.620686514072769</v>
      </c>
      <c r="H677" s="19" t="n">
        <v>0.638455288701816</v>
      </c>
      <c r="I677" s="19" t="n">
        <v>0.612686419511962</v>
      </c>
      <c r="J677" s="19" t="n">
        <v>0.55969329315577</v>
      </c>
      <c r="K677" s="19" t="n">
        <v>0.549556533682009</v>
      </c>
      <c r="L677" s="19" t="n">
        <v>0.68144048207908</v>
      </c>
      <c r="M677" s="19"/>
      <c r="N677" s="19" t="n">
        <v>0.544196671181961</v>
      </c>
      <c r="O677" s="19" t="n">
        <v>0.577278752506672</v>
      </c>
      <c r="P677" s="19" t="n">
        <v>0.60576423581799</v>
      </c>
      <c r="Q677" s="19" t="n">
        <v>0.652361950303763</v>
      </c>
      <c r="R677" s="19" t="n">
        <v>0.633925146049189</v>
      </c>
      <c r="S677" s="19"/>
      <c r="T677" s="19" t="n">
        <v>0.654103582488161</v>
      </c>
      <c r="U677" s="19" t="n">
        <v>0.562409654827801</v>
      </c>
      <c r="V677" s="19" t="n">
        <v>0.596796962072011</v>
      </c>
      <c r="W677" s="19" t="n">
        <v>0.660592668736754</v>
      </c>
      <c r="X677" s="19"/>
      <c r="Y677" s="19" t="n">
        <v>0.633036479196621</v>
      </c>
      <c r="Z677" s="19" t="n">
        <v>0.597623383781269</v>
      </c>
      <c r="AA677" s="19" t="n">
        <v>0.645546725057396</v>
      </c>
      <c r="AB677" s="19" t="n">
        <v>0.67386640170267</v>
      </c>
      <c r="AC677" s="19" t="n">
        <v>0.626973438327064</v>
      </c>
      <c r="AD677" s="19" t="n">
        <v>0.399794956563605</v>
      </c>
      <c r="AE677" s="19"/>
      <c r="AF677" s="19" t="n">
        <v>0.616850009255399</v>
      </c>
      <c r="AG677" s="19"/>
      <c r="AH677" s="19" t="n">
        <v>0.63172005195457</v>
      </c>
      <c r="AI677" s="19"/>
      <c r="AJ677" s="19" t="n">
        <v>0.584950696626731</v>
      </c>
      <c r="AK677" s="19" t="n">
        <v>0.637152051598876</v>
      </c>
      <c r="AL677" s="19" t="n">
        <v>0.620195096149332</v>
      </c>
      <c r="AM677" s="19" t="n">
        <v>0.615086643811602</v>
      </c>
      <c r="AN677" s="19" t="n">
        <v>0.571138918756293</v>
      </c>
      <c r="AO677" s="19" t="n">
        <v>0.598296252517953</v>
      </c>
      <c r="AP677" s="19" t="n">
        <v>0.663538843680714</v>
      </c>
    </row>
    <row r="678">
      <c r="B678" t="s">
        <v>307</v>
      </c>
      <c r="C678" s="19" t="n">
        <v>0.118241023595679</v>
      </c>
      <c r="D678" s="19" t="n">
        <v>0.0906676780206018</v>
      </c>
      <c r="E678" s="19" t="n">
        <v>0.145882858725608</v>
      </c>
      <c r="F678" s="19"/>
      <c r="G678" s="19" t="n">
        <v>0.0948547429602945</v>
      </c>
      <c r="H678" s="19" t="n">
        <v>0.133953344068485</v>
      </c>
      <c r="I678" s="19" t="n">
        <v>0.0759571412457463</v>
      </c>
      <c r="J678" s="19" t="n">
        <v>0.158566645694196</v>
      </c>
      <c r="K678" s="19" t="n">
        <v>0.145382805973536</v>
      </c>
      <c r="L678" s="19" t="n">
        <v>0.0995710371433311</v>
      </c>
      <c r="M678" s="19"/>
      <c r="N678" s="19" t="n">
        <v>0.0560968316422107</v>
      </c>
      <c r="O678" s="19" t="n">
        <v>0.154082812390269</v>
      </c>
      <c r="P678" s="19" t="n">
        <v>0.0886922748247818</v>
      </c>
      <c r="Q678" s="19" t="n">
        <v>0.129169206803037</v>
      </c>
      <c r="R678" s="19" t="n">
        <v>0.12805176878213</v>
      </c>
      <c r="S678" s="19"/>
      <c r="T678" s="19" t="n">
        <v>0.073404953485107</v>
      </c>
      <c r="U678" s="19" t="n">
        <v>0.183233469094776</v>
      </c>
      <c r="V678" s="19" t="n">
        <v>0.0971532461082204</v>
      </c>
      <c r="W678" s="19" t="n">
        <v>0.0949750403657543</v>
      </c>
      <c r="X678" s="19"/>
      <c r="Y678" s="19" t="n">
        <v>0.126632402486855</v>
      </c>
      <c r="Z678" s="19" t="n">
        <v>0.121533370047517</v>
      </c>
      <c r="AA678" s="19" t="n">
        <v>0.107812128744838</v>
      </c>
      <c r="AB678" s="19" t="n">
        <v>0.0799686864563914</v>
      </c>
      <c r="AC678" s="19" t="n">
        <v>0.0506336449879272</v>
      </c>
      <c r="AD678" s="19" t="n">
        <v>0.202334063546758</v>
      </c>
      <c r="AE678" s="19"/>
      <c r="AF678" s="19" t="n">
        <v>0.117687058139728</v>
      </c>
      <c r="AG678" s="19"/>
      <c r="AH678" s="19" t="n">
        <v>0.111418975731771</v>
      </c>
      <c r="AI678" s="19"/>
      <c r="AJ678" s="19" t="n">
        <v>0.139490814834907</v>
      </c>
      <c r="AK678" s="19" t="n">
        <v>0.0712776020775712</v>
      </c>
      <c r="AL678" s="19" t="n">
        <v>0.125599388402366</v>
      </c>
      <c r="AM678" s="19" t="n">
        <v>0.201045908928676</v>
      </c>
      <c r="AN678" s="19" t="n">
        <v>0.119496806181276</v>
      </c>
      <c r="AO678" s="19" t="n">
        <v>0.0592277682853358</v>
      </c>
      <c r="AP678" s="19" t="n">
        <v>0.11706705481544</v>
      </c>
    </row>
    <row r="679">
      <c r="B679" t="s">
        <v>243</v>
      </c>
      <c r="C679" s="19" t="n">
        <v>0.496885249917228</v>
      </c>
      <c r="D679" s="19" t="n">
        <v>0.565878816457519</v>
      </c>
      <c r="E679" s="19" t="n">
        <v>0.427720309952298</v>
      </c>
      <c r="F679" s="19"/>
      <c r="G679" s="19" t="n">
        <v>0.525831771112475</v>
      </c>
      <c r="H679" s="19" t="n">
        <v>0.504501944633332</v>
      </c>
      <c r="I679" s="19" t="n">
        <v>0.536729278266216</v>
      </c>
      <c r="J679" s="19" t="n">
        <v>0.401126647461574</v>
      </c>
      <c r="K679" s="19" t="n">
        <v>0.404173727708472</v>
      </c>
      <c r="L679" s="19" t="n">
        <v>0.581869444935749</v>
      </c>
      <c r="M679" s="19"/>
      <c r="N679" s="19" t="n">
        <v>0.488099839539751</v>
      </c>
      <c r="O679" s="19" t="n">
        <v>0.423195940116403</v>
      </c>
      <c r="P679" s="19" t="n">
        <v>0.517071960993209</v>
      </c>
      <c r="Q679" s="19" t="n">
        <v>0.523192743500726</v>
      </c>
      <c r="R679" s="19" t="n">
        <v>0.505873377267059</v>
      </c>
      <c r="S679" s="19"/>
      <c r="T679" s="19" t="n">
        <v>0.580698629003054</v>
      </c>
      <c r="U679" s="19" t="n">
        <v>0.379176185733025</v>
      </c>
      <c r="V679" s="19" t="n">
        <v>0.499643715963791</v>
      </c>
      <c r="W679" s="19" t="n">
        <v>0.565617628371</v>
      </c>
      <c r="X679" s="19"/>
      <c r="Y679" s="19" t="n">
        <v>0.506404076709766</v>
      </c>
      <c r="Z679" s="19" t="n">
        <v>0.476090013733753</v>
      </c>
      <c r="AA679" s="19" t="n">
        <v>0.537734596312558</v>
      </c>
      <c r="AB679" s="19" t="n">
        <v>0.593897715246278</v>
      </c>
      <c r="AC679" s="19" t="n">
        <v>0.576339793339137</v>
      </c>
      <c r="AD679" s="19" t="n">
        <v>0.197460893016846</v>
      </c>
      <c r="AE679" s="19"/>
      <c r="AF679" s="19" t="n">
        <v>0.499162951115671</v>
      </c>
      <c r="AG679" s="19"/>
      <c r="AH679" s="19" t="n">
        <v>0.5203010762228</v>
      </c>
      <c r="AI679" s="19"/>
      <c r="AJ679" s="19" t="n">
        <v>0.445459881791824</v>
      </c>
      <c r="AK679" s="19" t="n">
        <v>0.565874449521305</v>
      </c>
      <c r="AL679" s="19" t="n">
        <v>0.494595707746966</v>
      </c>
      <c r="AM679" s="19" t="n">
        <v>0.414040734882926</v>
      </c>
      <c r="AN679" s="19" t="n">
        <v>0.451642112575017</v>
      </c>
      <c r="AO679" s="19" t="n">
        <v>0.539068484232617</v>
      </c>
      <c r="AP679" s="19" t="n">
        <v>0.546471788865274</v>
      </c>
    </row>
    <row r="680">
      <c r="C680" s="19"/>
      <c r="D680" s="19"/>
      <c r="E680" s="19"/>
      <c r="F680" s="19"/>
      <c r="G680" s="19"/>
      <c r="H680" s="19"/>
      <c r="I680" s="19"/>
      <c r="J680" s="19"/>
      <c r="K680" s="19"/>
      <c r="L680" s="19"/>
      <c r="M680" s="19"/>
      <c r="N680" s="19"/>
      <c r="O680" s="19"/>
      <c r="P680" s="19"/>
      <c r="Q680" s="19"/>
      <c r="R680" s="19"/>
      <c r="S680" s="19"/>
      <c r="T680" s="19"/>
      <c r="U680" s="19"/>
      <c r="V680" s="19"/>
      <c r="W680" s="19"/>
      <c r="X680" s="19"/>
      <c r="Y680" s="19"/>
      <c r="Z680" s="19"/>
      <c r="AA680" s="19"/>
      <c r="AB680" s="19"/>
      <c r="AC680" s="19"/>
      <c r="AD680" s="19"/>
      <c r="AE680" s="19"/>
      <c r="AF680" s="19"/>
      <c r="AG680" s="19"/>
      <c r="AH680" s="19"/>
      <c r="AI680" s="19"/>
      <c r="AJ680" s="19"/>
      <c r="AK680" s="19"/>
      <c r="AL680" s="19"/>
      <c r="AM680" s="19"/>
      <c r="AN680" s="19"/>
      <c r="AO680" s="19"/>
      <c r="AP680" s="19"/>
    </row>
    <row r="681">
      <c r="B681" s="7" t="s">
        <v>312</v>
      </c>
      <c r="C681" s="19"/>
      <c r="D681" s="19"/>
      <c r="E681" s="19"/>
      <c r="F681" s="19"/>
      <c r="G681" s="19"/>
      <c r="H681" s="19"/>
      <c r="I681" s="19"/>
      <c r="J681" s="19"/>
      <c r="K681" s="19"/>
      <c r="L681" s="19"/>
      <c r="M681" s="19"/>
      <c r="N681" s="19"/>
      <c r="O681" s="19"/>
      <c r="P681" s="19"/>
      <c r="Q681" s="19"/>
      <c r="R681" s="19"/>
      <c r="S681" s="19"/>
      <c r="T681" s="19"/>
      <c r="U681" s="19"/>
      <c r="V681" s="19"/>
      <c r="W681" s="19"/>
      <c r="X681" s="19"/>
      <c r="Y681" s="19"/>
      <c r="Z681" s="19"/>
      <c r="AA681" s="19"/>
      <c r="AB681" s="19"/>
      <c r="AC681" s="19"/>
      <c r="AD681" s="19"/>
      <c r="AE681" s="19"/>
      <c r="AF681" s="19"/>
      <c r="AG681" s="19"/>
      <c r="AH681" s="19"/>
      <c r="AI681" s="19"/>
      <c r="AJ681" s="19"/>
      <c r="AK681" s="19"/>
      <c r="AL681" s="19"/>
      <c r="AM681" s="19"/>
      <c r="AN681" s="19"/>
      <c r="AO681" s="19"/>
      <c r="AP681" s="19"/>
    </row>
    <row r="682">
      <c r="B682" s="26" t="s">
        <v>64</v>
      </c>
      <c r="C682" s="19"/>
      <c r="D682" s="19"/>
      <c r="E682" s="19"/>
      <c r="F682" s="19"/>
      <c r="G682" s="19"/>
      <c r="H682" s="19"/>
      <c r="I682" s="19"/>
      <c r="J682" s="19"/>
      <c r="K682" s="19"/>
      <c r="L682" s="19"/>
      <c r="M682" s="19"/>
      <c r="N682" s="19"/>
      <c r="O682" s="19"/>
      <c r="P682" s="19"/>
      <c r="Q682" s="19"/>
      <c r="R682" s="19"/>
      <c r="S682" s="19"/>
      <c r="T682" s="19"/>
      <c r="U682" s="19"/>
      <c r="V682" s="19"/>
      <c r="W682" s="19"/>
      <c r="X682" s="19"/>
      <c r="Y682" s="19"/>
      <c r="Z682" s="19"/>
      <c r="AA682" s="19"/>
      <c r="AB682" s="19"/>
      <c r="AC682" s="19"/>
      <c r="AD682" s="19"/>
      <c r="AE682" s="19"/>
      <c r="AF682" s="19"/>
      <c r="AG682" s="19"/>
      <c r="AH682" s="19"/>
      <c r="AI682" s="19"/>
      <c r="AJ682" s="19"/>
      <c r="AK682" s="19"/>
      <c r="AL682" s="19"/>
      <c r="AM682" s="19"/>
      <c r="AN682" s="19"/>
      <c r="AO682" s="19"/>
      <c r="AP682" s="19"/>
    </row>
    <row r="683">
      <c r="B683" t="s">
        <v>301</v>
      </c>
      <c r="C683" s="19" t="n">
        <v>0.112158848813123</v>
      </c>
      <c r="D683" s="19" t="n">
        <v>0.127379115914095</v>
      </c>
      <c r="E683" s="19" t="n">
        <v>0.0969007760234784</v>
      </c>
      <c r="F683" s="19"/>
      <c r="G683" s="19" t="n">
        <v>0.175839527572689</v>
      </c>
      <c r="H683" s="19" t="n">
        <v>0.163410942385756</v>
      </c>
      <c r="I683" s="19" t="n">
        <v>0.116658462303088</v>
      </c>
      <c r="J683" s="19" t="n">
        <v>0.127611156589616</v>
      </c>
      <c r="K683" s="19" t="n">
        <v>0.0383646436107338</v>
      </c>
      <c r="L683" s="19" t="n">
        <v>0.0774346646735219</v>
      </c>
      <c r="M683" s="19"/>
      <c r="N683" s="19" t="n">
        <v>0.0806323794360353</v>
      </c>
      <c r="O683" s="19" t="n">
        <v>0.127377552497693</v>
      </c>
      <c r="P683" s="19" t="n">
        <v>0.0957386187765277</v>
      </c>
      <c r="Q683" s="19" t="n">
        <v>0.126349769252019</v>
      </c>
      <c r="R683" s="19" t="n">
        <v>0.10637969923194</v>
      </c>
      <c r="S683" s="19"/>
      <c r="T683" s="19" t="n">
        <v>0.1289393320147</v>
      </c>
      <c r="U683" s="19" t="n">
        <v>0.108288033054047</v>
      </c>
      <c r="V683" s="19" t="n">
        <v>0.102929144243376</v>
      </c>
      <c r="W683" s="19" t="n">
        <v>0.121569477513729</v>
      </c>
      <c r="X683" s="19"/>
      <c r="Y683" s="19" t="n">
        <v>0.127945083414408</v>
      </c>
      <c r="Z683" s="19" t="n">
        <v>0.132957327759228</v>
      </c>
      <c r="AA683" s="19" t="n">
        <v>0.0718911355840696</v>
      </c>
      <c r="AB683" s="19" t="n">
        <v>0.0869061311245128</v>
      </c>
      <c r="AC683" s="19" t="n">
        <v>0.174385285722968</v>
      </c>
      <c r="AD683" s="19" t="n">
        <v>0.133805894529867</v>
      </c>
      <c r="AE683" s="19"/>
      <c r="AF683" s="19" t="n">
        <v>0.108288157182501</v>
      </c>
      <c r="AG683" s="19"/>
      <c r="AH683" s="19" t="n">
        <v>0.115965421028783</v>
      </c>
      <c r="AI683" s="19"/>
      <c r="AJ683" s="19" t="n">
        <v>0.140927765797268</v>
      </c>
      <c r="AK683" s="19" t="n">
        <v>0.0795901524362956</v>
      </c>
      <c r="AL683" s="19" t="n">
        <v>0.098621563491052</v>
      </c>
      <c r="AM683" s="19" t="n">
        <v>0.141441533663731</v>
      </c>
      <c r="AN683" s="19" t="n">
        <v>0.0999004048201518</v>
      </c>
      <c r="AO683" s="19" t="n">
        <v>0.115960857793331</v>
      </c>
      <c r="AP683" s="19" t="n">
        <v>0.108279270214718</v>
      </c>
    </row>
    <row r="684">
      <c r="B684" t="s">
        <v>302</v>
      </c>
      <c r="C684" s="19" t="n">
        <v>0.234665493498383</v>
      </c>
      <c r="D684" s="19" t="n">
        <v>0.279439859743639</v>
      </c>
      <c r="E684" s="19" t="n">
        <v>0.189779912007064</v>
      </c>
      <c r="F684" s="19"/>
      <c r="G684" s="19" t="n">
        <v>0.280016562661062</v>
      </c>
      <c r="H684" s="19" t="n">
        <v>0.306238026601948</v>
      </c>
      <c r="I684" s="19" t="n">
        <v>0.320911708202802</v>
      </c>
      <c r="J684" s="19" t="n">
        <v>0.217365480574216</v>
      </c>
      <c r="K684" s="19" t="n">
        <v>0.175580569415653</v>
      </c>
      <c r="L684" s="19" t="n">
        <v>0.149414320173973</v>
      </c>
      <c r="M684" s="19"/>
      <c r="N684" s="19" t="n">
        <v>0.22356225991868</v>
      </c>
      <c r="O684" s="19" t="n">
        <v>0.228614525391832</v>
      </c>
      <c r="P684" s="19" t="n">
        <v>0.233635339076359</v>
      </c>
      <c r="Q684" s="19" t="n">
        <v>0.238488021229027</v>
      </c>
      <c r="R684" s="19" t="n">
        <v>0.24517537204548</v>
      </c>
      <c r="S684" s="19"/>
      <c r="T684" s="19" t="n">
        <v>0.281068149679097</v>
      </c>
      <c r="U684" s="19" t="n">
        <v>0.179012936938653</v>
      </c>
      <c r="V684" s="19" t="n">
        <v>0.195196350341509</v>
      </c>
      <c r="W684" s="19" t="n">
        <v>0.277740390521491</v>
      </c>
      <c r="X684" s="19"/>
      <c r="Y684" s="19" t="n">
        <v>0.265614845137677</v>
      </c>
      <c r="Z684" s="19" t="n">
        <v>0.314587473624936</v>
      </c>
      <c r="AA684" s="19" t="n">
        <v>0.162079879500594</v>
      </c>
      <c r="AB684" s="19" t="n">
        <v>0.2978836502901</v>
      </c>
      <c r="AC684" s="19" t="n">
        <v>0.309162477427917</v>
      </c>
      <c r="AD684" s="19" t="n">
        <v>0.0866611130506462</v>
      </c>
      <c r="AE684" s="19"/>
      <c r="AF684" s="19" t="n">
        <v>0.247282508253761</v>
      </c>
      <c r="AG684" s="19"/>
      <c r="AH684" s="19" t="n">
        <v>0.233677561349681</v>
      </c>
      <c r="AI684" s="19"/>
      <c r="AJ684" s="19" t="n">
        <v>0.240925221501864</v>
      </c>
      <c r="AK684" s="19" t="n">
        <v>0.230303924549186</v>
      </c>
      <c r="AL684" s="19" t="n">
        <v>0.230961541318647</v>
      </c>
      <c r="AM684" s="19" t="n">
        <v>0.260278307344594</v>
      </c>
      <c r="AN684" s="19" t="n">
        <v>0.212931936453327</v>
      </c>
      <c r="AO684" s="19" t="n">
        <v>0.207891993580936</v>
      </c>
      <c r="AP684" s="19" t="n">
        <v>0.245162425654867</v>
      </c>
    </row>
    <row r="685">
      <c r="B685" t="s">
        <v>303</v>
      </c>
      <c r="C685" s="19" t="n">
        <v>0.270032585770742</v>
      </c>
      <c r="D685" s="19" t="n">
        <v>0.275124927043428</v>
      </c>
      <c r="E685" s="19" t="n">
        <v>0.264927595609079</v>
      </c>
      <c r="F685" s="19"/>
      <c r="G685" s="19" t="n">
        <v>0.221268897178964</v>
      </c>
      <c r="H685" s="19" t="n">
        <v>0.190800036005218</v>
      </c>
      <c r="I685" s="19" t="n">
        <v>0.213779230759914</v>
      </c>
      <c r="J685" s="19" t="n">
        <v>0.251478061181815</v>
      </c>
      <c r="K685" s="19" t="n">
        <v>0.311790210656582</v>
      </c>
      <c r="L685" s="19" t="n">
        <v>0.379460690205257</v>
      </c>
      <c r="M685" s="19"/>
      <c r="N685" s="19" t="n">
        <v>0.338705343246725</v>
      </c>
      <c r="O685" s="19" t="n">
        <v>0.312630767830277</v>
      </c>
      <c r="P685" s="19" t="n">
        <v>0.242561372722687</v>
      </c>
      <c r="Q685" s="19" t="n">
        <v>0.254818268013414</v>
      </c>
      <c r="R685" s="19" t="n">
        <v>0.258881024230146</v>
      </c>
      <c r="S685" s="19"/>
      <c r="T685" s="19" t="n">
        <v>0.289428715025519</v>
      </c>
      <c r="U685" s="19" t="n">
        <v>0.250921806543023</v>
      </c>
      <c r="V685" s="19" t="n">
        <v>0.292674082070346</v>
      </c>
      <c r="W685" s="19" t="n">
        <v>0.260218146690305</v>
      </c>
      <c r="X685" s="19"/>
      <c r="Y685" s="19" t="n">
        <v>0.244642045171331</v>
      </c>
      <c r="Z685" s="19" t="n">
        <v>0.226088154202225</v>
      </c>
      <c r="AA685" s="19" t="n">
        <v>0.361782515051734</v>
      </c>
      <c r="AB685" s="19" t="n">
        <v>0.216902740063782</v>
      </c>
      <c r="AC685" s="19" t="n">
        <v>0.186982148774271</v>
      </c>
      <c r="AD685" s="19" t="n">
        <v>0.242181632292474</v>
      </c>
      <c r="AE685" s="19"/>
      <c r="AF685" s="19" t="n">
        <v>0.267156567053311</v>
      </c>
      <c r="AG685" s="19"/>
      <c r="AH685" s="19" t="n">
        <v>0.274156233560382</v>
      </c>
      <c r="AI685" s="19"/>
      <c r="AJ685" s="19" t="n">
        <v>0.251378195404554</v>
      </c>
      <c r="AK685" s="19" t="n">
        <v>0.305187512963422</v>
      </c>
      <c r="AL685" s="19" t="n">
        <v>0.292018283846442</v>
      </c>
      <c r="AM685" s="19" t="n">
        <v>0.234271647661462</v>
      </c>
      <c r="AN685" s="19" t="n">
        <v>0.298955488442431</v>
      </c>
      <c r="AO685" s="19" t="n">
        <v>0.240448562937768</v>
      </c>
      <c r="AP685" s="19" t="n">
        <v>0.254519177795042</v>
      </c>
    </row>
    <row r="686">
      <c r="B686" t="s">
        <v>304</v>
      </c>
      <c r="C686" s="19" t="n">
        <v>0.136258649109257</v>
      </c>
      <c r="D686" s="19" t="n">
        <v>0.120153193808114</v>
      </c>
      <c r="E686" s="19" t="n">
        <v>0.152404108821953</v>
      </c>
      <c r="F686" s="19"/>
      <c r="G686" s="19" t="n">
        <v>0.117311011940982</v>
      </c>
      <c r="H686" s="19" t="n">
        <v>0.140365456099952</v>
      </c>
      <c r="I686" s="19" t="n">
        <v>0.138352135939746</v>
      </c>
      <c r="J686" s="19" t="n">
        <v>0.109252589348668</v>
      </c>
      <c r="K686" s="19" t="n">
        <v>0.167055528693483</v>
      </c>
      <c r="L686" s="19" t="n">
        <v>0.140435785919932</v>
      </c>
      <c r="M686" s="19"/>
      <c r="N686" s="19" t="n">
        <v>0.0978988528494179</v>
      </c>
      <c r="O686" s="19" t="n">
        <v>0.13051031598265</v>
      </c>
      <c r="P686" s="19" t="n">
        <v>0.15585779874633</v>
      </c>
      <c r="Q686" s="19" t="n">
        <v>0.132824501928372</v>
      </c>
      <c r="R686" s="19" t="n">
        <v>0.127199791196356</v>
      </c>
      <c r="S686" s="19"/>
      <c r="T686" s="19" t="n">
        <v>0.109137277594683</v>
      </c>
      <c r="U686" s="19" t="n">
        <v>0.157330859430571</v>
      </c>
      <c r="V686" s="19" t="n">
        <v>0.164500587747072</v>
      </c>
      <c r="W686" s="19" t="n">
        <v>0.122607345688202</v>
      </c>
      <c r="X686" s="19"/>
      <c r="Y686" s="19" t="n">
        <v>0.122713897005299</v>
      </c>
      <c r="Z686" s="19" t="n">
        <v>0.151726834530234</v>
      </c>
      <c r="AA686" s="19" t="n">
        <v>0.139958439147522</v>
      </c>
      <c r="AB686" s="19" t="n">
        <v>0.140921833754875</v>
      </c>
      <c r="AC686" s="19" t="n">
        <v>0.162695232837025</v>
      </c>
      <c r="AD686" s="19" t="n">
        <v>0.179223696845984</v>
      </c>
      <c r="AE686" s="19"/>
      <c r="AF686" s="19" t="n">
        <v>0.132117245769932</v>
      </c>
      <c r="AG686" s="19"/>
      <c r="AH686" s="19" t="n">
        <v>0.134361775603198</v>
      </c>
      <c r="AI686" s="19"/>
      <c r="AJ686" s="19" t="n">
        <v>0.163741334400062</v>
      </c>
      <c r="AK686" s="19" t="n">
        <v>0.15549045444615</v>
      </c>
      <c r="AL686" s="19" t="n">
        <v>0.144764264976864</v>
      </c>
      <c r="AM686" s="19" t="n">
        <v>0.106388182404477</v>
      </c>
      <c r="AN686" s="19" t="n">
        <v>0.0662471703689057</v>
      </c>
      <c r="AO686" s="19" t="n">
        <v>0.0985611258894265</v>
      </c>
      <c r="AP686" s="19" t="n">
        <v>0.133620634751534</v>
      </c>
    </row>
    <row r="687">
      <c r="B687" t="s">
        <v>305</v>
      </c>
      <c r="C687" s="19" t="n">
        <v>0.149188372610559</v>
      </c>
      <c r="D687" s="19" t="n">
        <v>0.121226770372219</v>
      </c>
      <c r="E687" s="19" t="n">
        <v>0.177219428796191</v>
      </c>
      <c r="F687" s="19"/>
      <c r="G687" s="19" t="n">
        <v>0.152467298425451</v>
      </c>
      <c r="H687" s="19" t="n">
        <v>0.15547373467314</v>
      </c>
      <c r="I687" s="19" t="n">
        <v>0.124849141542755</v>
      </c>
      <c r="J687" s="19" t="n">
        <v>0.204252296928274</v>
      </c>
      <c r="K687" s="19" t="n">
        <v>0.148846767420625</v>
      </c>
      <c r="L687" s="19" t="n">
        <v>0.119358143034071</v>
      </c>
      <c r="M687" s="19"/>
      <c r="N687" s="19" t="n">
        <v>0.0932080594611209</v>
      </c>
      <c r="O687" s="19" t="n">
        <v>0.135565522711764</v>
      </c>
      <c r="P687" s="19" t="n">
        <v>0.130848344490469</v>
      </c>
      <c r="Q687" s="19" t="n">
        <v>0.168349090105614</v>
      </c>
      <c r="R687" s="19" t="n">
        <v>0.188340221441781</v>
      </c>
      <c r="S687" s="19"/>
      <c r="T687" s="19" t="n">
        <v>0.108229006565174</v>
      </c>
      <c r="U687" s="19" t="n">
        <v>0.194455676933906</v>
      </c>
      <c r="V687" s="19" t="n">
        <v>0.144531649669165</v>
      </c>
      <c r="W687" s="19" t="n">
        <v>0.129685105453939</v>
      </c>
      <c r="X687" s="19"/>
      <c r="Y687" s="19" t="n">
        <v>0.145594193746306</v>
      </c>
      <c r="Z687" s="19" t="n">
        <v>0.151165927669407</v>
      </c>
      <c r="AA687" s="19" t="n">
        <v>0.124791847059662</v>
      </c>
      <c r="AB687" s="19" t="n">
        <v>0.151129137155077</v>
      </c>
      <c r="AC687" s="19" t="n">
        <v>0.120670684053205</v>
      </c>
      <c r="AD687" s="19" t="n">
        <v>0.275322618981498</v>
      </c>
      <c r="AE687" s="19"/>
      <c r="AF687" s="19" t="n">
        <v>0.149419971414027</v>
      </c>
      <c r="AG687" s="19"/>
      <c r="AH687" s="19" t="n">
        <v>0.144102521317972</v>
      </c>
      <c r="AI687" s="19"/>
      <c r="AJ687" s="19" t="n">
        <v>0.115895049289183</v>
      </c>
      <c r="AK687" s="19" t="n">
        <v>0.113952609264886</v>
      </c>
      <c r="AL687" s="19" t="n">
        <v>0.128798233755125</v>
      </c>
      <c r="AM687" s="19" t="n">
        <v>0.19438943045934</v>
      </c>
      <c r="AN687" s="19" t="n">
        <v>0.197087173723984</v>
      </c>
      <c r="AO687" s="19" t="n">
        <v>0.173358062564148</v>
      </c>
      <c r="AP687" s="19" t="n">
        <v>0.206169124065649</v>
      </c>
    </row>
    <row r="688">
      <c r="B688" t="s">
        <v>60</v>
      </c>
      <c r="C688" s="19" t="n">
        <v>0.0976960501979358</v>
      </c>
      <c r="D688" s="19" t="n">
        <v>0.0766761331185045</v>
      </c>
      <c r="E688" s="19" t="n">
        <v>0.118768178742235</v>
      </c>
      <c r="F688" s="19"/>
      <c r="G688" s="19" t="n">
        <v>0.0530967022208517</v>
      </c>
      <c r="H688" s="19" t="n">
        <v>0.0437118042339858</v>
      </c>
      <c r="I688" s="19" t="n">
        <v>0.0854493212516943</v>
      </c>
      <c r="J688" s="19" t="n">
        <v>0.0900404153774109</v>
      </c>
      <c r="K688" s="19" t="n">
        <v>0.158362280202923</v>
      </c>
      <c r="L688" s="19" t="n">
        <v>0.133896395993244</v>
      </c>
      <c r="M688" s="19"/>
      <c r="N688" s="19" t="n">
        <v>0.165993105088021</v>
      </c>
      <c r="O688" s="19" t="n">
        <v>0.0653013155857839</v>
      </c>
      <c r="P688" s="19" t="n">
        <v>0.141358526187627</v>
      </c>
      <c r="Q688" s="19" t="n">
        <v>0.0791703494715539</v>
      </c>
      <c r="R688" s="19" t="n">
        <v>0.0740238918542977</v>
      </c>
      <c r="S688" s="19"/>
      <c r="T688" s="19" t="n">
        <v>0.0831975191208271</v>
      </c>
      <c r="U688" s="19" t="n">
        <v>0.1099906870998</v>
      </c>
      <c r="V688" s="19" t="n">
        <v>0.100168185928532</v>
      </c>
      <c r="W688" s="19" t="n">
        <v>0.0881795341323328</v>
      </c>
      <c r="X688" s="19"/>
      <c r="Y688" s="19" t="n">
        <v>0.0934899355249786</v>
      </c>
      <c r="Z688" s="19" t="n">
        <v>0.0234742822139699</v>
      </c>
      <c r="AA688" s="19" t="n">
        <v>0.139496183656418</v>
      </c>
      <c r="AB688" s="19" t="n">
        <v>0.106256507611653</v>
      </c>
      <c r="AC688" s="19" t="n">
        <v>0.0461041711846134</v>
      </c>
      <c r="AD688" s="19" t="n">
        <v>0.0828050442995317</v>
      </c>
      <c r="AE688" s="19"/>
      <c r="AF688" s="19" t="n">
        <v>0.0957355503264687</v>
      </c>
      <c r="AG688" s="19"/>
      <c r="AH688" s="19" t="n">
        <v>0.097736487139984</v>
      </c>
      <c r="AI688" s="19"/>
      <c r="AJ688" s="19" t="n">
        <v>0.0871324336070679</v>
      </c>
      <c r="AK688" s="19" t="n">
        <v>0.11547534634006</v>
      </c>
      <c r="AL688" s="19" t="n">
        <v>0.10483611261187</v>
      </c>
      <c r="AM688" s="19" t="n">
        <v>0.0632308984663961</v>
      </c>
      <c r="AN688" s="19" t="n">
        <v>0.124877826191201</v>
      </c>
      <c r="AO688" s="19" t="n">
        <v>0.16377939723439</v>
      </c>
      <c r="AP688" s="19" t="n">
        <v>0.0522493675181892</v>
      </c>
    </row>
    <row r="689">
      <c r="B689" t="s">
        <v>306</v>
      </c>
      <c r="C689" s="19" t="n">
        <v>0.346824342311505</v>
      </c>
      <c r="D689" s="19" t="n">
        <v>0.406818975657734</v>
      </c>
      <c r="E689" s="19" t="n">
        <v>0.286680688030542</v>
      </c>
      <c r="F689" s="19"/>
      <c r="G689" s="19" t="n">
        <v>0.45585609023375</v>
      </c>
      <c r="H689" s="19" t="n">
        <v>0.469648968987704</v>
      </c>
      <c r="I689" s="19" t="n">
        <v>0.43757017050589</v>
      </c>
      <c r="J689" s="19" t="n">
        <v>0.344976637163833</v>
      </c>
      <c r="K689" s="19" t="n">
        <v>0.213945213026387</v>
      </c>
      <c r="L689" s="19" t="n">
        <v>0.226848984847495</v>
      </c>
      <c r="M689" s="19"/>
      <c r="N689" s="19" t="n">
        <v>0.304194639354716</v>
      </c>
      <c r="O689" s="19" t="n">
        <v>0.355992077889525</v>
      </c>
      <c r="P689" s="19" t="n">
        <v>0.329373957852887</v>
      </c>
      <c r="Q689" s="19" t="n">
        <v>0.364837790481046</v>
      </c>
      <c r="R689" s="19" t="n">
        <v>0.351555071277419</v>
      </c>
      <c r="S689" s="19"/>
      <c r="T689" s="19" t="n">
        <v>0.410007481693797</v>
      </c>
      <c r="U689" s="19" t="n">
        <v>0.2873009699927</v>
      </c>
      <c r="V689" s="19" t="n">
        <v>0.298125494584885</v>
      </c>
      <c r="W689" s="19" t="n">
        <v>0.399309868035221</v>
      </c>
      <c r="X689" s="19"/>
      <c r="Y689" s="19" t="n">
        <v>0.393559928552085</v>
      </c>
      <c r="Z689" s="19" t="n">
        <v>0.447544801384164</v>
      </c>
      <c r="AA689" s="19" t="n">
        <v>0.233971015084664</v>
      </c>
      <c r="AB689" s="19" t="n">
        <v>0.384789781414613</v>
      </c>
      <c r="AC689" s="19" t="n">
        <v>0.483547763150886</v>
      </c>
      <c r="AD689" s="19" t="n">
        <v>0.220467007580513</v>
      </c>
      <c r="AE689" s="19"/>
      <c r="AF689" s="19" t="n">
        <v>0.355570665436262</v>
      </c>
      <c r="AG689" s="19"/>
      <c r="AH689" s="19" t="n">
        <v>0.349642982378464</v>
      </c>
      <c r="AI689" s="19"/>
      <c r="AJ689" s="19" t="n">
        <v>0.381852987299133</v>
      </c>
      <c r="AK689" s="19" t="n">
        <v>0.309894076985482</v>
      </c>
      <c r="AL689" s="19" t="n">
        <v>0.329583104809699</v>
      </c>
      <c r="AM689" s="19" t="n">
        <v>0.401719841008325</v>
      </c>
      <c r="AN689" s="19" t="n">
        <v>0.312832341273479</v>
      </c>
      <c r="AO689" s="19" t="n">
        <v>0.323852851374267</v>
      </c>
      <c r="AP689" s="19" t="n">
        <v>0.353441695869585</v>
      </c>
    </row>
    <row r="690">
      <c r="B690" t="s">
        <v>307</v>
      </c>
      <c r="C690" s="19" t="n">
        <v>0.285447021719817</v>
      </c>
      <c r="D690" s="19" t="n">
        <v>0.241379964180333</v>
      </c>
      <c r="E690" s="19" t="n">
        <v>0.329623537618144</v>
      </c>
      <c r="F690" s="19"/>
      <c r="G690" s="19" t="n">
        <v>0.269778310366434</v>
      </c>
      <c r="H690" s="19" t="n">
        <v>0.295839190773092</v>
      </c>
      <c r="I690" s="19" t="n">
        <v>0.263201277482501</v>
      </c>
      <c r="J690" s="19" t="n">
        <v>0.313504886276942</v>
      </c>
      <c r="K690" s="19" t="n">
        <v>0.315902296114108</v>
      </c>
      <c r="L690" s="19" t="n">
        <v>0.259793928954004</v>
      </c>
      <c r="M690" s="19"/>
      <c r="N690" s="19" t="n">
        <v>0.191106912310539</v>
      </c>
      <c r="O690" s="19" t="n">
        <v>0.266075838694413</v>
      </c>
      <c r="P690" s="19" t="n">
        <v>0.286706143236799</v>
      </c>
      <c r="Q690" s="19" t="n">
        <v>0.301173592033986</v>
      </c>
      <c r="R690" s="19" t="n">
        <v>0.315540012638137</v>
      </c>
      <c r="S690" s="19"/>
      <c r="T690" s="19" t="n">
        <v>0.217366284159857</v>
      </c>
      <c r="U690" s="19" t="n">
        <v>0.351786536364477</v>
      </c>
      <c r="V690" s="19" t="n">
        <v>0.309032237416237</v>
      </c>
      <c r="W690" s="19" t="n">
        <v>0.252292451142141</v>
      </c>
      <c r="X690" s="19"/>
      <c r="Y690" s="19" t="n">
        <v>0.268308090751605</v>
      </c>
      <c r="Z690" s="19" t="n">
        <v>0.302892762199642</v>
      </c>
      <c r="AA690" s="19" t="n">
        <v>0.264750286207184</v>
      </c>
      <c r="AB690" s="19" t="n">
        <v>0.292050970909952</v>
      </c>
      <c r="AC690" s="19" t="n">
        <v>0.28336591689023</v>
      </c>
      <c r="AD690" s="19" t="n">
        <v>0.454546315827481</v>
      </c>
      <c r="AE690" s="19"/>
      <c r="AF690" s="19" t="n">
        <v>0.281537217183959</v>
      </c>
      <c r="AG690" s="19"/>
      <c r="AH690" s="19" t="n">
        <v>0.27846429692117</v>
      </c>
      <c r="AI690" s="19"/>
      <c r="AJ690" s="19" t="n">
        <v>0.279636383689245</v>
      </c>
      <c r="AK690" s="19" t="n">
        <v>0.269443063711036</v>
      </c>
      <c r="AL690" s="19" t="n">
        <v>0.273562498731989</v>
      </c>
      <c r="AM690" s="19" t="n">
        <v>0.300777612863817</v>
      </c>
      <c r="AN690" s="19" t="n">
        <v>0.26333434409289</v>
      </c>
      <c r="AO690" s="19" t="n">
        <v>0.271919188453575</v>
      </c>
      <c r="AP690" s="19" t="n">
        <v>0.339789758817183</v>
      </c>
    </row>
    <row r="691">
      <c r="B691" t="s">
        <v>243</v>
      </c>
      <c r="C691" s="19" t="n">
        <v>0.0613773205916887</v>
      </c>
      <c r="D691" s="19" t="n">
        <v>0.165439011477401</v>
      </c>
      <c r="E691" s="19" t="n">
        <v>-0.042942849587602</v>
      </c>
      <c r="F691" s="19"/>
      <c r="G691" s="19" t="n">
        <v>0.186077779867317</v>
      </c>
      <c r="H691" s="19" t="n">
        <v>0.173809778214612</v>
      </c>
      <c r="I691" s="19" t="n">
        <v>0.174368893023389</v>
      </c>
      <c r="J691" s="19" t="n">
        <v>0.0314717508868911</v>
      </c>
      <c r="K691" s="19" t="n">
        <v>-0.101957083087722</v>
      </c>
      <c r="L691" s="19" t="n">
        <v>-0.032944944106509</v>
      </c>
      <c r="M691" s="19"/>
      <c r="N691" s="19" t="n">
        <v>0.113087727044177</v>
      </c>
      <c r="O691" s="19" t="n">
        <v>0.0899162391951123</v>
      </c>
      <c r="P691" s="19" t="n">
        <v>0.0426678146160883</v>
      </c>
      <c r="Q691" s="19" t="n">
        <v>0.0636641984470602</v>
      </c>
      <c r="R691" s="19" t="n">
        <v>0.0360150586392822</v>
      </c>
      <c r="S691" s="19"/>
      <c r="T691" s="19" t="n">
        <v>0.19264119753394</v>
      </c>
      <c r="U691" s="19" t="n">
        <v>-0.0644855663717771</v>
      </c>
      <c r="V691" s="19" t="n">
        <v>-0.0109067428313513</v>
      </c>
      <c r="W691" s="19" t="n">
        <v>0.147017416893079</v>
      </c>
      <c r="X691" s="19"/>
      <c r="Y691" s="19" t="n">
        <v>0.12525183780048</v>
      </c>
      <c r="Z691" s="19" t="n">
        <v>0.144652039184523</v>
      </c>
      <c r="AA691" s="19" t="n">
        <v>-0.0307792711225197</v>
      </c>
      <c r="AB691" s="19" t="n">
        <v>0.0927388105046614</v>
      </c>
      <c r="AC691" s="19" t="n">
        <v>0.200181846260656</v>
      </c>
      <c r="AD691" s="19" t="n">
        <v>-0.234079308246968</v>
      </c>
      <c r="AE691" s="19"/>
      <c r="AF691" s="19" t="n">
        <v>0.0740334482523035</v>
      </c>
      <c r="AG691" s="19"/>
      <c r="AH691" s="19" t="n">
        <v>0.0711786854572942</v>
      </c>
      <c r="AI691" s="19"/>
      <c r="AJ691" s="19" t="n">
        <v>0.102216603609888</v>
      </c>
      <c r="AK691" s="19" t="n">
        <v>0.0404510132744464</v>
      </c>
      <c r="AL691" s="19" t="n">
        <v>0.0560206060777108</v>
      </c>
      <c r="AM691" s="19" t="n">
        <v>0.100942228144508</v>
      </c>
      <c r="AN691" s="19" t="n">
        <v>0.0494979971805888</v>
      </c>
      <c r="AO691" s="19" t="n">
        <v>0.0519336629206923</v>
      </c>
      <c r="AP691" s="19" t="n">
        <v>0.0136519370524018</v>
      </c>
    </row>
    <row r="692">
      <c r="C692" s="19"/>
      <c r="D692" s="19"/>
      <c r="E692" s="19"/>
      <c r="F692" s="19"/>
      <c r="G692" s="19"/>
      <c r="H692" s="19"/>
      <c r="I692" s="19"/>
      <c r="J692" s="19"/>
      <c r="K692" s="19"/>
      <c r="L692" s="19"/>
      <c r="M692" s="19"/>
      <c r="N692" s="19"/>
      <c r="O692" s="19"/>
      <c r="P692" s="19"/>
      <c r="Q692" s="19"/>
      <c r="R692" s="19"/>
      <c r="S692" s="19"/>
      <c r="T692" s="19"/>
      <c r="U692" s="19"/>
      <c r="V692" s="19"/>
      <c r="W692" s="19"/>
      <c r="X692" s="19"/>
      <c r="Y692" s="19"/>
      <c r="Z692" s="19"/>
      <c r="AA692" s="19"/>
      <c r="AB692" s="19"/>
      <c r="AC692" s="19"/>
      <c r="AD692" s="19"/>
      <c r="AE692" s="19"/>
      <c r="AF692" s="19"/>
      <c r="AG692" s="19"/>
      <c r="AH692" s="19"/>
      <c r="AI692" s="19"/>
      <c r="AJ692" s="19"/>
      <c r="AK692" s="19"/>
      <c r="AL692" s="19"/>
      <c r="AM692" s="19"/>
      <c r="AN692" s="19"/>
      <c r="AO692" s="19"/>
      <c r="AP692" s="19"/>
    </row>
    <row r="693">
      <c r="B693" s="7" t="s">
        <v>313</v>
      </c>
      <c r="C693" s="19"/>
      <c r="D693" s="19"/>
      <c r="E693" s="19"/>
      <c r="F693" s="19"/>
      <c r="G693" s="19"/>
      <c r="H693" s="19"/>
      <c r="I693" s="19"/>
      <c r="J693" s="19"/>
      <c r="K693" s="19"/>
      <c r="L693" s="19"/>
      <c r="M693" s="19"/>
      <c r="N693" s="19"/>
      <c r="O693" s="19"/>
      <c r="P693" s="19"/>
      <c r="Q693" s="19"/>
      <c r="R693" s="19"/>
      <c r="S693" s="19"/>
      <c r="T693" s="19"/>
      <c r="U693" s="19"/>
      <c r="V693" s="19"/>
      <c r="W693" s="19"/>
      <c r="X693" s="19"/>
      <c r="Y693" s="19"/>
      <c r="Z693" s="19"/>
      <c r="AA693" s="19"/>
      <c r="AB693" s="19"/>
      <c r="AC693" s="19"/>
      <c r="AD693" s="19"/>
      <c r="AE693" s="19"/>
      <c r="AF693" s="19"/>
      <c r="AG693" s="19"/>
      <c r="AH693" s="19"/>
      <c r="AI693" s="19"/>
      <c r="AJ693" s="19"/>
      <c r="AK693" s="19"/>
      <c r="AL693" s="19"/>
      <c r="AM693" s="19"/>
      <c r="AN693" s="19"/>
      <c r="AO693" s="19"/>
      <c r="AP693" s="19"/>
    </row>
    <row r="694">
      <c r="B694" s="26" t="s">
        <v>64</v>
      </c>
      <c r="C694" s="19"/>
      <c r="D694" s="19"/>
      <c r="E694" s="19"/>
      <c r="F694" s="19"/>
      <c r="G694" s="19"/>
      <c r="H694" s="19"/>
      <c r="I694" s="19"/>
      <c r="J694" s="19"/>
      <c r="K694" s="19"/>
      <c r="L694" s="19"/>
      <c r="M694" s="19"/>
      <c r="N694" s="19"/>
      <c r="O694" s="19"/>
      <c r="P694" s="19"/>
      <c r="Q694" s="19"/>
      <c r="R694" s="19"/>
      <c r="S694" s="19"/>
      <c r="T694" s="19"/>
      <c r="U694" s="19"/>
      <c r="V694" s="19"/>
      <c r="W694" s="19"/>
      <c r="X694" s="19"/>
      <c r="Y694" s="19"/>
      <c r="Z694" s="19"/>
      <c r="AA694" s="19"/>
      <c r="AB694" s="19"/>
      <c r="AC694" s="19"/>
      <c r="AD694" s="19"/>
      <c r="AE694" s="19"/>
      <c r="AF694" s="19"/>
      <c r="AG694" s="19"/>
      <c r="AH694" s="19"/>
      <c r="AI694" s="19"/>
      <c r="AJ694" s="19"/>
      <c r="AK694" s="19"/>
      <c r="AL694" s="19"/>
      <c r="AM694" s="19"/>
      <c r="AN694" s="19"/>
      <c r="AO694" s="19"/>
      <c r="AP694" s="19"/>
    </row>
    <row r="695">
      <c r="B695" t="s">
        <v>301</v>
      </c>
      <c r="C695" s="19" t="n">
        <v>0.305054289537495</v>
      </c>
      <c r="D695" s="19" t="n">
        <v>0.356314302732132</v>
      </c>
      <c r="E695" s="19" t="n">
        <v>0.253666951369695</v>
      </c>
      <c r="F695" s="19"/>
      <c r="G695" s="19" t="n">
        <v>0.33843702404097</v>
      </c>
      <c r="H695" s="19" t="n">
        <v>0.327952142206087</v>
      </c>
      <c r="I695" s="19" t="n">
        <v>0.233201731770362</v>
      </c>
      <c r="J695" s="19" t="n">
        <v>0.292876301457153</v>
      </c>
      <c r="K695" s="19" t="n">
        <v>0.301601097350334</v>
      </c>
      <c r="L695" s="19" t="n">
        <v>0.334941819494998</v>
      </c>
      <c r="M695" s="19"/>
      <c r="N695" s="19" t="n">
        <v>0.362140476682138</v>
      </c>
      <c r="O695" s="19" t="n">
        <v>0.25683079485176</v>
      </c>
      <c r="P695" s="19" t="n">
        <v>0.304236623576295</v>
      </c>
      <c r="Q695" s="19" t="n">
        <v>0.318180339098316</v>
      </c>
      <c r="R695" s="19" t="n">
        <v>0.31953468639101</v>
      </c>
      <c r="S695" s="19"/>
      <c r="T695" s="19" t="n">
        <v>0.286768788468809</v>
      </c>
      <c r="U695" s="19" t="n">
        <v>0.280933321046955</v>
      </c>
      <c r="V695" s="19" t="n">
        <v>0.296491481517296</v>
      </c>
      <c r="W695" s="19" t="n">
        <v>0.31813509909164</v>
      </c>
      <c r="X695" s="19"/>
      <c r="Y695" s="19" t="n">
        <v>0.287988094328597</v>
      </c>
      <c r="Z695" s="19" t="n">
        <v>0.421092468712614</v>
      </c>
      <c r="AA695" s="19" t="n">
        <v>0.311509493991075</v>
      </c>
      <c r="AB695" s="19" t="n">
        <v>0.235141112887853</v>
      </c>
      <c r="AC695" s="19" t="n">
        <v>0.332699027801771</v>
      </c>
      <c r="AD695" s="19" t="n">
        <v>0.278707884672548</v>
      </c>
      <c r="AE695" s="19"/>
      <c r="AF695" s="19" t="n">
        <v>0.300767923979342</v>
      </c>
      <c r="AG695" s="19"/>
      <c r="AH695" s="19" t="n">
        <v>0.309952099814313</v>
      </c>
      <c r="AI695" s="19"/>
      <c r="AJ695" s="19" t="n">
        <v>0.332496203274653</v>
      </c>
      <c r="AK695" s="19" t="n">
        <v>0.286394095556589</v>
      </c>
      <c r="AL695" s="19" t="n">
        <v>0.305510730761183</v>
      </c>
      <c r="AM695" s="19" t="n">
        <v>0.292551552964257</v>
      </c>
      <c r="AN695" s="19" t="n">
        <v>0.208976593101096</v>
      </c>
      <c r="AO695" s="19" t="n">
        <v>0.229801289906764</v>
      </c>
      <c r="AP695" s="19" t="n">
        <v>0.386369862202397</v>
      </c>
    </row>
    <row r="696">
      <c r="B696" t="s">
        <v>302</v>
      </c>
      <c r="C696" s="19" t="n">
        <v>0.344303285158272</v>
      </c>
      <c r="D696" s="19" t="n">
        <v>0.313688606331487</v>
      </c>
      <c r="E696" s="19" t="n">
        <v>0.374994007921004</v>
      </c>
      <c r="F696" s="19"/>
      <c r="G696" s="19" t="n">
        <v>0.32430052101682</v>
      </c>
      <c r="H696" s="19" t="n">
        <v>0.310188269577478</v>
      </c>
      <c r="I696" s="19" t="n">
        <v>0.394231040659695</v>
      </c>
      <c r="J696" s="19" t="n">
        <v>0.324530595795991</v>
      </c>
      <c r="K696" s="19" t="n">
        <v>0.31438298482083</v>
      </c>
      <c r="L696" s="19" t="n">
        <v>0.378270780434466</v>
      </c>
      <c r="M696" s="19"/>
      <c r="N696" s="19" t="n">
        <v>0.275801903215557</v>
      </c>
      <c r="O696" s="19" t="n">
        <v>0.354323094178943</v>
      </c>
      <c r="P696" s="19" t="n">
        <v>0.35252989548321</v>
      </c>
      <c r="Q696" s="19" t="n">
        <v>0.36191833030927</v>
      </c>
      <c r="R696" s="19" t="n">
        <v>0.314993842959739</v>
      </c>
      <c r="S696" s="19"/>
      <c r="T696" s="19" t="n">
        <v>0.400111621509652</v>
      </c>
      <c r="U696" s="19" t="n">
        <v>0.318416149179751</v>
      </c>
      <c r="V696" s="19" t="n">
        <v>0.325460624652886</v>
      </c>
      <c r="W696" s="19" t="n">
        <v>0.364624613345905</v>
      </c>
      <c r="X696" s="19"/>
      <c r="Y696" s="19" t="n">
        <v>0.356370676667234</v>
      </c>
      <c r="Z696" s="19" t="n">
        <v>0.342505609794295</v>
      </c>
      <c r="AA696" s="19" t="n">
        <v>0.365211050647414</v>
      </c>
      <c r="AB696" s="19" t="n">
        <v>0.339243200822199</v>
      </c>
      <c r="AC696" s="19" t="n">
        <v>0.329939837637683</v>
      </c>
      <c r="AD696" s="19" t="n">
        <v>0.193602135677428</v>
      </c>
      <c r="AE696" s="19"/>
      <c r="AF696" s="19" t="n">
        <v>0.36523429913849</v>
      </c>
      <c r="AG696" s="19"/>
      <c r="AH696" s="19" t="n">
        <v>0.354189868301889</v>
      </c>
      <c r="AI696" s="19"/>
      <c r="AJ696" s="19" t="n">
        <v>0.292398466332706</v>
      </c>
      <c r="AK696" s="19" t="n">
        <v>0.37562537838856</v>
      </c>
      <c r="AL696" s="19" t="n">
        <v>0.40899447608992</v>
      </c>
      <c r="AM696" s="19" t="n">
        <v>0.331217019714453</v>
      </c>
      <c r="AN696" s="19" t="n">
        <v>0.309461784095505</v>
      </c>
      <c r="AO696" s="19" t="n">
        <v>0.393663370216406</v>
      </c>
      <c r="AP696" s="19" t="n">
        <v>0.311064461826358</v>
      </c>
    </row>
    <row r="697">
      <c r="B697" t="s">
        <v>303</v>
      </c>
      <c r="C697" s="19" t="n">
        <v>0.169752591599436</v>
      </c>
      <c r="D697" s="19" t="n">
        <v>0.177893687017865</v>
      </c>
      <c r="E697" s="19" t="n">
        <v>0.161591274478141</v>
      </c>
      <c r="F697" s="19"/>
      <c r="G697" s="19" t="n">
        <v>0.172483017222375</v>
      </c>
      <c r="H697" s="19" t="n">
        <v>0.231862973945473</v>
      </c>
      <c r="I697" s="19" t="n">
        <v>0.179173391420584</v>
      </c>
      <c r="J697" s="19" t="n">
        <v>0.179304581476262</v>
      </c>
      <c r="K697" s="19" t="n">
        <v>0.157249244967824</v>
      </c>
      <c r="L697" s="19" t="n">
        <v>0.115901184858914</v>
      </c>
      <c r="M697" s="19"/>
      <c r="N697" s="19" t="n">
        <v>0.213941385849157</v>
      </c>
      <c r="O697" s="19" t="n">
        <v>0.188641144109315</v>
      </c>
      <c r="P697" s="19" t="n">
        <v>0.163641210423776</v>
      </c>
      <c r="Q697" s="19" t="n">
        <v>0.149596016695699</v>
      </c>
      <c r="R697" s="19" t="n">
        <v>0.178458564979773</v>
      </c>
      <c r="S697" s="19"/>
      <c r="T697" s="19" t="n">
        <v>0.167236563258383</v>
      </c>
      <c r="U697" s="19" t="n">
        <v>0.195216509046144</v>
      </c>
      <c r="V697" s="19" t="n">
        <v>0.206286660396965</v>
      </c>
      <c r="W697" s="19" t="n">
        <v>0.150164083314961</v>
      </c>
      <c r="X697" s="19"/>
      <c r="Y697" s="19" t="n">
        <v>0.198050630726101</v>
      </c>
      <c r="Z697" s="19" t="n">
        <v>0.100698423588213</v>
      </c>
      <c r="AA697" s="19" t="n">
        <v>0.136820422437276</v>
      </c>
      <c r="AB697" s="19" t="n">
        <v>0.212120838254398</v>
      </c>
      <c r="AC697" s="19" t="n">
        <v>0.183846671851502</v>
      </c>
      <c r="AD697" s="19" t="n">
        <v>0.193285745748424</v>
      </c>
      <c r="AE697" s="19"/>
      <c r="AF697" s="19" t="n">
        <v>0.167303827402344</v>
      </c>
      <c r="AG697" s="19"/>
      <c r="AH697" s="19" t="n">
        <v>0.165066558010519</v>
      </c>
      <c r="AI697" s="19"/>
      <c r="AJ697" s="19" t="n">
        <v>0.172300756786229</v>
      </c>
      <c r="AK697" s="19" t="n">
        <v>0.186789664255304</v>
      </c>
      <c r="AL697" s="19" t="n">
        <v>0.151129671077108</v>
      </c>
      <c r="AM697" s="19" t="n">
        <v>0.175421213363881</v>
      </c>
      <c r="AN697" s="19" t="n">
        <v>0.261643421000816</v>
      </c>
      <c r="AO697" s="19" t="n">
        <v>0.173987929155717</v>
      </c>
      <c r="AP697" s="19" t="n">
        <v>0.110715494949263</v>
      </c>
    </row>
    <row r="698">
      <c r="B698" t="s">
        <v>304</v>
      </c>
      <c r="C698" s="19" t="n">
        <v>0.0482751317607398</v>
      </c>
      <c r="D698" s="19" t="n">
        <v>0.0379963509384163</v>
      </c>
      <c r="E698" s="19" t="n">
        <v>0.0585794440921438</v>
      </c>
      <c r="F698" s="19"/>
      <c r="G698" s="19" t="n">
        <v>0.0708934810871354</v>
      </c>
      <c r="H698" s="19" t="n">
        <v>0.0227711970767926</v>
      </c>
      <c r="I698" s="19" t="n">
        <v>0.0580473503308402</v>
      </c>
      <c r="J698" s="19" t="n">
        <v>0.028280584322814</v>
      </c>
      <c r="K698" s="19" t="n">
        <v>0.0412264081912539</v>
      </c>
      <c r="L698" s="19" t="n">
        <v>0.0695165440063407</v>
      </c>
      <c r="M698" s="19"/>
      <c r="N698" s="19" t="n">
        <v>0</v>
      </c>
      <c r="O698" s="19" t="n">
        <v>0.0830385624080359</v>
      </c>
      <c r="P698" s="19" t="n">
        <v>0.0167906079704235</v>
      </c>
      <c r="Q698" s="19" t="n">
        <v>0.0596572400861704</v>
      </c>
      <c r="R698" s="19" t="n">
        <v>0.0457677044084882</v>
      </c>
      <c r="S698" s="19"/>
      <c r="T698" s="19" t="n">
        <v>0.0693165534373092</v>
      </c>
      <c r="U698" s="19" t="n">
        <v>0.0551194188439496</v>
      </c>
      <c r="V698" s="19" t="n">
        <v>0.0457418660810743</v>
      </c>
      <c r="W698" s="19" t="n">
        <v>0.0496241691514148</v>
      </c>
      <c r="X698" s="19"/>
      <c r="Y698" s="19" t="n">
        <v>0.0403395605030872</v>
      </c>
      <c r="Z698" s="19" t="n">
        <v>0.0376234483971388</v>
      </c>
      <c r="AA698" s="19" t="n">
        <v>0.0643806700561853</v>
      </c>
      <c r="AB698" s="19" t="n">
        <v>0.0508482327321699</v>
      </c>
      <c r="AC698" s="19" t="n">
        <v>0.0579496119704132</v>
      </c>
      <c r="AD698" s="19" t="n">
        <v>0.0472157788295816</v>
      </c>
      <c r="AE698" s="19"/>
      <c r="AF698" s="19" t="n">
        <v>0.0492430154787788</v>
      </c>
      <c r="AG698" s="19"/>
      <c r="AH698" s="19" t="n">
        <v>0.0455120716232825</v>
      </c>
      <c r="AI698" s="19"/>
      <c r="AJ698" s="19" t="n">
        <v>0.072722976196206</v>
      </c>
      <c r="AK698" s="19" t="n">
        <v>0.0334406363162349</v>
      </c>
      <c r="AL698" s="19" t="n">
        <v>0.0430062273381928</v>
      </c>
      <c r="AM698" s="19" t="n">
        <v>0.0514074841233286</v>
      </c>
      <c r="AN698" s="19" t="n">
        <v>0.0460824921589438</v>
      </c>
      <c r="AO698" s="19" t="n">
        <v>0.066273911572589</v>
      </c>
      <c r="AP698" s="19" t="n">
        <v>0.0217218500610034</v>
      </c>
    </row>
    <row r="699">
      <c r="B699" t="s">
        <v>305</v>
      </c>
      <c r="C699" s="19" t="n">
        <v>0.0678469514585876</v>
      </c>
      <c r="D699" s="19" t="n">
        <v>0.0597823711257042</v>
      </c>
      <c r="E699" s="19" t="n">
        <v>0.0759315634381769</v>
      </c>
      <c r="F699" s="19"/>
      <c r="G699" s="19" t="n">
        <v>0.066827138007644</v>
      </c>
      <c r="H699" s="19" t="n">
        <v>0.0689637225510767</v>
      </c>
      <c r="I699" s="19" t="n">
        <v>0.0607382585566761</v>
      </c>
      <c r="J699" s="19" t="n">
        <v>0.0814519633418259</v>
      </c>
      <c r="K699" s="19" t="n">
        <v>0.0787341525163466</v>
      </c>
      <c r="L699" s="19" t="n">
        <v>0.0552032935620537</v>
      </c>
      <c r="M699" s="19"/>
      <c r="N699" s="19" t="n">
        <v>0.0592519372792603</v>
      </c>
      <c r="O699" s="19" t="n">
        <v>0.0564897693893351</v>
      </c>
      <c r="P699" s="19" t="n">
        <v>0.0726929243574296</v>
      </c>
      <c r="Q699" s="19" t="n">
        <v>0.0623858088416962</v>
      </c>
      <c r="R699" s="19" t="n">
        <v>0.0913847091757907</v>
      </c>
      <c r="S699" s="19"/>
      <c r="T699" s="19" t="n">
        <v>0.019710539534869</v>
      </c>
      <c r="U699" s="19" t="n">
        <v>0.107402754867737</v>
      </c>
      <c r="V699" s="19" t="n">
        <v>0.0602209743890716</v>
      </c>
      <c r="W699" s="19" t="n">
        <v>0.0461661041800553</v>
      </c>
      <c r="X699" s="19"/>
      <c r="Y699" s="19" t="n">
        <v>0.0577214141192496</v>
      </c>
      <c r="Z699" s="19" t="n">
        <v>0.0613753329094459</v>
      </c>
      <c r="AA699" s="19" t="n">
        <v>0.0590699020204565</v>
      </c>
      <c r="AB699" s="19" t="n">
        <v>0.0704249666529285</v>
      </c>
      <c r="AC699" s="19" t="n">
        <v>0.0558686486960259</v>
      </c>
      <c r="AD699" s="19" t="n">
        <v>0.164011593577366</v>
      </c>
      <c r="AE699" s="19"/>
      <c r="AF699" s="19" t="n">
        <v>0.0566866166827436</v>
      </c>
      <c r="AG699" s="19"/>
      <c r="AH699" s="19" t="n">
        <v>0.0611322189968973</v>
      </c>
      <c r="AI699" s="19"/>
      <c r="AJ699" s="19" t="n">
        <v>0.0768052199178453</v>
      </c>
      <c r="AK699" s="19" t="n">
        <v>0.0258628261960993</v>
      </c>
      <c r="AL699" s="19" t="n">
        <v>0.0517210436698845</v>
      </c>
      <c r="AM699" s="19" t="n">
        <v>0.113281925398051</v>
      </c>
      <c r="AN699" s="19" t="n">
        <v>0.0833882833950703</v>
      </c>
      <c r="AO699" s="19" t="n">
        <v>0.0489639229829967</v>
      </c>
      <c r="AP699" s="19" t="n">
        <v>0.100790345049134</v>
      </c>
    </row>
    <row r="700">
      <c r="B700" t="s">
        <v>60</v>
      </c>
      <c r="C700" s="19" t="n">
        <v>0.0647677504854697</v>
      </c>
      <c r="D700" s="19" t="n">
        <v>0.0543246818543947</v>
      </c>
      <c r="E700" s="19" t="n">
        <v>0.0752367587008391</v>
      </c>
      <c r="F700" s="19"/>
      <c r="G700" s="19" t="n">
        <v>0.0270588186250547</v>
      </c>
      <c r="H700" s="19" t="n">
        <v>0.0382616946430927</v>
      </c>
      <c r="I700" s="19" t="n">
        <v>0.0746082272618429</v>
      </c>
      <c r="J700" s="19" t="n">
        <v>0.0935559736059537</v>
      </c>
      <c r="K700" s="19" t="n">
        <v>0.106806112153412</v>
      </c>
      <c r="L700" s="19" t="n">
        <v>0.0461663776432278</v>
      </c>
      <c r="M700" s="19"/>
      <c r="N700" s="19" t="n">
        <v>0.0888642969738882</v>
      </c>
      <c r="O700" s="19" t="n">
        <v>0.0606766350626103</v>
      </c>
      <c r="P700" s="19" t="n">
        <v>0.0901087381888667</v>
      </c>
      <c r="Q700" s="19" t="n">
        <v>0.0482622649688481</v>
      </c>
      <c r="R700" s="19" t="n">
        <v>0.0498604920851996</v>
      </c>
      <c r="S700" s="19"/>
      <c r="T700" s="19" t="n">
        <v>0.0568559337909782</v>
      </c>
      <c r="U700" s="19" t="n">
        <v>0.0429118470154633</v>
      </c>
      <c r="V700" s="19" t="n">
        <v>0.0657983929627069</v>
      </c>
      <c r="W700" s="19" t="n">
        <v>0.0712859309160233</v>
      </c>
      <c r="X700" s="19"/>
      <c r="Y700" s="19" t="n">
        <v>0.0595296236557322</v>
      </c>
      <c r="Z700" s="19" t="n">
        <v>0.0367047165982929</v>
      </c>
      <c r="AA700" s="19" t="n">
        <v>0.0630084608475939</v>
      </c>
      <c r="AB700" s="19" t="n">
        <v>0.0922216486504524</v>
      </c>
      <c r="AC700" s="19" t="n">
        <v>0.0396962020426048</v>
      </c>
      <c r="AD700" s="19" t="n">
        <v>0.123176861494653</v>
      </c>
      <c r="AE700" s="19"/>
      <c r="AF700" s="19" t="n">
        <v>0.0607643173183011</v>
      </c>
      <c r="AG700" s="19"/>
      <c r="AH700" s="19" t="n">
        <v>0.0641471832530991</v>
      </c>
      <c r="AI700" s="19"/>
      <c r="AJ700" s="19" t="n">
        <v>0.0532763774923609</v>
      </c>
      <c r="AK700" s="19" t="n">
        <v>0.0918873992872132</v>
      </c>
      <c r="AL700" s="19" t="n">
        <v>0.0396378510637117</v>
      </c>
      <c r="AM700" s="19" t="n">
        <v>0.0361208044360289</v>
      </c>
      <c r="AN700" s="19" t="n">
        <v>0.0904474262485688</v>
      </c>
      <c r="AO700" s="19" t="n">
        <v>0.087309576165527</v>
      </c>
      <c r="AP700" s="19" t="n">
        <v>0.0693379859118444</v>
      </c>
    </row>
    <row r="701">
      <c r="B701" t="s">
        <v>306</v>
      </c>
      <c r="C701" s="19" t="n">
        <v>0.649357574695767</v>
      </c>
      <c r="D701" s="19" t="n">
        <v>0.670002909063619</v>
      </c>
      <c r="E701" s="19" t="n">
        <v>0.628660959290699</v>
      </c>
      <c r="F701" s="19"/>
      <c r="G701" s="19" t="n">
        <v>0.66273754505779</v>
      </c>
      <c r="H701" s="19" t="n">
        <v>0.638140411783565</v>
      </c>
      <c r="I701" s="19" t="n">
        <v>0.627432772430057</v>
      </c>
      <c r="J701" s="19" t="n">
        <v>0.617406897253144</v>
      </c>
      <c r="K701" s="19" t="n">
        <v>0.615984082171164</v>
      </c>
      <c r="L701" s="19" t="n">
        <v>0.713212599929464</v>
      </c>
      <c r="M701" s="19"/>
      <c r="N701" s="19" t="n">
        <v>0.637942379897695</v>
      </c>
      <c r="O701" s="19" t="n">
        <v>0.611153889030704</v>
      </c>
      <c r="P701" s="19" t="n">
        <v>0.656766519059504</v>
      </c>
      <c r="Q701" s="19" t="n">
        <v>0.680098669407587</v>
      </c>
      <c r="R701" s="19" t="n">
        <v>0.634528529350749</v>
      </c>
      <c r="S701" s="19"/>
      <c r="T701" s="19" t="n">
        <v>0.686880409978461</v>
      </c>
      <c r="U701" s="19" t="n">
        <v>0.599349470226706</v>
      </c>
      <c r="V701" s="19" t="n">
        <v>0.621952106170182</v>
      </c>
      <c r="W701" s="19" t="n">
        <v>0.682759712437545</v>
      </c>
      <c r="X701" s="19"/>
      <c r="Y701" s="19" t="n">
        <v>0.64435877099583</v>
      </c>
      <c r="Z701" s="19" t="n">
        <v>0.763598078506909</v>
      </c>
      <c r="AA701" s="19" t="n">
        <v>0.676720544638489</v>
      </c>
      <c r="AB701" s="19" t="n">
        <v>0.574384313710052</v>
      </c>
      <c r="AC701" s="19" t="n">
        <v>0.662638865439454</v>
      </c>
      <c r="AD701" s="19" t="n">
        <v>0.472310020349976</v>
      </c>
      <c r="AE701" s="19"/>
      <c r="AF701" s="19" t="n">
        <v>0.666002223117832</v>
      </c>
      <c r="AG701" s="19"/>
      <c r="AH701" s="19" t="n">
        <v>0.664141968116202</v>
      </c>
      <c r="AI701" s="19"/>
      <c r="AJ701" s="19" t="n">
        <v>0.624894669607359</v>
      </c>
      <c r="AK701" s="19" t="n">
        <v>0.662019473945149</v>
      </c>
      <c r="AL701" s="19" t="n">
        <v>0.714505206851103</v>
      </c>
      <c r="AM701" s="19" t="n">
        <v>0.623768572678711</v>
      </c>
      <c r="AN701" s="19" t="n">
        <v>0.518438377196601</v>
      </c>
      <c r="AO701" s="19" t="n">
        <v>0.62346466012317</v>
      </c>
      <c r="AP701" s="19" t="n">
        <v>0.697434324028755</v>
      </c>
    </row>
    <row r="702">
      <c r="B702" t="s">
        <v>307</v>
      </c>
      <c r="C702" s="19" t="n">
        <v>0.116122083219327</v>
      </c>
      <c r="D702" s="19" t="n">
        <v>0.0977787220641205</v>
      </c>
      <c r="E702" s="19" t="n">
        <v>0.134511007530321</v>
      </c>
      <c r="F702" s="19"/>
      <c r="G702" s="19" t="n">
        <v>0.137720619094779</v>
      </c>
      <c r="H702" s="19" t="n">
        <v>0.0917349196278693</v>
      </c>
      <c r="I702" s="19" t="n">
        <v>0.118785608887516</v>
      </c>
      <c r="J702" s="19" t="n">
        <v>0.10973254766464</v>
      </c>
      <c r="K702" s="19" t="n">
        <v>0.1199605607076</v>
      </c>
      <c r="L702" s="19" t="n">
        <v>0.124719837568394</v>
      </c>
      <c r="M702" s="19"/>
      <c r="N702" s="19" t="n">
        <v>0.0592519372792603</v>
      </c>
      <c r="O702" s="19" t="n">
        <v>0.139528331797371</v>
      </c>
      <c r="P702" s="19" t="n">
        <v>0.0894835323278531</v>
      </c>
      <c r="Q702" s="19" t="n">
        <v>0.122043048927867</v>
      </c>
      <c r="R702" s="19" t="n">
        <v>0.137152413584279</v>
      </c>
      <c r="S702" s="19"/>
      <c r="T702" s="19" t="n">
        <v>0.0890270929721783</v>
      </c>
      <c r="U702" s="19" t="n">
        <v>0.162522173711686</v>
      </c>
      <c r="V702" s="19" t="n">
        <v>0.105962840470146</v>
      </c>
      <c r="W702" s="19" t="n">
        <v>0.0957902733314701</v>
      </c>
      <c r="X702" s="19"/>
      <c r="Y702" s="19" t="n">
        <v>0.0980609746223368</v>
      </c>
      <c r="Z702" s="19" t="n">
        <v>0.0989987813065847</v>
      </c>
      <c r="AA702" s="19" t="n">
        <v>0.123450572076642</v>
      </c>
      <c r="AB702" s="19" t="n">
        <v>0.121273199385098</v>
      </c>
      <c r="AC702" s="19" t="n">
        <v>0.113818260666439</v>
      </c>
      <c r="AD702" s="19" t="n">
        <v>0.211227372406947</v>
      </c>
      <c r="AE702" s="19"/>
      <c r="AF702" s="19" t="n">
        <v>0.105929632161522</v>
      </c>
      <c r="AG702" s="19"/>
      <c r="AH702" s="19" t="n">
        <v>0.10664429062018</v>
      </c>
      <c r="AI702" s="19"/>
      <c r="AJ702" s="19" t="n">
        <v>0.149528196114051</v>
      </c>
      <c r="AK702" s="19" t="n">
        <v>0.0593034625123342</v>
      </c>
      <c r="AL702" s="19" t="n">
        <v>0.0947272710080773</v>
      </c>
      <c r="AM702" s="19" t="n">
        <v>0.164689409521379</v>
      </c>
      <c r="AN702" s="19" t="n">
        <v>0.129470775554014</v>
      </c>
      <c r="AO702" s="19" t="n">
        <v>0.115237834555586</v>
      </c>
      <c r="AP702" s="19" t="n">
        <v>0.122512195110138</v>
      </c>
    </row>
    <row r="703">
      <c r="B703" t="s">
        <v>243</v>
      </c>
      <c r="C703" s="19" t="n">
        <v>0.53323549147644</v>
      </c>
      <c r="D703" s="19" t="n">
        <v>0.572224186999499</v>
      </c>
      <c r="E703" s="19" t="n">
        <v>0.494149951760378</v>
      </c>
      <c r="F703" s="19"/>
      <c r="G703" s="19" t="n">
        <v>0.525016925963011</v>
      </c>
      <c r="H703" s="19" t="n">
        <v>0.546405492155696</v>
      </c>
      <c r="I703" s="19" t="n">
        <v>0.508647163542541</v>
      </c>
      <c r="J703" s="19" t="n">
        <v>0.507674349588504</v>
      </c>
      <c r="K703" s="19" t="n">
        <v>0.496023521463563</v>
      </c>
      <c r="L703" s="19" t="n">
        <v>0.58849276236107</v>
      </c>
      <c r="M703" s="19"/>
      <c r="N703" s="19" t="n">
        <v>0.578690442618435</v>
      </c>
      <c r="O703" s="19" t="n">
        <v>0.471625557233333</v>
      </c>
      <c r="P703" s="19" t="n">
        <v>0.567282986731651</v>
      </c>
      <c r="Q703" s="19" t="n">
        <v>0.55805562047972</v>
      </c>
      <c r="R703" s="19" t="n">
        <v>0.49737611576647</v>
      </c>
      <c r="S703" s="19"/>
      <c r="T703" s="19" t="n">
        <v>0.597853317006283</v>
      </c>
      <c r="U703" s="19" t="n">
        <v>0.43682729651502</v>
      </c>
      <c r="V703" s="19" t="n">
        <v>0.515989265700036</v>
      </c>
      <c r="W703" s="19" t="n">
        <v>0.586969439106075</v>
      </c>
      <c r="X703" s="19"/>
      <c r="Y703" s="19" t="n">
        <v>0.546297796373494</v>
      </c>
      <c r="Z703" s="19" t="n">
        <v>0.664599297200324</v>
      </c>
      <c r="AA703" s="19" t="n">
        <v>0.553269972561847</v>
      </c>
      <c r="AB703" s="19" t="n">
        <v>0.453111114324953</v>
      </c>
      <c r="AC703" s="19" t="n">
        <v>0.548820604773015</v>
      </c>
      <c r="AD703" s="19" t="n">
        <v>0.261082647943029</v>
      </c>
      <c r="AE703" s="19"/>
      <c r="AF703" s="19" t="n">
        <v>0.56007259095631</v>
      </c>
      <c r="AG703" s="19"/>
      <c r="AH703" s="19" t="n">
        <v>0.557497677496022</v>
      </c>
      <c r="AI703" s="19"/>
      <c r="AJ703" s="19" t="n">
        <v>0.475366473493308</v>
      </c>
      <c r="AK703" s="19" t="n">
        <v>0.602716011432815</v>
      </c>
      <c r="AL703" s="19" t="n">
        <v>0.619777935843025</v>
      </c>
      <c r="AM703" s="19" t="n">
        <v>0.459079163157331</v>
      </c>
      <c r="AN703" s="19" t="n">
        <v>0.388967601642587</v>
      </c>
      <c r="AO703" s="19" t="n">
        <v>0.508226825567584</v>
      </c>
      <c r="AP703" s="19" t="n">
        <v>0.574922128918617</v>
      </c>
    </row>
    <row r="704">
      <c r="C704" s="19"/>
      <c r="D704" s="19"/>
      <c r="E704" s="19"/>
      <c r="F704" s="19"/>
      <c r="G704" s="19"/>
      <c r="H704" s="19"/>
      <c r="I704" s="19"/>
      <c r="J704" s="19"/>
      <c r="K704" s="19"/>
      <c r="L704" s="19"/>
      <c r="M704" s="19"/>
      <c r="N704" s="19"/>
      <c r="O704" s="19"/>
      <c r="P704" s="19"/>
      <c r="Q704" s="19"/>
      <c r="R704" s="19"/>
      <c r="S704" s="19"/>
      <c r="T704" s="19"/>
      <c r="U704" s="19"/>
      <c r="V704" s="19"/>
      <c r="W704" s="19"/>
      <c r="X704" s="19"/>
      <c r="Y704" s="19"/>
      <c r="Z704" s="19"/>
      <c r="AA704" s="19"/>
      <c r="AB704" s="19"/>
      <c r="AC704" s="19"/>
      <c r="AD704" s="19"/>
      <c r="AE704" s="19"/>
      <c r="AF704" s="19"/>
      <c r="AG704" s="19"/>
      <c r="AH704" s="19"/>
      <c r="AI704" s="19"/>
      <c r="AJ704" s="19"/>
      <c r="AK704" s="19"/>
      <c r="AL704" s="19"/>
      <c r="AM704" s="19"/>
      <c r="AN704" s="19"/>
      <c r="AO704" s="19"/>
      <c r="AP704" s="19"/>
    </row>
    <row r="705">
      <c r="B705" s="7" t="s">
        <v>314</v>
      </c>
      <c r="C705" s="19"/>
      <c r="D705" s="19"/>
      <c r="E705" s="19"/>
      <c r="F705" s="19"/>
      <c r="G705" s="19"/>
      <c r="H705" s="19"/>
      <c r="I705" s="19"/>
      <c r="J705" s="19"/>
      <c r="K705" s="19"/>
      <c r="L705" s="19"/>
      <c r="M705" s="19"/>
      <c r="N705" s="19"/>
      <c r="O705" s="19"/>
      <c r="P705" s="19"/>
      <c r="Q705" s="19"/>
      <c r="R705" s="19"/>
      <c r="S705" s="19"/>
      <c r="T705" s="19"/>
      <c r="U705" s="19"/>
      <c r="V705" s="19"/>
      <c r="W705" s="19"/>
      <c r="X705" s="19"/>
      <c r="Y705" s="19"/>
      <c r="Z705" s="19"/>
      <c r="AA705" s="19"/>
      <c r="AB705" s="19"/>
      <c r="AC705" s="19"/>
      <c r="AD705" s="19"/>
      <c r="AE705" s="19"/>
      <c r="AF705" s="19"/>
      <c r="AG705" s="19"/>
      <c r="AH705" s="19"/>
      <c r="AI705" s="19"/>
      <c r="AJ705" s="19"/>
      <c r="AK705" s="19"/>
      <c r="AL705" s="19"/>
      <c r="AM705" s="19"/>
      <c r="AN705" s="19"/>
      <c r="AO705" s="19"/>
      <c r="AP705" s="19"/>
    </row>
    <row r="706">
      <c r="B706" s="26" t="s">
        <v>64</v>
      </c>
      <c r="C706" s="19"/>
      <c r="D706" s="19"/>
      <c r="E706" s="19"/>
      <c r="F706" s="19"/>
      <c r="G706" s="19"/>
      <c r="H706" s="19"/>
      <c r="I706" s="19"/>
      <c r="J706" s="19"/>
      <c r="K706" s="19"/>
      <c r="L706" s="19"/>
      <c r="M706" s="19"/>
      <c r="N706" s="19"/>
      <c r="O706" s="19"/>
      <c r="P706" s="19"/>
      <c r="Q706" s="19"/>
      <c r="R706" s="19"/>
      <c r="S706" s="19"/>
      <c r="T706" s="19"/>
      <c r="U706" s="19"/>
      <c r="V706" s="19"/>
      <c r="W706" s="19"/>
      <c r="X706" s="19"/>
      <c r="Y706" s="19"/>
      <c r="Z706" s="19"/>
      <c r="AA706" s="19"/>
      <c r="AB706" s="19"/>
      <c r="AC706" s="19"/>
      <c r="AD706" s="19"/>
      <c r="AE706" s="19"/>
      <c r="AF706" s="19"/>
      <c r="AG706" s="19"/>
      <c r="AH706" s="19"/>
      <c r="AI706" s="19"/>
      <c r="AJ706" s="19"/>
      <c r="AK706" s="19"/>
      <c r="AL706" s="19"/>
      <c r="AM706" s="19"/>
      <c r="AN706" s="19"/>
      <c r="AO706" s="19"/>
      <c r="AP706" s="19"/>
    </row>
    <row r="707">
      <c r="B707" t="s">
        <v>301</v>
      </c>
      <c r="C707" s="19" t="n">
        <v>0.236945926738527</v>
      </c>
      <c r="D707" s="19" t="n">
        <v>0.266587563639063</v>
      </c>
      <c r="E707" s="19" t="n">
        <v>0.207230662845183</v>
      </c>
      <c r="F707" s="19"/>
      <c r="G707" s="19" t="n">
        <v>0.304970517780275</v>
      </c>
      <c r="H707" s="19" t="n">
        <v>0.269134698685234</v>
      </c>
      <c r="I707" s="19" t="n">
        <v>0.205696738677274</v>
      </c>
      <c r="J707" s="19" t="n">
        <v>0.204827343848276</v>
      </c>
      <c r="K707" s="19" t="n">
        <v>0.232855006604895</v>
      </c>
      <c r="L707" s="19" t="n">
        <v>0.229753199306149</v>
      </c>
      <c r="M707" s="19"/>
      <c r="N707" s="19" t="n">
        <v>0.281922819648206</v>
      </c>
      <c r="O707" s="19" t="n">
        <v>0.249777342681611</v>
      </c>
      <c r="P707" s="19" t="n">
        <v>0.218170305062518</v>
      </c>
      <c r="Q707" s="19" t="n">
        <v>0.215252269656199</v>
      </c>
      <c r="R707" s="19" t="n">
        <v>0.266903889870521</v>
      </c>
      <c r="S707" s="19"/>
      <c r="T707" s="19" t="n">
        <v>0.256002463834611</v>
      </c>
      <c r="U707" s="19" t="n">
        <v>0.186243821170847</v>
      </c>
      <c r="V707" s="19" t="n">
        <v>0.174509797213207</v>
      </c>
      <c r="W707" s="19" t="n">
        <v>0.260631308274593</v>
      </c>
      <c r="X707" s="19"/>
      <c r="Y707" s="19" t="n">
        <v>0.249999292508117</v>
      </c>
      <c r="Z707" s="19" t="n">
        <v>0.249140447842068</v>
      </c>
      <c r="AA707" s="19" t="n">
        <v>0.216491469475469</v>
      </c>
      <c r="AB707" s="19" t="n">
        <v>0.215166412128864</v>
      </c>
      <c r="AC707" s="19" t="n">
        <v>0.30994026879679</v>
      </c>
      <c r="AD707" s="19" t="n">
        <v>0.163734537669417</v>
      </c>
      <c r="AE707" s="19"/>
      <c r="AF707" s="19" t="n">
        <v>0.237747377643611</v>
      </c>
      <c r="AG707" s="19"/>
      <c r="AH707" s="19" t="n">
        <v>0.244203776475802</v>
      </c>
      <c r="AI707" s="19"/>
      <c r="AJ707" s="19" t="n">
        <v>0.29629382440619</v>
      </c>
      <c r="AK707" s="19" t="n">
        <v>0.225188166197739</v>
      </c>
      <c r="AL707" s="19" t="n">
        <v>0.193643506477128</v>
      </c>
      <c r="AM707" s="19" t="n">
        <v>0.27878969135343</v>
      </c>
      <c r="AN707" s="19" t="n">
        <v>0.174999572253954</v>
      </c>
      <c r="AO707" s="19" t="n">
        <v>0.197940606870987</v>
      </c>
      <c r="AP707" s="19" t="n">
        <v>0.233245602252533</v>
      </c>
    </row>
    <row r="708">
      <c r="B708" t="s">
        <v>302</v>
      </c>
      <c r="C708" s="19" t="n">
        <v>0.34396065413691</v>
      </c>
      <c r="D708" s="19" t="n">
        <v>0.355869851195618</v>
      </c>
      <c r="E708" s="19" t="n">
        <v>0.33202187577103</v>
      </c>
      <c r="F708" s="19"/>
      <c r="G708" s="19" t="n">
        <v>0.315586393314467</v>
      </c>
      <c r="H708" s="19" t="n">
        <v>0.300743394031003</v>
      </c>
      <c r="I708" s="19" t="n">
        <v>0.395837249772929</v>
      </c>
      <c r="J708" s="19" t="n">
        <v>0.368775416085939</v>
      </c>
      <c r="K708" s="19" t="n">
        <v>0.296311559808103</v>
      </c>
      <c r="L708" s="19" t="n">
        <v>0.365692087919681</v>
      </c>
      <c r="M708" s="19"/>
      <c r="N708" s="19" t="n">
        <v>0.294877471636118</v>
      </c>
      <c r="O708" s="19" t="n">
        <v>0.306127938492413</v>
      </c>
      <c r="P708" s="19" t="n">
        <v>0.356457644954353</v>
      </c>
      <c r="Q708" s="19" t="n">
        <v>0.379297541441754</v>
      </c>
      <c r="R708" s="19" t="n">
        <v>0.327646257154746</v>
      </c>
      <c r="S708" s="19"/>
      <c r="T708" s="19" t="n">
        <v>0.286153688694946</v>
      </c>
      <c r="U708" s="19" t="n">
        <v>0.332668762244498</v>
      </c>
      <c r="V708" s="19" t="n">
        <v>0.363387843158604</v>
      </c>
      <c r="W708" s="19" t="n">
        <v>0.367144334375398</v>
      </c>
      <c r="X708" s="19"/>
      <c r="Y708" s="19" t="n">
        <v>0.33866874647243</v>
      </c>
      <c r="Z708" s="19" t="n">
        <v>0.42388034642413</v>
      </c>
      <c r="AA708" s="19" t="n">
        <v>0.349105036361512</v>
      </c>
      <c r="AB708" s="19" t="n">
        <v>0.291431428631646</v>
      </c>
      <c r="AC708" s="19" t="n">
        <v>0.313212509349347</v>
      </c>
      <c r="AD708" s="19" t="n">
        <v>0.29693171163152</v>
      </c>
      <c r="AE708" s="19"/>
      <c r="AF708" s="19" t="n">
        <v>0.360066011182489</v>
      </c>
      <c r="AG708" s="19"/>
      <c r="AH708" s="19" t="n">
        <v>0.353284620663965</v>
      </c>
      <c r="AI708" s="19"/>
      <c r="AJ708" s="19" t="n">
        <v>0.307333013551349</v>
      </c>
      <c r="AK708" s="19" t="n">
        <v>0.38356553230749</v>
      </c>
      <c r="AL708" s="19" t="n">
        <v>0.385248052671893</v>
      </c>
      <c r="AM708" s="19" t="n">
        <v>0.30023269587859</v>
      </c>
      <c r="AN708" s="19" t="n">
        <v>0.336333996434755</v>
      </c>
      <c r="AO708" s="19" t="n">
        <v>0.333045901452007</v>
      </c>
      <c r="AP708" s="19" t="n">
        <v>0.343053561806232</v>
      </c>
    </row>
    <row r="709">
      <c r="B709" t="s">
        <v>303</v>
      </c>
      <c r="C709" s="19" t="n">
        <v>0.223737531150259</v>
      </c>
      <c r="D709" s="19" t="n">
        <v>0.21026139990712</v>
      </c>
      <c r="E709" s="19" t="n">
        <v>0.23724713581531</v>
      </c>
      <c r="F709" s="19"/>
      <c r="G709" s="19" t="n">
        <v>0.196303456163452</v>
      </c>
      <c r="H709" s="19" t="n">
        <v>0.242606277419774</v>
      </c>
      <c r="I709" s="19" t="n">
        <v>0.247215179548808</v>
      </c>
      <c r="J709" s="19" t="n">
        <v>0.190754238528093</v>
      </c>
      <c r="K709" s="19" t="n">
        <v>0.234917949192958</v>
      </c>
      <c r="L709" s="19" t="n">
        <v>0.222861658908176</v>
      </c>
      <c r="M709" s="19"/>
      <c r="N709" s="19" t="n">
        <v>0.262612030118533</v>
      </c>
      <c r="O709" s="19" t="n">
        <v>0.20269196228892</v>
      </c>
      <c r="P709" s="19" t="n">
        <v>0.2257945612984</v>
      </c>
      <c r="Q709" s="19" t="n">
        <v>0.224560271607371</v>
      </c>
      <c r="R709" s="19" t="n">
        <v>0.232781421885819</v>
      </c>
      <c r="S709" s="19"/>
      <c r="T709" s="19" t="n">
        <v>0.264118940659455</v>
      </c>
      <c r="U709" s="19" t="n">
        <v>0.240342313804726</v>
      </c>
      <c r="V709" s="19" t="n">
        <v>0.245359257659063</v>
      </c>
      <c r="W709" s="19" t="n">
        <v>0.199728859926433</v>
      </c>
      <c r="X709" s="19"/>
      <c r="Y709" s="19" t="n">
        <v>0.237539222292237</v>
      </c>
      <c r="Z709" s="19" t="n">
        <v>0.15677607721461</v>
      </c>
      <c r="AA709" s="19" t="n">
        <v>0.22757607092481</v>
      </c>
      <c r="AB709" s="19" t="n">
        <v>0.273204237091987</v>
      </c>
      <c r="AC709" s="19" t="n">
        <v>0.193587723534024</v>
      </c>
      <c r="AD709" s="19" t="n">
        <v>0.24172329845945</v>
      </c>
      <c r="AE709" s="19"/>
      <c r="AF709" s="19" t="n">
        <v>0.218524056996891</v>
      </c>
      <c r="AG709" s="19"/>
      <c r="AH709" s="19" t="n">
        <v>0.218104781743637</v>
      </c>
      <c r="AI709" s="19"/>
      <c r="AJ709" s="19" t="n">
        <v>0.23196539480542</v>
      </c>
      <c r="AK709" s="19" t="n">
        <v>0.248747362320944</v>
      </c>
      <c r="AL709" s="19" t="n">
        <v>0.240586023907786</v>
      </c>
      <c r="AM709" s="19" t="n">
        <v>0.204457132041943</v>
      </c>
      <c r="AN709" s="19" t="n">
        <v>0.188433200568602</v>
      </c>
      <c r="AO709" s="19" t="n">
        <v>0.190050699344473</v>
      </c>
      <c r="AP709" s="19" t="n">
        <v>0.208387510077662</v>
      </c>
    </row>
    <row r="710">
      <c r="B710" t="s">
        <v>304</v>
      </c>
      <c r="C710" s="19" t="n">
        <v>0.0557558822526096</v>
      </c>
      <c r="D710" s="19" t="n">
        <v>0.0451923392824783</v>
      </c>
      <c r="E710" s="19" t="n">
        <v>0.0663456640537782</v>
      </c>
      <c r="F710" s="19"/>
      <c r="G710" s="19" t="n">
        <v>0.0959719109754112</v>
      </c>
      <c r="H710" s="19" t="n">
        <v>0.0575956473866106</v>
      </c>
      <c r="I710" s="19" t="n">
        <v>0.0365796439446857</v>
      </c>
      <c r="J710" s="19" t="n">
        <v>0.0414381164965384</v>
      </c>
      <c r="K710" s="19" t="n">
        <v>0.0684627642878418</v>
      </c>
      <c r="L710" s="19" t="n">
        <v>0.0515053610849032</v>
      </c>
      <c r="M710" s="19"/>
      <c r="N710" s="19" t="n">
        <v>0.013637671169452</v>
      </c>
      <c r="O710" s="19" t="n">
        <v>0.106126597786512</v>
      </c>
      <c r="P710" s="19" t="n">
        <v>0.0366775973790588</v>
      </c>
      <c r="Q710" s="19" t="n">
        <v>0.0427015121325204</v>
      </c>
      <c r="R710" s="19" t="n">
        <v>0.0669482562432083</v>
      </c>
      <c r="S710" s="19"/>
      <c r="T710" s="19" t="n">
        <v>0.0388117829557234</v>
      </c>
      <c r="U710" s="19" t="n">
        <v>0.068205134023059</v>
      </c>
      <c r="V710" s="19" t="n">
        <v>0.0701601351559962</v>
      </c>
      <c r="W710" s="19" t="n">
        <v>0.0498458305650844</v>
      </c>
      <c r="X710" s="19"/>
      <c r="Y710" s="19" t="n">
        <v>0.0559924611129125</v>
      </c>
      <c r="Z710" s="19" t="n">
        <v>0.0732713225316862</v>
      </c>
      <c r="AA710" s="19" t="n">
        <v>0.0600517423514464</v>
      </c>
      <c r="AB710" s="19" t="n">
        <v>0.0194989548690434</v>
      </c>
      <c r="AC710" s="19" t="n">
        <v>0.079264128999617</v>
      </c>
      <c r="AD710" s="19" t="n">
        <v>0.033933468833263</v>
      </c>
      <c r="AE710" s="19"/>
      <c r="AF710" s="19" t="n">
        <v>0.0547353872578809</v>
      </c>
      <c r="AG710" s="19"/>
      <c r="AH710" s="19" t="n">
        <v>0.0539422522368983</v>
      </c>
      <c r="AI710" s="19"/>
      <c r="AJ710" s="19" t="n">
        <v>0.0710062414128745</v>
      </c>
      <c r="AK710" s="19" t="n">
        <v>0.0300804012227641</v>
      </c>
      <c r="AL710" s="19" t="n">
        <v>0.0421706326629346</v>
      </c>
      <c r="AM710" s="19" t="n">
        <v>0.0521973608826115</v>
      </c>
      <c r="AN710" s="19" t="n">
        <v>0.0760724527615455</v>
      </c>
      <c r="AO710" s="19" t="n">
        <v>0.117810016914898</v>
      </c>
      <c r="AP710" s="19" t="n">
        <v>0.0348091568461645</v>
      </c>
    </row>
    <row r="711">
      <c r="B711" t="s">
        <v>305</v>
      </c>
      <c r="C711" s="19" t="n">
        <v>0.058793629943993</v>
      </c>
      <c r="D711" s="19" t="n">
        <v>0.0524694517473954</v>
      </c>
      <c r="E711" s="19" t="n">
        <v>0.0651335167947437</v>
      </c>
      <c r="F711" s="19"/>
      <c r="G711" s="19" t="n">
        <v>0.0420380568215634</v>
      </c>
      <c r="H711" s="19" t="n">
        <v>0.0707294643743932</v>
      </c>
      <c r="I711" s="19" t="n">
        <v>0.0284640405349605</v>
      </c>
      <c r="J711" s="19" t="n">
        <v>0.0900954445788391</v>
      </c>
      <c r="K711" s="19" t="n">
        <v>0.0597402543787606</v>
      </c>
      <c r="L711" s="19" t="n">
        <v>0.0553485317546114</v>
      </c>
      <c r="M711" s="19"/>
      <c r="N711" s="19" t="n">
        <v>0.0615892752966905</v>
      </c>
      <c r="O711" s="19" t="n">
        <v>0.0533091676270389</v>
      </c>
      <c r="P711" s="19" t="n">
        <v>0.0573302203317033</v>
      </c>
      <c r="Q711" s="19" t="n">
        <v>0.0616121470384731</v>
      </c>
      <c r="R711" s="19" t="n">
        <v>0.0626255920924414</v>
      </c>
      <c r="S711" s="19"/>
      <c r="T711" s="19" t="n">
        <v>0.0536525965740905</v>
      </c>
      <c r="U711" s="19" t="n">
        <v>0.103097573693071</v>
      </c>
      <c r="V711" s="19" t="n">
        <v>0.0520173128989576</v>
      </c>
      <c r="W711" s="19" t="n">
        <v>0.0408614052260215</v>
      </c>
      <c r="X711" s="19"/>
      <c r="Y711" s="19" t="n">
        <v>0.053216221003017</v>
      </c>
      <c r="Z711" s="19" t="n">
        <v>0.0578719303360088</v>
      </c>
      <c r="AA711" s="19" t="n">
        <v>0.0551088775365579</v>
      </c>
      <c r="AB711" s="19" t="n">
        <v>0.0428176685035056</v>
      </c>
      <c r="AC711" s="19" t="n">
        <v>0.0699576119739921</v>
      </c>
      <c r="AD711" s="19" t="n">
        <v>0.111347334553273</v>
      </c>
      <c r="AE711" s="19"/>
      <c r="AF711" s="19" t="n">
        <v>0.0498057847374491</v>
      </c>
      <c r="AG711" s="19"/>
      <c r="AH711" s="19" t="n">
        <v>0.0513428699623166</v>
      </c>
      <c r="AI711" s="19"/>
      <c r="AJ711" s="19" t="n">
        <v>0.0412435451616408</v>
      </c>
      <c r="AK711" s="19" t="n">
        <v>0.028819605983717</v>
      </c>
      <c r="AL711" s="19" t="n">
        <v>0.0591928350450105</v>
      </c>
      <c r="AM711" s="19" t="n">
        <v>0.0962710691988165</v>
      </c>
      <c r="AN711" s="19" t="n">
        <v>0.10387671240147</v>
      </c>
      <c r="AO711" s="19" t="n">
        <v>0.0350920488530328</v>
      </c>
      <c r="AP711" s="19" t="n">
        <v>0.0931618366624898</v>
      </c>
    </row>
    <row r="712">
      <c r="B712" t="s">
        <v>60</v>
      </c>
      <c r="C712" s="19" t="n">
        <v>0.0808063757777015</v>
      </c>
      <c r="D712" s="19" t="n">
        <v>0.0696193942283257</v>
      </c>
      <c r="E712" s="19" t="n">
        <v>0.092021144719955</v>
      </c>
      <c r="F712" s="19"/>
      <c r="G712" s="19" t="n">
        <v>0.045129664944831</v>
      </c>
      <c r="H712" s="19" t="n">
        <v>0.0591905181029849</v>
      </c>
      <c r="I712" s="19" t="n">
        <v>0.0862071475213427</v>
      </c>
      <c r="J712" s="19" t="n">
        <v>0.104109440462315</v>
      </c>
      <c r="K712" s="19" t="n">
        <v>0.107712465727442</v>
      </c>
      <c r="L712" s="19" t="n">
        <v>0.0748391610264782</v>
      </c>
      <c r="M712" s="19"/>
      <c r="N712" s="19" t="n">
        <v>0.0853607321310001</v>
      </c>
      <c r="O712" s="19" t="n">
        <v>0.0819669911235041</v>
      </c>
      <c r="P712" s="19" t="n">
        <v>0.105569670973967</v>
      </c>
      <c r="Q712" s="19" t="n">
        <v>0.0765762581236821</v>
      </c>
      <c r="R712" s="19" t="n">
        <v>0.0430945827532641</v>
      </c>
      <c r="S712" s="19"/>
      <c r="T712" s="19" t="n">
        <v>0.101260527281174</v>
      </c>
      <c r="U712" s="19" t="n">
        <v>0.069442395063799</v>
      </c>
      <c r="V712" s="19" t="n">
        <v>0.0945656539141721</v>
      </c>
      <c r="W712" s="19" t="n">
        <v>0.0817882616324703</v>
      </c>
      <c r="X712" s="19"/>
      <c r="Y712" s="19" t="n">
        <v>0.0645840566112877</v>
      </c>
      <c r="Z712" s="19" t="n">
        <v>0.0390598756514966</v>
      </c>
      <c r="AA712" s="19" t="n">
        <v>0.0916668033502044</v>
      </c>
      <c r="AB712" s="19" t="n">
        <v>0.157881298774954</v>
      </c>
      <c r="AC712" s="19" t="n">
        <v>0.0340377573462301</v>
      </c>
      <c r="AD712" s="19" t="n">
        <v>0.152329648853077</v>
      </c>
      <c r="AE712" s="19"/>
      <c r="AF712" s="19" t="n">
        <v>0.0791213821816788</v>
      </c>
      <c r="AG712" s="19"/>
      <c r="AH712" s="19" t="n">
        <v>0.0791216989173815</v>
      </c>
      <c r="AI712" s="19"/>
      <c r="AJ712" s="19" t="n">
        <v>0.0521579806625253</v>
      </c>
      <c r="AK712" s="19" t="n">
        <v>0.0835989319673452</v>
      </c>
      <c r="AL712" s="19" t="n">
        <v>0.0791589492352482</v>
      </c>
      <c r="AM712" s="19" t="n">
        <v>0.0680520506446097</v>
      </c>
      <c r="AN712" s="19" t="n">
        <v>0.120284065579674</v>
      </c>
      <c r="AO712" s="19" t="n">
        <v>0.126060726564602</v>
      </c>
      <c r="AP712" s="19" t="n">
        <v>0.0873423323549183</v>
      </c>
    </row>
    <row r="713">
      <c r="B713" t="s">
        <v>306</v>
      </c>
      <c r="C713" s="19" t="n">
        <v>0.580906580875437</v>
      </c>
      <c r="D713" s="19" t="n">
        <v>0.622457414834681</v>
      </c>
      <c r="E713" s="19" t="n">
        <v>0.539252538616213</v>
      </c>
      <c r="F713" s="19"/>
      <c r="G713" s="19" t="n">
        <v>0.620556911094742</v>
      </c>
      <c r="H713" s="19" t="n">
        <v>0.569878092716237</v>
      </c>
      <c r="I713" s="19" t="n">
        <v>0.601533988450203</v>
      </c>
      <c r="J713" s="19" t="n">
        <v>0.573602759934215</v>
      </c>
      <c r="K713" s="19" t="n">
        <v>0.529166566412998</v>
      </c>
      <c r="L713" s="19" t="n">
        <v>0.595445287225831</v>
      </c>
      <c r="M713" s="19"/>
      <c r="N713" s="19" t="n">
        <v>0.576800291284325</v>
      </c>
      <c r="O713" s="19" t="n">
        <v>0.555905281174024</v>
      </c>
      <c r="P713" s="19" t="n">
        <v>0.574627950016871</v>
      </c>
      <c r="Q713" s="19" t="n">
        <v>0.594549811097954</v>
      </c>
      <c r="R713" s="19" t="n">
        <v>0.594550147025267</v>
      </c>
      <c r="S713" s="19"/>
      <c r="T713" s="19" t="n">
        <v>0.542156152529557</v>
      </c>
      <c r="U713" s="19" t="n">
        <v>0.518912583415346</v>
      </c>
      <c r="V713" s="19" t="n">
        <v>0.537897640371811</v>
      </c>
      <c r="W713" s="19" t="n">
        <v>0.627775642649991</v>
      </c>
      <c r="X713" s="19"/>
      <c r="Y713" s="19" t="n">
        <v>0.588668038980546</v>
      </c>
      <c r="Z713" s="19" t="n">
        <v>0.673020794266198</v>
      </c>
      <c r="AA713" s="19" t="n">
        <v>0.565596505836981</v>
      </c>
      <c r="AB713" s="19" t="n">
        <v>0.50659784076051</v>
      </c>
      <c r="AC713" s="19" t="n">
        <v>0.623152778146137</v>
      </c>
      <c r="AD713" s="19" t="n">
        <v>0.460666249300937</v>
      </c>
      <c r="AE713" s="19"/>
      <c r="AF713" s="19" t="n">
        <v>0.5978133888261</v>
      </c>
      <c r="AG713" s="19"/>
      <c r="AH713" s="19" t="n">
        <v>0.597488397139767</v>
      </c>
      <c r="AI713" s="19"/>
      <c r="AJ713" s="19" t="n">
        <v>0.603626837957539</v>
      </c>
      <c r="AK713" s="19" t="n">
        <v>0.60875369850523</v>
      </c>
      <c r="AL713" s="19" t="n">
        <v>0.578891559149021</v>
      </c>
      <c r="AM713" s="19" t="n">
        <v>0.579022387232019</v>
      </c>
      <c r="AN713" s="19" t="n">
        <v>0.511333568688709</v>
      </c>
      <c r="AO713" s="19" t="n">
        <v>0.530986508322994</v>
      </c>
      <c r="AP713" s="19" t="n">
        <v>0.576299164058765</v>
      </c>
    </row>
    <row r="714">
      <c r="B714" t="s">
        <v>307</v>
      </c>
      <c r="C714" s="19" t="n">
        <v>0.114549512196603</v>
      </c>
      <c r="D714" s="19" t="n">
        <v>0.0976617910298737</v>
      </c>
      <c r="E714" s="19" t="n">
        <v>0.131479180848522</v>
      </c>
      <c r="F714" s="19"/>
      <c r="G714" s="19" t="n">
        <v>0.138009967796975</v>
      </c>
      <c r="H714" s="19" t="n">
        <v>0.128325111761004</v>
      </c>
      <c r="I714" s="19" t="n">
        <v>0.0650436844796462</v>
      </c>
      <c r="J714" s="19" t="n">
        <v>0.131533561075378</v>
      </c>
      <c r="K714" s="19" t="n">
        <v>0.128203018666602</v>
      </c>
      <c r="L714" s="19" t="n">
        <v>0.106853892839515</v>
      </c>
      <c r="M714" s="19"/>
      <c r="N714" s="19" t="n">
        <v>0.0752269464661425</v>
      </c>
      <c r="O714" s="19" t="n">
        <v>0.159435765413551</v>
      </c>
      <c r="P714" s="19" t="n">
        <v>0.0940078177107622</v>
      </c>
      <c r="Q714" s="19" t="n">
        <v>0.104313659170994</v>
      </c>
      <c r="R714" s="19" t="n">
        <v>0.12957384833565</v>
      </c>
      <c r="S714" s="19"/>
      <c r="T714" s="19" t="n">
        <v>0.0924643795298139</v>
      </c>
      <c r="U714" s="19" t="n">
        <v>0.17130270771613</v>
      </c>
      <c r="V714" s="19" t="n">
        <v>0.122177448054954</v>
      </c>
      <c r="W714" s="19" t="n">
        <v>0.0907072357911058</v>
      </c>
      <c r="X714" s="19"/>
      <c r="Y714" s="19" t="n">
        <v>0.109208682115929</v>
      </c>
      <c r="Z714" s="19" t="n">
        <v>0.131143252867695</v>
      </c>
      <c r="AA714" s="19" t="n">
        <v>0.115160619888004</v>
      </c>
      <c r="AB714" s="19" t="n">
        <v>0.062316623372549</v>
      </c>
      <c r="AC714" s="19" t="n">
        <v>0.149221740973609</v>
      </c>
      <c r="AD714" s="19" t="n">
        <v>0.145280803386536</v>
      </c>
      <c r="AE714" s="19"/>
      <c r="AF714" s="19" t="n">
        <v>0.10454117199533</v>
      </c>
      <c r="AG714" s="19"/>
      <c r="AH714" s="19" t="n">
        <v>0.105285122199215</v>
      </c>
      <c r="AI714" s="19"/>
      <c r="AJ714" s="19" t="n">
        <v>0.112249786574515</v>
      </c>
      <c r="AK714" s="19" t="n">
        <v>0.0589000072064811</v>
      </c>
      <c r="AL714" s="19" t="n">
        <v>0.101363467707945</v>
      </c>
      <c r="AM714" s="19" t="n">
        <v>0.148468430081428</v>
      </c>
      <c r="AN714" s="19" t="n">
        <v>0.179949165163016</v>
      </c>
      <c r="AO714" s="19" t="n">
        <v>0.152902065767931</v>
      </c>
      <c r="AP714" s="19" t="n">
        <v>0.127970993508654</v>
      </c>
    </row>
    <row r="715">
      <c r="B715" t="s">
        <v>243</v>
      </c>
      <c r="C715" s="19" t="n">
        <v>0.466357068678834</v>
      </c>
      <c r="D715" s="19" t="n">
        <v>0.524795623804807</v>
      </c>
      <c r="E715" s="19" t="n">
        <v>0.407773357767691</v>
      </c>
      <c r="F715" s="19"/>
      <c r="G715" s="19" t="n">
        <v>0.482546943297767</v>
      </c>
      <c r="H715" s="19" t="n">
        <v>0.441552980955234</v>
      </c>
      <c r="I715" s="19" t="n">
        <v>0.536490303970557</v>
      </c>
      <c r="J715" s="19" t="n">
        <v>0.442069198858838</v>
      </c>
      <c r="K715" s="19" t="n">
        <v>0.400963547746395</v>
      </c>
      <c r="L715" s="19" t="n">
        <v>0.488591394386316</v>
      </c>
      <c r="M715" s="19"/>
      <c r="N715" s="19" t="n">
        <v>0.501573344818182</v>
      </c>
      <c r="O715" s="19" t="n">
        <v>0.396469515760473</v>
      </c>
      <c r="P715" s="19" t="n">
        <v>0.480620132306109</v>
      </c>
      <c r="Q715" s="19" t="n">
        <v>0.49023615192696</v>
      </c>
      <c r="R715" s="19" t="n">
        <v>0.464976298689618</v>
      </c>
      <c r="S715" s="19"/>
      <c r="T715" s="19" t="n">
        <v>0.449691772999743</v>
      </c>
      <c r="U715" s="19" t="n">
        <v>0.347609875699216</v>
      </c>
      <c r="V715" s="19" t="n">
        <v>0.415720192316857</v>
      </c>
      <c r="W715" s="19" t="n">
        <v>0.537068406858885</v>
      </c>
      <c r="X715" s="19"/>
      <c r="Y715" s="19" t="n">
        <v>0.479459356864617</v>
      </c>
      <c r="Z715" s="19" t="n">
        <v>0.541877541398503</v>
      </c>
      <c r="AA715" s="19" t="n">
        <v>0.450435885948977</v>
      </c>
      <c r="AB715" s="19" t="n">
        <v>0.444281217387961</v>
      </c>
      <c r="AC715" s="19" t="n">
        <v>0.473931037172528</v>
      </c>
      <c r="AD715" s="19" t="n">
        <v>0.315385445914401</v>
      </c>
      <c r="AE715" s="19"/>
      <c r="AF715" s="19" t="n">
        <v>0.49327221683077</v>
      </c>
      <c r="AG715" s="19"/>
      <c r="AH715" s="19" t="n">
        <v>0.492203274940552</v>
      </c>
      <c r="AI715" s="19"/>
      <c r="AJ715" s="19" t="n">
        <v>0.491377051383024</v>
      </c>
      <c r="AK715" s="19" t="n">
        <v>0.549853691298748</v>
      </c>
      <c r="AL715" s="19" t="n">
        <v>0.477528091441076</v>
      </c>
      <c r="AM715" s="19" t="n">
        <v>0.430553957150592</v>
      </c>
      <c r="AN715" s="19" t="n">
        <v>0.331384403525693</v>
      </c>
      <c r="AO715" s="19" t="n">
        <v>0.378084442555063</v>
      </c>
      <c r="AP715" s="19" t="n">
        <v>0.448328170550111</v>
      </c>
    </row>
    <row r="716">
      <c r="C716" s="19"/>
      <c r="D716" s="19"/>
      <c r="E716" s="19"/>
      <c r="F716" s="19"/>
      <c r="G716" s="19"/>
      <c r="H716" s="19"/>
      <c r="I716" s="19"/>
      <c r="J716" s="19"/>
      <c r="K716" s="19"/>
      <c r="L716" s="19"/>
      <c r="M716" s="19"/>
      <c r="N716" s="19"/>
      <c r="O716" s="19"/>
      <c r="P716" s="19"/>
      <c r="Q716" s="19"/>
      <c r="R716" s="19"/>
      <c r="S716" s="19"/>
      <c r="T716" s="19"/>
      <c r="U716" s="19"/>
      <c r="V716" s="19"/>
      <c r="W716" s="19"/>
      <c r="X716" s="19"/>
      <c r="Y716" s="19"/>
      <c r="Z716" s="19"/>
      <c r="AA716" s="19"/>
      <c r="AB716" s="19"/>
      <c r="AC716" s="19"/>
      <c r="AD716" s="19"/>
      <c r="AE716" s="19"/>
      <c r="AF716" s="19"/>
      <c r="AG716" s="19"/>
      <c r="AH716" s="19"/>
      <c r="AI716" s="19"/>
      <c r="AJ716" s="19"/>
      <c r="AK716" s="19"/>
      <c r="AL716" s="19"/>
      <c r="AM716" s="19"/>
      <c r="AN716" s="19"/>
      <c r="AO716" s="19"/>
      <c r="AP716" s="19"/>
    </row>
    <row r="717">
      <c r="B717" s="7" t="s">
        <v>315</v>
      </c>
      <c r="C717" s="19"/>
      <c r="D717" s="19"/>
      <c r="E717" s="19"/>
      <c r="F717" s="19"/>
      <c r="G717" s="19"/>
      <c r="H717" s="19"/>
      <c r="I717" s="19"/>
      <c r="J717" s="19"/>
      <c r="K717" s="19"/>
      <c r="L717" s="19"/>
      <c r="M717" s="19"/>
      <c r="N717" s="19"/>
      <c r="O717" s="19"/>
      <c r="P717" s="19"/>
      <c r="Q717" s="19"/>
      <c r="R717" s="19"/>
      <c r="S717" s="19"/>
      <c r="T717" s="19"/>
      <c r="U717" s="19"/>
      <c r="V717" s="19"/>
      <c r="W717" s="19"/>
      <c r="X717" s="19"/>
      <c r="Y717" s="19"/>
      <c r="Z717" s="19"/>
      <c r="AA717" s="19"/>
      <c r="AB717" s="19"/>
      <c r="AC717" s="19"/>
      <c r="AD717" s="19"/>
      <c r="AE717" s="19"/>
      <c r="AF717" s="19"/>
      <c r="AG717" s="19"/>
      <c r="AH717" s="19"/>
      <c r="AI717" s="19"/>
      <c r="AJ717" s="19"/>
      <c r="AK717" s="19"/>
      <c r="AL717" s="19"/>
      <c r="AM717" s="19"/>
      <c r="AN717" s="19"/>
      <c r="AO717" s="19"/>
      <c r="AP717" s="19"/>
    </row>
    <row r="718">
      <c r="B718" s="26" t="s">
        <v>64</v>
      </c>
      <c r="C718" s="19"/>
      <c r="D718" s="19"/>
      <c r="E718" s="19"/>
      <c r="F718" s="19"/>
      <c r="G718" s="19"/>
      <c r="H718" s="19"/>
      <c r="I718" s="19"/>
      <c r="J718" s="19"/>
      <c r="K718" s="19"/>
      <c r="L718" s="19"/>
      <c r="M718" s="19"/>
      <c r="N718" s="19"/>
      <c r="O718" s="19"/>
      <c r="P718" s="19"/>
      <c r="Q718" s="19"/>
      <c r="R718" s="19"/>
      <c r="S718" s="19"/>
      <c r="T718" s="19"/>
      <c r="U718" s="19"/>
      <c r="V718" s="19"/>
      <c r="W718" s="19"/>
      <c r="X718" s="19"/>
      <c r="Y718" s="19"/>
      <c r="Z718" s="19"/>
      <c r="AA718" s="19"/>
      <c r="AB718" s="19"/>
      <c r="AC718" s="19"/>
      <c r="AD718" s="19"/>
      <c r="AE718" s="19"/>
      <c r="AF718" s="19"/>
      <c r="AG718" s="19"/>
      <c r="AH718" s="19"/>
      <c r="AI718" s="19"/>
      <c r="AJ718" s="19"/>
      <c r="AK718" s="19"/>
      <c r="AL718" s="19"/>
      <c r="AM718" s="19"/>
      <c r="AN718" s="19"/>
      <c r="AO718" s="19"/>
      <c r="AP718" s="19"/>
    </row>
    <row r="719">
      <c r="B719" t="s">
        <v>301</v>
      </c>
      <c r="C719" s="19" t="n">
        <v>0.29081074555984</v>
      </c>
      <c r="D719" s="19" t="n">
        <v>0.282052778651111</v>
      </c>
      <c r="E719" s="19" t="n">
        <v>0.299590466421253</v>
      </c>
      <c r="F719" s="19"/>
      <c r="G719" s="19" t="n">
        <v>0.352324528134953</v>
      </c>
      <c r="H719" s="19" t="n">
        <v>0.301001893779367</v>
      </c>
      <c r="I719" s="19" t="n">
        <v>0.231700610638817</v>
      </c>
      <c r="J719" s="19" t="n">
        <v>0.293404070224329</v>
      </c>
      <c r="K719" s="19" t="n">
        <v>0.3119057522961</v>
      </c>
      <c r="L719" s="19" t="n">
        <v>0.280653071374821</v>
      </c>
      <c r="M719" s="19"/>
      <c r="N719" s="19" t="n">
        <v>0.315029192206604</v>
      </c>
      <c r="O719" s="19" t="n">
        <v>0.257468600843591</v>
      </c>
      <c r="P719" s="19" t="n">
        <v>0.281229307328298</v>
      </c>
      <c r="Q719" s="19" t="n">
        <v>0.290784905279399</v>
      </c>
      <c r="R719" s="19" t="n">
        <v>0.333646973387001</v>
      </c>
      <c r="S719" s="19"/>
      <c r="T719" s="19" t="n">
        <v>0.304632028315894</v>
      </c>
      <c r="U719" s="19" t="n">
        <v>0.273214306568351</v>
      </c>
      <c r="V719" s="19" t="n">
        <v>0.275667810271764</v>
      </c>
      <c r="W719" s="19" t="n">
        <v>0.310724002958889</v>
      </c>
      <c r="X719" s="19"/>
      <c r="Y719" s="19" t="n">
        <v>0.29006153903551</v>
      </c>
      <c r="Z719" s="19" t="n">
        <v>0.344842173206373</v>
      </c>
      <c r="AA719" s="19" t="n">
        <v>0.283618454285886</v>
      </c>
      <c r="AB719" s="19" t="n">
        <v>0.187336682475582</v>
      </c>
      <c r="AC719" s="19" t="n">
        <v>0.360146047198837</v>
      </c>
      <c r="AD719" s="19" t="n">
        <v>0.300711094002288</v>
      </c>
      <c r="AE719" s="19"/>
      <c r="AF719" s="19" t="n">
        <v>0.293695273841699</v>
      </c>
      <c r="AG719" s="19"/>
      <c r="AH719" s="19" t="n">
        <v>0.29620049284752</v>
      </c>
      <c r="AI719" s="19"/>
      <c r="AJ719" s="19" t="n">
        <v>0.326228664061569</v>
      </c>
      <c r="AK719" s="19" t="n">
        <v>0.294578257106749</v>
      </c>
      <c r="AL719" s="19" t="n">
        <v>0.286139728732447</v>
      </c>
      <c r="AM719" s="19" t="n">
        <v>0.30539980639243</v>
      </c>
      <c r="AN719" s="19" t="n">
        <v>0.16134148985682</v>
      </c>
      <c r="AO719" s="19" t="n">
        <v>0.201455387709279</v>
      </c>
      <c r="AP719" s="19" t="n">
        <v>0.343982944587247</v>
      </c>
    </row>
    <row r="720">
      <c r="B720" t="s">
        <v>302</v>
      </c>
      <c r="C720" s="19" t="n">
        <v>0.374960388456206</v>
      </c>
      <c r="D720" s="19" t="n">
        <v>0.367678265086472</v>
      </c>
      <c r="E720" s="19" t="n">
        <v>0.382260599924339</v>
      </c>
      <c r="F720" s="19"/>
      <c r="G720" s="19" t="n">
        <v>0.351887651890025</v>
      </c>
      <c r="H720" s="19" t="n">
        <v>0.341622176494622</v>
      </c>
      <c r="I720" s="19" t="n">
        <v>0.461497331159073</v>
      </c>
      <c r="J720" s="19" t="n">
        <v>0.349586107356143</v>
      </c>
      <c r="K720" s="19" t="n">
        <v>0.320350962617923</v>
      </c>
      <c r="L720" s="19" t="n">
        <v>0.404049618606938</v>
      </c>
      <c r="M720" s="19"/>
      <c r="N720" s="19" t="n">
        <v>0.289960848420069</v>
      </c>
      <c r="O720" s="19" t="n">
        <v>0.389610222016309</v>
      </c>
      <c r="P720" s="19" t="n">
        <v>0.35784716048977</v>
      </c>
      <c r="Q720" s="19" t="n">
        <v>0.403494780160516</v>
      </c>
      <c r="R720" s="19" t="n">
        <v>0.36929516707231</v>
      </c>
      <c r="S720" s="19"/>
      <c r="T720" s="19" t="n">
        <v>0.343288728954591</v>
      </c>
      <c r="U720" s="19" t="n">
        <v>0.365917587877805</v>
      </c>
      <c r="V720" s="19" t="n">
        <v>0.312080297689173</v>
      </c>
      <c r="W720" s="19" t="n">
        <v>0.404120368521898</v>
      </c>
      <c r="X720" s="19"/>
      <c r="Y720" s="19" t="n">
        <v>0.371828437416893</v>
      </c>
      <c r="Z720" s="19" t="n">
        <v>0.404364354976412</v>
      </c>
      <c r="AA720" s="19" t="n">
        <v>0.369183751631268</v>
      </c>
      <c r="AB720" s="19" t="n">
        <v>0.409228299638582</v>
      </c>
      <c r="AC720" s="19" t="n">
        <v>0.409842989302969</v>
      </c>
      <c r="AD720" s="19" t="n">
        <v>0.339629004802424</v>
      </c>
      <c r="AE720" s="19"/>
      <c r="AF720" s="19" t="n">
        <v>0.381775562901532</v>
      </c>
      <c r="AG720" s="19"/>
      <c r="AH720" s="19" t="n">
        <v>0.383571179694067</v>
      </c>
      <c r="AI720" s="19"/>
      <c r="AJ720" s="19" t="n">
        <v>0.349725542094895</v>
      </c>
      <c r="AK720" s="19" t="n">
        <v>0.386979118222671</v>
      </c>
      <c r="AL720" s="19" t="n">
        <v>0.408086743868381</v>
      </c>
      <c r="AM720" s="19" t="n">
        <v>0.311644749734776</v>
      </c>
      <c r="AN720" s="19" t="n">
        <v>0.395693605948129</v>
      </c>
      <c r="AO720" s="19" t="n">
        <v>0.411278820826387</v>
      </c>
      <c r="AP720" s="19" t="n">
        <v>0.37051765456137</v>
      </c>
    </row>
    <row r="721">
      <c r="B721" t="s">
        <v>303</v>
      </c>
      <c r="C721" s="19" t="n">
        <v>0.186462898568927</v>
      </c>
      <c r="D721" s="19" t="n">
        <v>0.211688263901708</v>
      </c>
      <c r="E721" s="19" t="n">
        <v>0.161174875839787</v>
      </c>
      <c r="F721" s="19"/>
      <c r="G721" s="19" t="n">
        <v>0.181921499390511</v>
      </c>
      <c r="H721" s="19" t="n">
        <v>0.194962522783045</v>
      </c>
      <c r="I721" s="19" t="n">
        <v>0.176516094363723</v>
      </c>
      <c r="J721" s="19" t="n">
        <v>0.192451364852081</v>
      </c>
      <c r="K721" s="19" t="n">
        <v>0.194471579188407</v>
      </c>
      <c r="L721" s="19" t="n">
        <v>0.179534837110327</v>
      </c>
      <c r="M721" s="19"/>
      <c r="N721" s="19" t="n">
        <v>0.285770534968459</v>
      </c>
      <c r="O721" s="19" t="n">
        <v>0.186166952843582</v>
      </c>
      <c r="P721" s="19" t="n">
        <v>0.206534591351432</v>
      </c>
      <c r="Q721" s="19" t="n">
        <v>0.168428013170121</v>
      </c>
      <c r="R721" s="19" t="n">
        <v>0.145819763147242</v>
      </c>
      <c r="S721" s="19"/>
      <c r="T721" s="19" t="n">
        <v>0.218704884931061</v>
      </c>
      <c r="U721" s="19" t="n">
        <v>0.172074319942291</v>
      </c>
      <c r="V721" s="19" t="n">
        <v>0.256674489097801</v>
      </c>
      <c r="W721" s="19" t="n">
        <v>0.159937997617859</v>
      </c>
      <c r="X721" s="19"/>
      <c r="Y721" s="19" t="n">
        <v>0.193955924126061</v>
      </c>
      <c r="Z721" s="19" t="n">
        <v>0.151945511391328</v>
      </c>
      <c r="AA721" s="19" t="n">
        <v>0.189752175302401</v>
      </c>
      <c r="AB721" s="19" t="n">
        <v>0.247805974938845</v>
      </c>
      <c r="AC721" s="19" t="n">
        <v>0.116241540797057</v>
      </c>
      <c r="AD721" s="19" t="n">
        <v>0.17577432255138</v>
      </c>
      <c r="AE721" s="19"/>
      <c r="AF721" s="19" t="n">
        <v>0.194396170088544</v>
      </c>
      <c r="AG721" s="19"/>
      <c r="AH721" s="19" t="n">
        <v>0.183781347195125</v>
      </c>
      <c r="AI721" s="19"/>
      <c r="AJ721" s="19" t="n">
        <v>0.185283088893902</v>
      </c>
      <c r="AK721" s="19" t="n">
        <v>0.213871726791048</v>
      </c>
      <c r="AL721" s="19" t="n">
        <v>0.180128329587654</v>
      </c>
      <c r="AM721" s="19" t="n">
        <v>0.176062737773473</v>
      </c>
      <c r="AN721" s="19" t="n">
        <v>0.241619396549367</v>
      </c>
      <c r="AO721" s="19" t="n">
        <v>0.265538258997623</v>
      </c>
      <c r="AP721" s="19" t="n">
        <v>0.0907965096509282</v>
      </c>
    </row>
    <row r="722">
      <c r="B722" t="s">
        <v>304</v>
      </c>
      <c r="C722" s="19" t="n">
        <v>0.0350785045965117</v>
      </c>
      <c r="D722" s="19" t="n">
        <v>0.0432883047757725</v>
      </c>
      <c r="E722" s="19" t="n">
        <v>0.0268483120583272</v>
      </c>
      <c r="F722" s="19"/>
      <c r="G722" s="19" t="n">
        <v>0.0793820624994246</v>
      </c>
      <c r="H722" s="19" t="n">
        <v>0.0482152176306191</v>
      </c>
      <c r="I722" s="19" t="n">
        <v>0.0135764670860004</v>
      </c>
      <c r="J722" s="19" t="n">
        <v>0.0272395322968986</v>
      </c>
      <c r="K722" s="19" t="n">
        <v>0.0347399078936103</v>
      </c>
      <c r="L722" s="19" t="n">
        <v>0.0258067157588854</v>
      </c>
      <c r="M722" s="19"/>
      <c r="N722" s="19" t="n">
        <v>0.017626367968056</v>
      </c>
      <c r="O722" s="19" t="n">
        <v>0.0754167374346951</v>
      </c>
      <c r="P722" s="19" t="n">
        <v>0.0168733941455837</v>
      </c>
      <c r="Q722" s="19" t="n">
        <v>0.0305424381573223</v>
      </c>
      <c r="R722" s="19" t="n">
        <v>0.0292061355379457</v>
      </c>
      <c r="S722" s="19"/>
      <c r="T722" s="19" t="n">
        <v>0.0765184240074759</v>
      </c>
      <c r="U722" s="19" t="n">
        <v>0.0462622398903902</v>
      </c>
      <c r="V722" s="19" t="n">
        <v>0.0336289369489817</v>
      </c>
      <c r="W722" s="19" t="n">
        <v>0.0288980906878557</v>
      </c>
      <c r="X722" s="19"/>
      <c r="Y722" s="19" t="n">
        <v>0.0428866643838898</v>
      </c>
      <c r="Z722" s="19" t="n">
        <v>0.0349050500326328</v>
      </c>
      <c r="AA722" s="19" t="n">
        <v>0.0286180697856511</v>
      </c>
      <c r="AB722" s="19" t="n">
        <v>0.0127346604387237</v>
      </c>
      <c r="AC722" s="19" t="n">
        <v>0.0600575853581889</v>
      </c>
      <c r="AD722" s="19" t="n">
        <v>0.0183467425337081</v>
      </c>
      <c r="AE722" s="19"/>
      <c r="AF722" s="19" t="n">
        <v>0.0239236138164637</v>
      </c>
      <c r="AG722" s="19"/>
      <c r="AH722" s="19" t="n">
        <v>0.0301518458099801</v>
      </c>
      <c r="AI722" s="19"/>
      <c r="AJ722" s="19" t="n">
        <v>0.0573127060968448</v>
      </c>
      <c r="AK722" s="19" t="n">
        <v>0.0267996769051534</v>
      </c>
      <c r="AL722" s="19" t="n">
        <v>0.0327819609087101</v>
      </c>
      <c r="AM722" s="19" t="n">
        <v>0.0312664048215679</v>
      </c>
      <c r="AN722" s="19" t="n">
        <v>0.0229269374094038</v>
      </c>
      <c r="AO722" s="19" t="n">
        <v>0.0112064666055644</v>
      </c>
      <c r="AP722" s="19" t="n">
        <v>0.0346370341083429</v>
      </c>
    </row>
    <row r="723">
      <c r="B723" t="s">
        <v>305</v>
      </c>
      <c r="C723" s="19" t="n">
        <v>0.0522034551902514</v>
      </c>
      <c r="D723" s="19" t="n">
        <v>0.0437907877314668</v>
      </c>
      <c r="E723" s="19" t="n">
        <v>0.0606370189108913</v>
      </c>
      <c r="F723" s="19"/>
      <c r="G723" s="19" t="n">
        <v>0.0151922872270487</v>
      </c>
      <c r="H723" s="19" t="n">
        <v>0.0641561237783578</v>
      </c>
      <c r="I723" s="19" t="n">
        <v>0.038003179999229</v>
      </c>
      <c r="J723" s="19" t="n">
        <v>0.0566162599661804</v>
      </c>
      <c r="K723" s="19" t="n">
        <v>0.0724258674577593</v>
      </c>
      <c r="L723" s="19" t="n">
        <v>0.0541050110647747</v>
      </c>
      <c r="M723" s="19"/>
      <c r="N723" s="19" t="n">
        <v>0.0148844974528344</v>
      </c>
      <c r="O723" s="19" t="n">
        <v>0.0434405944383097</v>
      </c>
      <c r="P723" s="19" t="n">
        <v>0.0447003989474017</v>
      </c>
      <c r="Q723" s="19" t="n">
        <v>0.0604695326788047</v>
      </c>
      <c r="R723" s="19" t="n">
        <v>0.0782902796293488</v>
      </c>
      <c r="S723" s="19"/>
      <c r="T723" s="19" t="n">
        <v>0</v>
      </c>
      <c r="U723" s="19" t="n">
        <v>0.0661282525758798</v>
      </c>
      <c r="V723" s="19" t="n">
        <v>0.0493344407824241</v>
      </c>
      <c r="W723" s="19" t="n">
        <v>0.0427237962848897</v>
      </c>
      <c r="X723" s="19"/>
      <c r="Y723" s="19" t="n">
        <v>0.0498707274787339</v>
      </c>
      <c r="Z723" s="19" t="n">
        <v>0.0375502992273879</v>
      </c>
      <c r="AA723" s="19" t="n">
        <v>0.0569369373222607</v>
      </c>
      <c r="AB723" s="19" t="n">
        <v>0.0828180972338892</v>
      </c>
      <c r="AC723" s="19" t="n">
        <v>0.02867568422024</v>
      </c>
      <c r="AD723" s="19" t="n">
        <v>0.0550989937295629</v>
      </c>
      <c r="AE723" s="19"/>
      <c r="AF723" s="19" t="n">
        <v>0.0463238518004244</v>
      </c>
      <c r="AG723" s="19"/>
      <c r="AH723" s="19" t="n">
        <v>0.0459505529924377</v>
      </c>
      <c r="AI723" s="19"/>
      <c r="AJ723" s="19" t="n">
        <v>0.0346014988101444</v>
      </c>
      <c r="AK723" s="19" t="n">
        <v>0.0254962151787446</v>
      </c>
      <c r="AL723" s="19" t="n">
        <v>0.0488153802505644</v>
      </c>
      <c r="AM723" s="19" t="n">
        <v>0.102888736308955</v>
      </c>
      <c r="AN723" s="19" t="n">
        <v>0.104273373613452</v>
      </c>
      <c r="AO723" s="19" t="n">
        <v>0.0202496943805105</v>
      </c>
      <c r="AP723" s="19" t="n">
        <v>0.0795786159831747</v>
      </c>
    </row>
    <row r="724">
      <c r="B724" t="s">
        <v>60</v>
      </c>
      <c r="C724" s="19" t="n">
        <v>0.0604840076282647</v>
      </c>
      <c r="D724" s="19" t="n">
        <v>0.0515015998534694</v>
      </c>
      <c r="E724" s="19" t="n">
        <v>0.0694887268454025</v>
      </c>
      <c r="F724" s="19"/>
      <c r="G724" s="19" t="n">
        <v>0.0192919708580376</v>
      </c>
      <c r="H724" s="19" t="n">
        <v>0.0500420655339881</v>
      </c>
      <c r="I724" s="19" t="n">
        <v>0.0787063167531575</v>
      </c>
      <c r="J724" s="19" t="n">
        <v>0.0807026653043669</v>
      </c>
      <c r="K724" s="19" t="n">
        <v>0.0661059305462002</v>
      </c>
      <c r="L724" s="19" t="n">
        <v>0.0558507460842536</v>
      </c>
      <c r="M724" s="19"/>
      <c r="N724" s="19" t="n">
        <v>0.0767285589839767</v>
      </c>
      <c r="O724" s="19" t="n">
        <v>0.0478968924235133</v>
      </c>
      <c r="P724" s="19" t="n">
        <v>0.092815147737515</v>
      </c>
      <c r="Q724" s="19" t="n">
        <v>0.0462803305538361</v>
      </c>
      <c r="R724" s="19" t="n">
        <v>0.043741681226153</v>
      </c>
      <c r="S724" s="19"/>
      <c r="T724" s="19" t="n">
        <v>0.0568559337909782</v>
      </c>
      <c r="U724" s="19" t="n">
        <v>0.0764032931452833</v>
      </c>
      <c r="V724" s="19" t="n">
        <v>0.0726140252098564</v>
      </c>
      <c r="W724" s="19" t="n">
        <v>0.0535957439286078</v>
      </c>
      <c r="X724" s="19"/>
      <c r="Y724" s="19" t="n">
        <v>0.0513967075589126</v>
      </c>
      <c r="Z724" s="19" t="n">
        <v>0.0263926111658655</v>
      </c>
      <c r="AA724" s="19" t="n">
        <v>0.0718906116725329</v>
      </c>
      <c r="AB724" s="19" t="n">
        <v>0.0600762852743775</v>
      </c>
      <c r="AC724" s="19" t="n">
        <v>0.0250361531227079</v>
      </c>
      <c r="AD724" s="19" t="n">
        <v>0.110439842380638</v>
      </c>
      <c r="AE724" s="19"/>
      <c r="AF724" s="19" t="n">
        <v>0.059885527551337</v>
      </c>
      <c r="AG724" s="19"/>
      <c r="AH724" s="19" t="n">
        <v>0.0603445814608702</v>
      </c>
      <c r="AI724" s="19"/>
      <c r="AJ724" s="19" t="n">
        <v>0.0468485000426451</v>
      </c>
      <c r="AK724" s="19" t="n">
        <v>0.0522750057956339</v>
      </c>
      <c r="AL724" s="19" t="n">
        <v>0.0440478566522438</v>
      </c>
      <c r="AM724" s="19" t="n">
        <v>0.0727375649687976</v>
      </c>
      <c r="AN724" s="19" t="n">
        <v>0.074145196622828</v>
      </c>
      <c r="AO724" s="19" t="n">
        <v>0.0902713714806355</v>
      </c>
      <c r="AP724" s="19" t="n">
        <v>0.080487241108937</v>
      </c>
    </row>
    <row r="725">
      <c r="B725" t="s">
        <v>306</v>
      </c>
      <c r="C725" s="19" t="n">
        <v>0.665771134016045</v>
      </c>
      <c r="D725" s="19" t="n">
        <v>0.649731043737583</v>
      </c>
      <c r="E725" s="19" t="n">
        <v>0.681851066345592</v>
      </c>
      <c r="F725" s="19"/>
      <c r="G725" s="19" t="n">
        <v>0.704212180024978</v>
      </c>
      <c r="H725" s="19" t="n">
        <v>0.64262407027399</v>
      </c>
      <c r="I725" s="19" t="n">
        <v>0.69319794179789</v>
      </c>
      <c r="J725" s="19" t="n">
        <v>0.642990177580473</v>
      </c>
      <c r="K725" s="19" t="n">
        <v>0.632256714914023</v>
      </c>
      <c r="L725" s="19" t="n">
        <v>0.684702689981759</v>
      </c>
      <c r="M725" s="19"/>
      <c r="N725" s="19" t="n">
        <v>0.604990040626674</v>
      </c>
      <c r="O725" s="19" t="n">
        <v>0.6470788228599</v>
      </c>
      <c r="P725" s="19" t="n">
        <v>0.639076467818068</v>
      </c>
      <c r="Q725" s="19" t="n">
        <v>0.694279685439916</v>
      </c>
      <c r="R725" s="19" t="n">
        <v>0.702942140459311</v>
      </c>
      <c r="S725" s="19"/>
      <c r="T725" s="19" t="n">
        <v>0.647920757270485</v>
      </c>
      <c r="U725" s="19" t="n">
        <v>0.639131894446155</v>
      </c>
      <c r="V725" s="19" t="n">
        <v>0.587748107960937</v>
      </c>
      <c r="W725" s="19" t="n">
        <v>0.714844371480787</v>
      </c>
      <c r="X725" s="19"/>
      <c r="Y725" s="19" t="n">
        <v>0.661889976452402</v>
      </c>
      <c r="Z725" s="19" t="n">
        <v>0.749206528182785</v>
      </c>
      <c r="AA725" s="19" t="n">
        <v>0.652802205917154</v>
      </c>
      <c r="AB725" s="19" t="n">
        <v>0.596564982114164</v>
      </c>
      <c r="AC725" s="19" t="n">
        <v>0.769989036501806</v>
      </c>
      <c r="AD725" s="19" t="n">
        <v>0.640340098804712</v>
      </c>
      <c r="AE725" s="19"/>
      <c r="AF725" s="19" t="n">
        <v>0.675470836743231</v>
      </c>
      <c r="AG725" s="19"/>
      <c r="AH725" s="19" t="n">
        <v>0.679771672541587</v>
      </c>
      <c r="AI725" s="19"/>
      <c r="AJ725" s="19" t="n">
        <v>0.675954206156464</v>
      </c>
      <c r="AK725" s="19" t="n">
        <v>0.68155737532942</v>
      </c>
      <c r="AL725" s="19" t="n">
        <v>0.694226472600828</v>
      </c>
      <c r="AM725" s="19" t="n">
        <v>0.617044556127207</v>
      </c>
      <c r="AN725" s="19" t="n">
        <v>0.557035095804949</v>
      </c>
      <c r="AO725" s="19" t="n">
        <v>0.612734208535667</v>
      </c>
      <c r="AP725" s="19" t="n">
        <v>0.714500599148617</v>
      </c>
    </row>
    <row r="726">
      <c r="B726" t="s">
        <v>307</v>
      </c>
      <c r="C726" s="19" t="n">
        <v>0.0872819597867631</v>
      </c>
      <c r="D726" s="19" t="n">
        <v>0.0870790925072393</v>
      </c>
      <c r="E726" s="19" t="n">
        <v>0.0874853309692185</v>
      </c>
      <c r="F726" s="19"/>
      <c r="G726" s="19" t="n">
        <v>0.0945743497264733</v>
      </c>
      <c r="H726" s="19" t="n">
        <v>0.112371341408977</v>
      </c>
      <c r="I726" s="19" t="n">
        <v>0.0515796470852294</v>
      </c>
      <c r="J726" s="19" t="n">
        <v>0.0838557922630791</v>
      </c>
      <c r="K726" s="19" t="n">
        <v>0.10716577535137</v>
      </c>
      <c r="L726" s="19" t="n">
        <v>0.0799117268236601</v>
      </c>
      <c r="M726" s="19"/>
      <c r="N726" s="19" t="n">
        <v>0.0325108654208903</v>
      </c>
      <c r="O726" s="19" t="n">
        <v>0.118857331873005</v>
      </c>
      <c r="P726" s="19" t="n">
        <v>0.0615737930929855</v>
      </c>
      <c r="Q726" s="19" t="n">
        <v>0.091011970836127</v>
      </c>
      <c r="R726" s="19" t="n">
        <v>0.107496415167295</v>
      </c>
      <c r="S726" s="19"/>
      <c r="T726" s="19" t="n">
        <v>0.0765184240074759</v>
      </c>
      <c r="U726" s="19" t="n">
        <v>0.11239049246627</v>
      </c>
      <c r="V726" s="19" t="n">
        <v>0.0829633777314058</v>
      </c>
      <c r="W726" s="19" t="n">
        <v>0.0716218869727454</v>
      </c>
      <c r="X726" s="19"/>
      <c r="Y726" s="19" t="n">
        <v>0.0927573918626237</v>
      </c>
      <c r="Z726" s="19" t="n">
        <v>0.0724553492600207</v>
      </c>
      <c r="AA726" s="19" t="n">
        <v>0.0855550071079118</v>
      </c>
      <c r="AB726" s="19" t="n">
        <v>0.0955527576726129</v>
      </c>
      <c r="AC726" s="19" t="n">
        <v>0.088733269578429</v>
      </c>
      <c r="AD726" s="19" t="n">
        <v>0.073445736263271</v>
      </c>
      <c r="AE726" s="19"/>
      <c r="AF726" s="19" t="n">
        <v>0.0702474656168881</v>
      </c>
      <c r="AG726" s="19"/>
      <c r="AH726" s="19" t="n">
        <v>0.0761023988024179</v>
      </c>
      <c r="AI726" s="19"/>
      <c r="AJ726" s="19" t="n">
        <v>0.0919142049069892</v>
      </c>
      <c r="AK726" s="19" t="n">
        <v>0.0522958920838981</v>
      </c>
      <c r="AL726" s="19" t="n">
        <v>0.0815973411592746</v>
      </c>
      <c r="AM726" s="19" t="n">
        <v>0.134155141130523</v>
      </c>
      <c r="AN726" s="19" t="n">
        <v>0.127200311022856</v>
      </c>
      <c r="AO726" s="19" t="n">
        <v>0.0314561609860749</v>
      </c>
      <c r="AP726" s="19" t="n">
        <v>0.114215650091518</v>
      </c>
    </row>
    <row r="727">
      <c r="B727" t="s">
        <v>243</v>
      </c>
      <c r="C727" s="19" t="n">
        <v>0.578489174229282</v>
      </c>
      <c r="D727" s="19" t="n">
        <v>0.562651951230344</v>
      </c>
      <c r="E727" s="19" t="n">
        <v>0.594365735376373</v>
      </c>
      <c r="F727" s="19"/>
      <c r="G727" s="19" t="n">
        <v>0.609637830298504</v>
      </c>
      <c r="H727" s="19" t="n">
        <v>0.530252728865013</v>
      </c>
      <c r="I727" s="19" t="n">
        <v>0.641618294712661</v>
      </c>
      <c r="J727" s="19" t="n">
        <v>0.559134385317394</v>
      </c>
      <c r="K727" s="19" t="n">
        <v>0.525090939562653</v>
      </c>
      <c r="L727" s="19" t="n">
        <v>0.604790963158099</v>
      </c>
      <c r="M727" s="19"/>
      <c r="N727" s="19" t="n">
        <v>0.572479175205783</v>
      </c>
      <c r="O727" s="19" t="n">
        <v>0.528221490986895</v>
      </c>
      <c r="P727" s="19" t="n">
        <v>0.577502674725082</v>
      </c>
      <c r="Q727" s="19" t="n">
        <v>0.603267714603789</v>
      </c>
      <c r="R727" s="19" t="n">
        <v>0.595445725292016</v>
      </c>
      <c r="S727" s="19"/>
      <c r="T727" s="19" t="n">
        <v>0.571402333263009</v>
      </c>
      <c r="U727" s="19" t="n">
        <v>0.526741401979886</v>
      </c>
      <c r="V727" s="19" t="n">
        <v>0.504784730229531</v>
      </c>
      <c r="W727" s="19" t="n">
        <v>0.643222484508042</v>
      </c>
      <c r="X727" s="19"/>
      <c r="Y727" s="19" t="n">
        <v>0.569132584589779</v>
      </c>
      <c r="Z727" s="19" t="n">
        <v>0.676751178922765</v>
      </c>
      <c r="AA727" s="19" t="n">
        <v>0.567247198809242</v>
      </c>
      <c r="AB727" s="19" t="n">
        <v>0.501012224441551</v>
      </c>
      <c r="AC727" s="19" t="n">
        <v>0.681255766923377</v>
      </c>
      <c r="AD727" s="19" t="n">
        <v>0.566894362541441</v>
      </c>
      <c r="AE727" s="19"/>
      <c r="AF727" s="19" t="n">
        <v>0.605223371126343</v>
      </c>
      <c r="AG727" s="19"/>
      <c r="AH727" s="19" t="n">
        <v>0.603669273739169</v>
      </c>
      <c r="AI727" s="19"/>
      <c r="AJ727" s="19" t="n">
        <v>0.584040001249475</v>
      </c>
      <c r="AK727" s="19" t="n">
        <v>0.629261483245522</v>
      </c>
      <c r="AL727" s="19" t="n">
        <v>0.612629131441554</v>
      </c>
      <c r="AM727" s="19" t="n">
        <v>0.482889414996684</v>
      </c>
      <c r="AN727" s="19" t="n">
        <v>0.429834784782093</v>
      </c>
      <c r="AO727" s="19" t="n">
        <v>0.581278047549592</v>
      </c>
      <c r="AP727" s="19" t="n">
        <v>0.6002849490571</v>
      </c>
    </row>
    <row r="728">
      <c r="C728" s="19"/>
      <c r="D728" s="19"/>
      <c r="E728" s="19"/>
      <c r="F728" s="19"/>
      <c r="G728" s="19"/>
      <c r="H728" s="19"/>
      <c r="I728" s="19"/>
      <c r="J728" s="19"/>
      <c r="K728" s="19"/>
      <c r="L728" s="19"/>
      <c r="M728" s="19"/>
      <c r="N728" s="19"/>
      <c r="O728" s="19"/>
      <c r="P728" s="19"/>
      <c r="Q728" s="19"/>
      <c r="R728" s="19"/>
      <c r="S728" s="19"/>
      <c r="T728" s="19"/>
      <c r="U728" s="19"/>
      <c r="V728" s="19"/>
      <c r="W728" s="19"/>
      <c r="X728" s="19"/>
      <c r="Y728" s="19"/>
      <c r="Z728" s="19"/>
      <c r="AA728" s="19"/>
      <c r="AB728" s="19"/>
      <c r="AC728" s="19"/>
      <c r="AD728" s="19"/>
      <c r="AE728" s="19"/>
      <c r="AF728" s="19"/>
      <c r="AG728" s="19"/>
      <c r="AH728" s="19"/>
      <c r="AI728" s="19"/>
      <c r="AJ728" s="19"/>
      <c r="AK728" s="19"/>
      <c r="AL728" s="19"/>
      <c r="AM728" s="19"/>
      <c r="AN728" s="19"/>
      <c r="AO728" s="19"/>
      <c r="AP728" s="19"/>
    </row>
    <row r="729">
      <c r="B729" s="7" t="s">
        <v>316</v>
      </c>
      <c r="C729" s="19"/>
      <c r="D729" s="19"/>
      <c r="E729" s="19"/>
      <c r="F729" s="19"/>
      <c r="G729" s="19"/>
      <c r="H729" s="19"/>
      <c r="I729" s="19"/>
      <c r="J729" s="19"/>
      <c r="K729" s="19"/>
      <c r="L729" s="19"/>
      <c r="M729" s="19"/>
      <c r="N729" s="19"/>
      <c r="O729" s="19"/>
      <c r="P729" s="19"/>
      <c r="Q729" s="19"/>
      <c r="R729" s="19"/>
      <c r="S729" s="19"/>
      <c r="T729" s="19"/>
      <c r="U729" s="19"/>
      <c r="V729" s="19"/>
      <c r="W729" s="19"/>
      <c r="X729" s="19"/>
      <c r="Y729" s="19"/>
      <c r="Z729" s="19"/>
      <c r="AA729" s="19"/>
      <c r="AB729" s="19"/>
      <c r="AC729" s="19"/>
      <c r="AD729" s="19"/>
      <c r="AE729" s="19"/>
      <c r="AF729" s="19"/>
      <c r="AG729" s="19"/>
      <c r="AH729" s="19"/>
      <c r="AI729" s="19"/>
      <c r="AJ729" s="19"/>
      <c r="AK729" s="19"/>
      <c r="AL729" s="19"/>
      <c r="AM729" s="19"/>
      <c r="AN729" s="19"/>
      <c r="AO729" s="19"/>
      <c r="AP729" s="19"/>
    </row>
    <row r="730">
      <c r="B730" s="26" t="s">
        <v>64</v>
      </c>
      <c r="C730" s="19"/>
      <c r="D730" s="19"/>
      <c r="E730" s="19"/>
      <c r="F730" s="19"/>
      <c r="G730" s="19"/>
      <c r="H730" s="19"/>
      <c r="I730" s="19"/>
      <c r="J730" s="19"/>
      <c r="K730" s="19"/>
      <c r="L730" s="19"/>
      <c r="M730" s="19"/>
      <c r="N730" s="19"/>
      <c r="O730" s="19"/>
      <c r="P730" s="19"/>
      <c r="Q730" s="19"/>
      <c r="R730" s="19"/>
      <c r="S730" s="19"/>
      <c r="T730" s="19"/>
      <c r="U730" s="19"/>
      <c r="V730" s="19"/>
      <c r="W730" s="19"/>
      <c r="X730" s="19"/>
      <c r="Y730" s="19"/>
      <c r="Z730" s="19"/>
      <c r="AA730" s="19"/>
      <c r="AB730" s="19"/>
      <c r="AC730" s="19"/>
      <c r="AD730" s="19"/>
      <c r="AE730" s="19"/>
      <c r="AF730" s="19"/>
      <c r="AG730" s="19"/>
      <c r="AH730" s="19"/>
      <c r="AI730" s="19"/>
      <c r="AJ730" s="19"/>
      <c r="AK730" s="19"/>
      <c r="AL730" s="19"/>
      <c r="AM730" s="19"/>
      <c r="AN730" s="19"/>
      <c r="AO730" s="19"/>
      <c r="AP730" s="19"/>
    </row>
    <row r="731">
      <c r="B731" t="s">
        <v>301</v>
      </c>
      <c r="C731" s="19" t="n">
        <v>0.221425102850601</v>
      </c>
      <c r="D731" s="19" t="n">
        <v>0.244009386566768</v>
      </c>
      <c r="E731" s="19" t="n">
        <v>0.198784721932369</v>
      </c>
      <c r="F731" s="19"/>
      <c r="G731" s="19" t="n">
        <v>0.234240694591716</v>
      </c>
      <c r="H731" s="19" t="n">
        <v>0.25235932977815</v>
      </c>
      <c r="I731" s="19" t="n">
        <v>0.212829992904291</v>
      </c>
      <c r="J731" s="19" t="n">
        <v>0.227886010413703</v>
      </c>
      <c r="K731" s="19" t="n">
        <v>0.192373779068921</v>
      </c>
      <c r="L731" s="19" t="n">
        <v>0.212541998816833</v>
      </c>
      <c r="M731" s="19"/>
      <c r="N731" s="19" t="n">
        <v>0.114751818151395</v>
      </c>
      <c r="O731" s="19" t="n">
        <v>0.221820602654738</v>
      </c>
      <c r="P731" s="19" t="n">
        <v>0.202523973638954</v>
      </c>
      <c r="Q731" s="19" t="n">
        <v>0.241734889902906</v>
      </c>
      <c r="R731" s="19" t="n">
        <v>0.263951311327702</v>
      </c>
      <c r="S731" s="19"/>
      <c r="T731" s="19" t="n">
        <v>0.27058463529654</v>
      </c>
      <c r="U731" s="19" t="n">
        <v>0.16584865231418</v>
      </c>
      <c r="V731" s="19" t="n">
        <v>0.138031003431929</v>
      </c>
      <c r="W731" s="19" t="n">
        <v>0.270615490723452</v>
      </c>
      <c r="X731" s="19"/>
      <c r="Y731" s="19" t="n">
        <v>0.244109933488412</v>
      </c>
      <c r="Z731" s="19" t="n">
        <v>0.287825435576825</v>
      </c>
      <c r="AA731" s="19" t="n">
        <v>0.194465054464379</v>
      </c>
      <c r="AB731" s="19" t="n">
        <v>0.169462453830944</v>
      </c>
      <c r="AC731" s="19" t="n">
        <v>0.218062006225579</v>
      </c>
      <c r="AD731" s="19" t="n">
        <v>0.16472165262058</v>
      </c>
      <c r="AE731" s="19"/>
      <c r="AF731" s="19" t="n">
        <v>0.221466620640937</v>
      </c>
      <c r="AG731" s="19"/>
      <c r="AH731" s="19" t="n">
        <v>0.228960436613957</v>
      </c>
      <c r="AI731" s="19"/>
      <c r="AJ731" s="19" t="n">
        <v>0.243563673690844</v>
      </c>
      <c r="AK731" s="19" t="n">
        <v>0.203446922847307</v>
      </c>
      <c r="AL731" s="19" t="n">
        <v>0.214265457246427</v>
      </c>
      <c r="AM731" s="19" t="n">
        <v>0.228039158327629</v>
      </c>
      <c r="AN731" s="19" t="n">
        <v>0.104540420161539</v>
      </c>
      <c r="AO731" s="19" t="n">
        <v>0.182656299383007</v>
      </c>
      <c r="AP731" s="19" t="n">
        <v>0.296596442188915</v>
      </c>
    </row>
    <row r="732">
      <c r="B732" t="s">
        <v>302</v>
      </c>
      <c r="C732" s="19" t="n">
        <v>0.331745650607155</v>
      </c>
      <c r="D732" s="19" t="n">
        <v>0.307719987076021</v>
      </c>
      <c r="E732" s="19" t="n">
        <v>0.355830991590042</v>
      </c>
      <c r="F732" s="19"/>
      <c r="G732" s="19" t="n">
        <v>0.336329523940229</v>
      </c>
      <c r="H732" s="19" t="n">
        <v>0.296821927938125</v>
      </c>
      <c r="I732" s="19" t="n">
        <v>0.370276708719331</v>
      </c>
      <c r="J732" s="19" t="n">
        <v>0.30651287720099</v>
      </c>
      <c r="K732" s="19" t="n">
        <v>0.33205207255135</v>
      </c>
      <c r="L732" s="19" t="n">
        <v>0.347038187748593</v>
      </c>
      <c r="M732" s="19"/>
      <c r="N732" s="19" t="n">
        <v>0.292086018535213</v>
      </c>
      <c r="O732" s="19" t="n">
        <v>0.351323626383988</v>
      </c>
      <c r="P732" s="19" t="n">
        <v>0.285024980466342</v>
      </c>
      <c r="Q732" s="19" t="n">
        <v>0.379153562603746</v>
      </c>
      <c r="R732" s="19" t="n">
        <v>0.29731677897326</v>
      </c>
      <c r="S732" s="19"/>
      <c r="T732" s="19" t="n">
        <v>0.310928339077495</v>
      </c>
      <c r="U732" s="19" t="n">
        <v>0.35551155215405</v>
      </c>
      <c r="V732" s="19" t="n">
        <v>0.359764420670681</v>
      </c>
      <c r="W732" s="19" t="n">
        <v>0.323192404103399</v>
      </c>
      <c r="X732" s="19"/>
      <c r="Y732" s="19" t="n">
        <v>0.328626097724244</v>
      </c>
      <c r="Z732" s="19" t="n">
        <v>0.355395290051515</v>
      </c>
      <c r="AA732" s="19" t="n">
        <v>0.322059694061844</v>
      </c>
      <c r="AB732" s="19" t="n">
        <v>0.341722165269955</v>
      </c>
      <c r="AC732" s="19" t="n">
        <v>0.372405286693778</v>
      </c>
      <c r="AD732" s="19" t="n">
        <v>0.327176830905265</v>
      </c>
      <c r="AE732" s="19"/>
      <c r="AF732" s="19" t="n">
        <v>0.333187907958783</v>
      </c>
      <c r="AG732" s="19"/>
      <c r="AH732" s="19" t="n">
        <v>0.338446411660659</v>
      </c>
      <c r="AI732" s="19"/>
      <c r="AJ732" s="19" t="n">
        <v>0.332068854764059</v>
      </c>
      <c r="AK732" s="19" t="n">
        <v>0.387352212137854</v>
      </c>
      <c r="AL732" s="19" t="n">
        <v>0.361754126261759</v>
      </c>
      <c r="AM732" s="19" t="n">
        <v>0.288731546260302</v>
      </c>
      <c r="AN732" s="19" t="n">
        <v>0.257872748362138</v>
      </c>
      <c r="AO732" s="19" t="n">
        <v>0.368678084191778</v>
      </c>
      <c r="AP732" s="19" t="n">
        <v>0.267565534970407</v>
      </c>
    </row>
    <row r="733">
      <c r="B733" t="s">
        <v>303</v>
      </c>
      <c r="C733" s="19" t="n">
        <v>0.231745735162726</v>
      </c>
      <c r="D733" s="19" t="n">
        <v>0.254434735609633</v>
      </c>
      <c r="E733" s="19" t="n">
        <v>0.209000377407404</v>
      </c>
      <c r="F733" s="19"/>
      <c r="G733" s="19" t="n">
        <v>0.269730363365183</v>
      </c>
      <c r="H733" s="19" t="n">
        <v>0.19832098077055</v>
      </c>
      <c r="I733" s="19" t="n">
        <v>0.222871893486297</v>
      </c>
      <c r="J733" s="19" t="n">
        <v>0.220755785122315</v>
      </c>
      <c r="K733" s="19" t="n">
        <v>0.211090131954952</v>
      </c>
      <c r="L733" s="19" t="n">
        <v>0.267356219764046</v>
      </c>
      <c r="M733" s="19"/>
      <c r="N733" s="19" t="n">
        <v>0.355638094465084</v>
      </c>
      <c r="O733" s="19" t="n">
        <v>0.236127360596458</v>
      </c>
      <c r="P733" s="19" t="n">
        <v>0.288193095481617</v>
      </c>
      <c r="Q733" s="19" t="n">
        <v>0.153446652507371</v>
      </c>
      <c r="R733" s="19" t="n">
        <v>0.235626538386792</v>
      </c>
      <c r="S733" s="19"/>
      <c r="T733" s="19" t="n">
        <v>0.306753685276395</v>
      </c>
      <c r="U733" s="19" t="n">
        <v>0.251670248490176</v>
      </c>
      <c r="V733" s="19" t="n">
        <v>0.226007962400232</v>
      </c>
      <c r="W733" s="19" t="n">
        <v>0.206031446827538</v>
      </c>
      <c r="X733" s="19"/>
      <c r="Y733" s="19" t="n">
        <v>0.212801917291645</v>
      </c>
      <c r="Z733" s="19" t="n">
        <v>0.210481443345307</v>
      </c>
      <c r="AA733" s="19" t="n">
        <v>0.28104197323931</v>
      </c>
      <c r="AB733" s="19" t="n">
        <v>0.219652505722605</v>
      </c>
      <c r="AC733" s="19" t="n">
        <v>0.309209826410207</v>
      </c>
      <c r="AD733" s="19" t="n">
        <v>0.117985342896511</v>
      </c>
      <c r="AE733" s="19"/>
      <c r="AF733" s="19" t="n">
        <v>0.252502394625636</v>
      </c>
      <c r="AG733" s="19"/>
      <c r="AH733" s="19" t="n">
        <v>0.229171461738692</v>
      </c>
      <c r="AI733" s="19"/>
      <c r="AJ733" s="19" t="n">
        <v>0.235301968530122</v>
      </c>
      <c r="AK733" s="19" t="n">
        <v>0.22900169644045</v>
      </c>
      <c r="AL733" s="19" t="n">
        <v>0.257125447282635</v>
      </c>
      <c r="AM733" s="19" t="n">
        <v>0.232579238166841</v>
      </c>
      <c r="AN733" s="19" t="n">
        <v>0.244200306018727</v>
      </c>
      <c r="AO733" s="19" t="n">
        <v>0.245955692064723</v>
      </c>
      <c r="AP733" s="19" t="n">
        <v>0.184184663419935</v>
      </c>
    </row>
    <row r="734">
      <c r="B734" t="s">
        <v>304</v>
      </c>
      <c r="C734" s="19" t="n">
        <v>0.0508423835147971</v>
      </c>
      <c r="D734" s="19" t="n">
        <v>0.0461848559473792</v>
      </c>
      <c r="E734" s="19" t="n">
        <v>0.0555114799355095</v>
      </c>
      <c r="F734" s="19"/>
      <c r="G734" s="19" t="n">
        <v>0.0620337172282093</v>
      </c>
      <c r="H734" s="19" t="n">
        <v>0.0701736665430855</v>
      </c>
      <c r="I734" s="19" t="n">
        <v>0.0452944556419861</v>
      </c>
      <c r="J734" s="19" t="n">
        <v>0.0345752426852717</v>
      </c>
      <c r="K734" s="19" t="n">
        <v>0.0874600801487766</v>
      </c>
      <c r="L734" s="19" t="n">
        <v>0.0229280942275942</v>
      </c>
      <c r="M734" s="19"/>
      <c r="N734" s="19" t="n">
        <v>0.0589176552212627</v>
      </c>
      <c r="O734" s="19" t="n">
        <v>0.044014380382627</v>
      </c>
      <c r="P734" s="19" t="n">
        <v>0.0413122203886085</v>
      </c>
      <c r="Q734" s="19" t="n">
        <v>0.061094511244178</v>
      </c>
      <c r="R734" s="19" t="n">
        <v>0.0527434252714552</v>
      </c>
      <c r="S734" s="19"/>
      <c r="T734" s="19" t="n">
        <v>0.017103858863375</v>
      </c>
      <c r="U734" s="19" t="n">
        <v>0.0526985713687112</v>
      </c>
      <c r="V734" s="19" t="n">
        <v>0.056901351657358</v>
      </c>
      <c r="W734" s="19" t="n">
        <v>0.054807481393936</v>
      </c>
      <c r="X734" s="19"/>
      <c r="Y734" s="19" t="n">
        <v>0.0577053354141655</v>
      </c>
      <c r="Z734" s="19" t="n">
        <v>0.0397573739025659</v>
      </c>
      <c r="AA734" s="19" t="n">
        <v>0.0419943566726551</v>
      </c>
      <c r="AB734" s="19" t="n">
        <v>0.0409211104919782</v>
      </c>
      <c r="AC734" s="19" t="n">
        <v>0.0330209947713516</v>
      </c>
      <c r="AD734" s="19" t="n">
        <v>0.0941584640026931</v>
      </c>
      <c r="AE734" s="19"/>
      <c r="AF734" s="19" t="n">
        <v>0.0427245187657321</v>
      </c>
      <c r="AG734" s="19"/>
      <c r="AH734" s="19" t="n">
        <v>0.0486831481668817</v>
      </c>
      <c r="AI734" s="19"/>
      <c r="AJ734" s="19" t="n">
        <v>0.0573233744457462</v>
      </c>
      <c r="AK734" s="19" t="n">
        <v>0.0512323702301168</v>
      </c>
      <c r="AL734" s="19" t="n">
        <v>0.0421174789937698</v>
      </c>
      <c r="AM734" s="19" t="n">
        <v>0.0535412382303032</v>
      </c>
      <c r="AN734" s="19" t="n">
        <v>0.0508810562628801</v>
      </c>
      <c r="AO734" s="19" t="n">
        <v>0.0270373922842949</v>
      </c>
      <c r="AP734" s="19" t="n">
        <v>0.0621562739060517</v>
      </c>
    </row>
    <row r="735">
      <c r="B735" t="s">
        <v>305</v>
      </c>
      <c r="C735" s="19" t="n">
        <v>0.0835163408803802</v>
      </c>
      <c r="D735" s="19" t="n">
        <v>0.0807323779732206</v>
      </c>
      <c r="E735" s="19" t="n">
        <v>0.0863072188853003</v>
      </c>
      <c r="F735" s="19"/>
      <c r="G735" s="19" t="n">
        <v>0.0433528060947414</v>
      </c>
      <c r="H735" s="19" t="n">
        <v>0.0985524878657836</v>
      </c>
      <c r="I735" s="19" t="n">
        <v>0.050830727969579</v>
      </c>
      <c r="J735" s="19" t="n">
        <v>0.115125065637358</v>
      </c>
      <c r="K735" s="19" t="n">
        <v>0.102877589584656</v>
      </c>
      <c r="L735" s="19" t="n">
        <v>0.0780370546111218</v>
      </c>
      <c r="M735" s="19"/>
      <c r="N735" s="19" t="n">
        <v>0.0467047778438562</v>
      </c>
      <c r="O735" s="19" t="n">
        <v>0.0692385480180234</v>
      </c>
      <c r="P735" s="19" t="n">
        <v>0.0706873511653254</v>
      </c>
      <c r="Q735" s="19" t="n">
        <v>0.103574176179276</v>
      </c>
      <c r="R735" s="19" t="n">
        <v>0.102209798295939</v>
      </c>
      <c r="S735" s="19"/>
      <c r="T735" s="19" t="n">
        <v>0.019710539534869</v>
      </c>
      <c r="U735" s="19" t="n">
        <v>0.110141127647898</v>
      </c>
      <c r="V735" s="19" t="n">
        <v>0.0975880064637168</v>
      </c>
      <c r="W735" s="19" t="n">
        <v>0.0719492757707761</v>
      </c>
      <c r="X735" s="19"/>
      <c r="Y735" s="19" t="n">
        <v>0.0831782684783395</v>
      </c>
      <c r="Z735" s="19" t="n">
        <v>0.0742241119038701</v>
      </c>
      <c r="AA735" s="19" t="n">
        <v>0.0789019054041147</v>
      </c>
      <c r="AB735" s="19" t="n">
        <v>0.099175849952872</v>
      </c>
      <c r="AC735" s="19" t="n">
        <v>0.0191829883316013</v>
      </c>
      <c r="AD735" s="19" t="n">
        <v>0.158124425786619</v>
      </c>
      <c r="AE735" s="19"/>
      <c r="AF735" s="19" t="n">
        <v>0.0863766595804223</v>
      </c>
      <c r="AG735" s="19"/>
      <c r="AH735" s="19" t="n">
        <v>0.0759502507862101</v>
      </c>
      <c r="AI735" s="19"/>
      <c r="AJ735" s="19" t="n">
        <v>0.0582789923460316</v>
      </c>
      <c r="AK735" s="19" t="n">
        <v>0.050295928353122</v>
      </c>
      <c r="AL735" s="19" t="n">
        <v>0.0656327449581343</v>
      </c>
      <c r="AM735" s="19" t="n">
        <v>0.131472658979718</v>
      </c>
      <c r="AN735" s="19" t="n">
        <v>0.18973874729423</v>
      </c>
      <c r="AO735" s="19" t="n">
        <v>0.0616215316265239</v>
      </c>
      <c r="AP735" s="19" t="n">
        <v>0.116512229217481</v>
      </c>
    </row>
    <row r="736">
      <c r="B736" t="s">
        <v>60</v>
      </c>
      <c r="C736" s="19" t="n">
        <v>0.0807247869843404</v>
      </c>
      <c r="D736" s="19" t="n">
        <v>0.0669186568269786</v>
      </c>
      <c r="E736" s="19" t="n">
        <v>0.0945652102493747</v>
      </c>
      <c r="F736" s="19"/>
      <c r="G736" s="19" t="n">
        <v>0.0543128947799203</v>
      </c>
      <c r="H736" s="19" t="n">
        <v>0.0837716071043064</v>
      </c>
      <c r="I736" s="19" t="n">
        <v>0.0978962212785153</v>
      </c>
      <c r="J736" s="19" t="n">
        <v>0.0951450189403617</v>
      </c>
      <c r="K736" s="19" t="n">
        <v>0.0741463466913444</v>
      </c>
      <c r="L736" s="19" t="n">
        <v>0.0720984448318126</v>
      </c>
      <c r="M736" s="19"/>
      <c r="N736" s="19" t="n">
        <v>0.131901635783189</v>
      </c>
      <c r="O736" s="19" t="n">
        <v>0.0774754819641656</v>
      </c>
      <c r="P736" s="19" t="n">
        <v>0.112258378859153</v>
      </c>
      <c r="Q736" s="19" t="n">
        <v>0.0609962075625229</v>
      </c>
      <c r="R736" s="19" t="n">
        <v>0.0481521477448514</v>
      </c>
      <c r="S736" s="19"/>
      <c r="T736" s="19" t="n">
        <v>0.0749189419513255</v>
      </c>
      <c r="U736" s="19" t="n">
        <v>0.0641298480249853</v>
      </c>
      <c r="V736" s="19" t="n">
        <v>0.121707255376083</v>
      </c>
      <c r="W736" s="19" t="n">
        <v>0.0734039011808987</v>
      </c>
      <c r="X736" s="19"/>
      <c r="Y736" s="19" t="n">
        <v>0.0735784476031932</v>
      </c>
      <c r="Z736" s="19" t="n">
        <v>0.0323163452199169</v>
      </c>
      <c r="AA736" s="19" t="n">
        <v>0.0815370161576975</v>
      </c>
      <c r="AB736" s="19" t="n">
        <v>0.129065914731646</v>
      </c>
      <c r="AC736" s="19" t="n">
        <v>0.0481188975674834</v>
      </c>
      <c r="AD736" s="19" t="n">
        <v>0.137833283788332</v>
      </c>
      <c r="AE736" s="19"/>
      <c r="AF736" s="19" t="n">
        <v>0.0637418984284898</v>
      </c>
      <c r="AG736" s="19"/>
      <c r="AH736" s="19" t="n">
        <v>0.078788291033601</v>
      </c>
      <c r="AI736" s="19"/>
      <c r="AJ736" s="19" t="n">
        <v>0.0734631362231979</v>
      </c>
      <c r="AK736" s="19" t="n">
        <v>0.0786708699911505</v>
      </c>
      <c r="AL736" s="19" t="n">
        <v>0.0591047452572756</v>
      </c>
      <c r="AM736" s="19" t="n">
        <v>0.0656361600352069</v>
      </c>
      <c r="AN736" s="19" t="n">
        <v>0.152766721900486</v>
      </c>
      <c r="AO736" s="19" t="n">
        <v>0.114051000449673</v>
      </c>
      <c r="AP736" s="19" t="n">
        <v>0.0729848562972106</v>
      </c>
    </row>
    <row r="737">
      <c r="B737" t="s">
        <v>306</v>
      </c>
      <c r="C737" s="19" t="n">
        <v>0.553170753457756</v>
      </c>
      <c r="D737" s="19" t="n">
        <v>0.551729373642789</v>
      </c>
      <c r="E737" s="19" t="n">
        <v>0.554615713522412</v>
      </c>
      <c r="F737" s="19"/>
      <c r="G737" s="19" t="n">
        <v>0.570570218531946</v>
      </c>
      <c r="H737" s="19" t="n">
        <v>0.549181257716275</v>
      </c>
      <c r="I737" s="19" t="n">
        <v>0.583106701623622</v>
      </c>
      <c r="J737" s="19" t="n">
        <v>0.534398887614694</v>
      </c>
      <c r="K737" s="19" t="n">
        <v>0.52442585162027</v>
      </c>
      <c r="L737" s="19" t="n">
        <v>0.559580186565426</v>
      </c>
      <c r="M737" s="19"/>
      <c r="N737" s="19" t="n">
        <v>0.406837836686608</v>
      </c>
      <c r="O737" s="19" t="n">
        <v>0.573144229038726</v>
      </c>
      <c r="P737" s="19" t="n">
        <v>0.487548954105296</v>
      </c>
      <c r="Q737" s="19" t="n">
        <v>0.620888452506652</v>
      </c>
      <c r="R737" s="19" t="n">
        <v>0.561268090300962</v>
      </c>
      <c r="S737" s="19"/>
      <c r="T737" s="19" t="n">
        <v>0.581512974374035</v>
      </c>
      <c r="U737" s="19" t="n">
        <v>0.52136020446823</v>
      </c>
      <c r="V737" s="19" t="n">
        <v>0.49779542410261</v>
      </c>
      <c r="W737" s="19" t="n">
        <v>0.593807894826851</v>
      </c>
      <c r="X737" s="19"/>
      <c r="Y737" s="19" t="n">
        <v>0.572736031212657</v>
      </c>
      <c r="Z737" s="19" t="n">
        <v>0.64322072562834</v>
      </c>
      <c r="AA737" s="19" t="n">
        <v>0.516524748526223</v>
      </c>
      <c r="AB737" s="19" t="n">
        <v>0.511184619100899</v>
      </c>
      <c r="AC737" s="19" t="n">
        <v>0.590467292919356</v>
      </c>
      <c r="AD737" s="19" t="n">
        <v>0.491898483525845</v>
      </c>
      <c r="AE737" s="19"/>
      <c r="AF737" s="19" t="n">
        <v>0.55465452859972</v>
      </c>
      <c r="AG737" s="19"/>
      <c r="AH737" s="19" t="n">
        <v>0.567406848274616</v>
      </c>
      <c r="AI737" s="19"/>
      <c r="AJ737" s="19" t="n">
        <v>0.575632528454902</v>
      </c>
      <c r="AK737" s="19" t="n">
        <v>0.590799134985161</v>
      </c>
      <c r="AL737" s="19" t="n">
        <v>0.576019583508186</v>
      </c>
      <c r="AM737" s="19" t="n">
        <v>0.516770704587931</v>
      </c>
      <c r="AN737" s="19" t="n">
        <v>0.362413168523677</v>
      </c>
      <c r="AO737" s="19" t="n">
        <v>0.551334383574785</v>
      </c>
      <c r="AP737" s="19" t="n">
        <v>0.564161977159322</v>
      </c>
    </row>
    <row r="738">
      <c r="B738" t="s">
        <v>307</v>
      </c>
      <c r="C738" s="19" t="n">
        <v>0.134358724395177</v>
      </c>
      <c r="D738" s="19" t="n">
        <v>0.1269172339206</v>
      </c>
      <c r="E738" s="19" t="n">
        <v>0.14181869882081</v>
      </c>
      <c r="F738" s="19"/>
      <c r="G738" s="19" t="n">
        <v>0.105386523322951</v>
      </c>
      <c r="H738" s="19" t="n">
        <v>0.168726154408869</v>
      </c>
      <c r="I738" s="19" t="n">
        <v>0.0961251836115651</v>
      </c>
      <c r="J738" s="19" t="n">
        <v>0.14970030832263</v>
      </c>
      <c r="K738" s="19" t="n">
        <v>0.190337669733433</v>
      </c>
      <c r="L738" s="19" t="n">
        <v>0.100965148838716</v>
      </c>
      <c r="M738" s="19"/>
      <c r="N738" s="19" t="n">
        <v>0.105622433065119</v>
      </c>
      <c r="O738" s="19" t="n">
        <v>0.11325292840065</v>
      </c>
      <c r="P738" s="19" t="n">
        <v>0.111999571553934</v>
      </c>
      <c r="Q738" s="19" t="n">
        <v>0.164668687423454</v>
      </c>
      <c r="R738" s="19" t="n">
        <v>0.154953223567394</v>
      </c>
      <c r="S738" s="19"/>
      <c r="T738" s="19" t="n">
        <v>0.0368143983982441</v>
      </c>
      <c r="U738" s="19" t="n">
        <v>0.16283969901661</v>
      </c>
      <c r="V738" s="19" t="n">
        <v>0.154489358121075</v>
      </c>
      <c r="W738" s="19" t="n">
        <v>0.126756757164712</v>
      </c>
      <c r="X738" s="19"/>
      <c r="Y738" s="19" t="n">
        <v>0.140883603892505</v>
      </c>
      <c r="Z738" s="19" t="n">
        <v>0.113981485806436</v>
      </c>
      <c r="AA738" s="19" t="n">
        <v>0.12089626207677</v>
      </c>
      <c r="AB738" s="19" t="n">
        <v>0.14009696044485</v>
      </c>
      <c r="AC738" s="19" t="n">
        <v>0.052203983102953</v>
      </c>
      <c r="AD738" s="19" t="n">
        <v>0.252282889789312</v>
      </c>
      <c r="AE738" s="19"/>
      <c r="AF738" s="19" t="n">
        <v>0.129101178346154</v>
      </c>
      <c r="AG738" s="19"/>
      <c r="AH738" s="19" t="n">
        <v>0.124633398953092</v>
      </c>
      <c r="AI738" s="19"/>
      <c r="AJ738" s="19" t="n">
        <v>0.115602366791778</v>
      </c>
      <c r="AK738" s="19" t="n">
        <v>0.101528298583239</v>
      </c>
      <c r="AL738" s="19" t="n">
        <v>0.107750223951904</v>
      </c>
      <c r="AM738" s="19" t="n">
        <v>0.185013897210021</v>
      </c>
      <c r="AN738" s="19" t="n">
        <v>0.24061980355711</v>
      </c>
      <c r="AO738" s="19" t="n">
        <v>0.0886589239108188</v>
      </c>
      <c r="AP738" s="19" t="n">
        <v>0.178668503123532</v>
      </c>
    </row>
    <row r="739">
      <c r="B739" t="s">
        <v>243</v>
      </c>
      <c r="C739" s="19" t="n">
        <v>0.418812029062579</v>
      </c>
      <c r="D739" s="19" t="n">
        <v>0.424812139722189</v>
      </c>
      <c r="E739" s="19" t="n">
        <v>0.412797014701602</v>
      </c>
      <c r="F739" s="19"/>
      <c r="G739" s="19" t="n">
        <v>0.465183695208995</v>
      </c>
      <c r="H739" s="19" t="n">
        <v>0.380455103307406</v>
      </c>
      <c r="I739" s="19" t="n">
        <v>0.486981518012057</v>
      </c>
      <c r="J739" s="19" t="n">
        <v>0.384698579292064</v>
      </c>
      <c r="K739" s="19" t="n">
        <v>0.334088181886838</v>
      </c>
      <c r="L739" s="19" t="n">
        <v>0.45861503772671</v>
      </c>
      <c r="M739" s="19"/>
      <c r="N739" s="19" t="n">
        <v>0.301215403621489</v>
      </c>
      <c r="O739" s="19" t="n">
        <v>0.459891300638075</v>
      </c>
      <c r="P739" s="19" t="n">
        <v>0.375549382551362</v>
      </c>
      <c r="Q739" s="19" t="n">
        <v>0.456219765083199</v>
      </c>
      <c r="R739" s="19" t="n">
        <v>0.406314866733568</v>
      </c>
      <c r="S739" s="19"/>
      <c r="T739" s="19" t="n">
        <v>0.544698575975791</v>
      </c>
      <c r="U739" s="19" t="n">
        <v>0.35852050545162</v>
      </c>
      <c r="V739" s="19" t="n">
        <v>0.343306065981535</v>
      </c>
      <c r="W739" s="19" t="n">
        <v>0.467051137662139</v>
      </c>
      <c r="X739" s="19"/>
      <c r="Y739" s="19" t="n">
        <v>0.431852427320151</v>
      </c>
      <c r="Z739" s="19" t="n">
        <v>0.529239239821904</v>
      </c>
      <c r="AA739" s="19" t="n">
        <v>0.395628486449453</v>
      </c>
      <c r="AB739" s="19" t="n">
        <v>0.371087658656049</v>
      </c>
      <c r="AC739" s="19" t="n">
        <v>0.538263309816403</v>
      </c>
      <c r="AD739" s="19" t="n">
        <v>0.239615593736533</v>
      </c>
      <c r="AE739" s="19"/>
      <c r="AF739" s="19" t="n">
        <v>0.425553350253566</v>
      </c>
      <c r="AG739" s="19"/>
      <c r="AH739" s="19" t="n">
        <v>0.442773449321524</v>
      </c>
      <c r="AI739" s="19"/>
      <c r="AJ739" s="19" t="n">
        <v>0.460030161663124</v>
      </c>
      <c r="AK739" s="19" t="n">
        <v>0.489270836401922</v>
      </c>
      <c r="AL739" s="19" t="n">
        <v>0.468269359556282</v>
      </c>
      <c r="AM739" s="19" t="n">
        <v>0.33175680737791</v>
      </c>
      <c r="AN739" s="19" t="n">
        <v>0.121793364966568</v>
      </c>
      <c r="AO739" s="19" t="n">
        <v>0.462675459663967</v>
      </c>
      <c r="AP739" s="19" t="n">
        <v>0.385493474035789</v>
      </c>
    </row>
    <row r="740">
      <c r="C740" s="19"/>
      <c r="D740" s="19"/>
      <c r="E740" s="19"/>
      <c r="F740" s="19"/>
      <c r="G740" s="19"/>
      <c r="H740" s="19"/>
      <c r="I740" s="19"/>
      <c r="J740" s="19"/>
      <c r="K740" s="19"/>
      <c r="L740" s="19"/>
      <c r="M740" s="19"/>
      <c r="N740" s="19"/>
      <c r="O740" s="19"/>
      <c r="P740" s="19"/>
      <c r="Q740" s="19"/>
      <c r="R740" s="19"/>
      <c r="S740" s="19"/>
      <c r="T740" s="19"/>
      <c r="U740" s="19"/>
      <c r="V740" s="19"/>
      <c r="W740" s="19"/>
      <c r="X740" s="19"/>
      <c r="Y740" s="19"/>
      <c r="Z740" s="19"/>
      <c r="AA740" s="19"/>
      <c r="AB740" s="19"/>
      <c r="AC740" s="19"/>
      <c r="AD740" s="19"/>
      <c r="AE740" s="19"/>
      <c r="AF740" s="19"/>
      <c r="AG740" s="19"/>
      <c r="AH740" s="19"/>
      <c r="AI740" s="19"/>
      <c r="AJ740" s="19"/>
      <c r="AK740" s="19"/>
      <c r="AL740" s="19"/>
      <c r="AM740" s="19"/>
      <c r="AN740" s="19"/>
      <c r="AO740" s="19"/>
      <c r="AP740" s="19"/>
    </row>
    <row r="741">
      <c r="B741" s="7" t="s">
        <v>317</v>
      </c>
      <c r="C741" s="19"/>
      <c r="D741" s="19"/>
      <c r="E741" s="19"/>
      <c r="F741" s="19"/>
      <c r="G741" s="19"/>
      <c r="H741" s="19"/>
      <c r="I741" s="19"/>
      <c r="J741" s="19"/>
      <c r="K741" s="19"/>
      <c r="L741" s="19"/>
      <c r="M741" s="19"/>
      <c r="N741" s="19"/>
      <c r="O741" s="19"/>
      <c r="P741" s="19"/>
      <c r="Q741" s="19"/>
      <c r="R741" s="19"/>
      <c r="S741" s="19"/>
      <c r="T741" s="19"/>
      <c r="U741" s="19"/>
      <c r="V741" s="19"/>
      <c r="W741" s="19"/>
      <c r="X741" s="19"/>
      <c r="Y741" s="19"/>
      <c r="Z741" s="19"/>
      <c r="AA741" s="19"/>
      <c r="AB741" s="19"/>
      <c r="AC741" s="19"/>
      <c r="AD741" s="19"/>
      <c r="AE741" s="19"/>
      <c r="AF741" s="19"/>
      <c r="AG741" s="19"/>
      <c r="AH741" s="19"/>
      <c r="AI741" s="19"/>
      <c r="AJ741" s="19"/>
      <c r="AK741" s="19"/>
      <c r="AL741" s="19"/>
      <c r="AM741" s="19"/>
      <c r="AN741" s="19"/>
      <c r="AO741" s="19"/>
      <c r="AP741" s="19"/>
    </row>
    <row r="742">
      <c r="B742" s="26" t="s">
        <v>64</v>
      </c>
      <c r="C742" s="19"/>
      <c r="D742" s="19"/>
      <c r="E742" s="19"/>
      <c r="F742" s="19"/>
      <c r="G742" s="19"/>
      <c r="H742" s="19"/>
      <c r="I742" s="19"/>
      <c r="J742" s="19"/>
      <c r="K742" s="19"/>
      <c r="L742" s="19"/>
      <c r="M742" s="19"/>
      <c r="N742" s="19"/>
      <c r="O742" s="19"/>
      <c r="P742" s="19"/>
      <c r="Q742" s="19"/>
      <c r="R742" s="19"/>
      <c r="S742" s="19"/>
      <c r="T742" s="19"/>
      <c r="U742" s="19"/>
      <c r="V742" s="19"/>
      <c r="W742" s="19"/>
      <c r="X742" s="19"/>
      <c r="Y742" s="19"/>
      <c r="Z742" s="19"/>
      <c r="AA742" s="19"/>
      <c r="AB742" s="19"/>
      <c r="AC742" s="19"/>
      <c r="AD742" s="19"/>
      <c r="AE742" s="19"/>
      <c r="AF742" s="19"/>
      <c r="AG742" s="19"/>
      <c r="AH742" s="19"/>
      <c r="AI742" s="19"/>
      <c r="AJ742" s="19"/>
      <c r="AK742" s="19"/>
      <c r="AL742" s="19"/>
      <c r="AM742" s="19"/>
      <c r="AN742" s="19"/>
      <c r="AO742" s="19"/>
      <c r="AP742" s="19"/>
    </row>
    <row r="743">
      <c r="B743" t="s">
        <v>301</v>
      </c>
      <c r="C743" s="19" t="n">
        <v>0.27009236090437</v>
      </c>
      <c r="D743" s="19" t="n">
        <v>0.284909435675038</v>
      </c>
      <c r="E743" s="19" t="n">
        <v>0.255238481936239</v>
      </c>
      <c r="F743" s="19"/>
      <c r="G743" s="19" t="n">
        <v>0.309148058753232</v>
      </c>
      <c r="H743" s="19" t="n">
        <v>0.278046433014605</v>
      </c>
      <c r="I743" s="19" t="n">
        <v>0.20991064319445</v>
      </c>
      <c r="J743" s="19" t="n">
        <v>0.255339338346623</v>
      </c>
      <c r="K743" s="19" t="n">
        <v>0.263287665456906</v>
      </c>
      <c r="L743" s="19" t="n">
        <v>0.304376857689426</v>
      </c>
      <c r="M743" s="19"/>
      <c r="N743" s="19" t="n">
        <v>0.275283408015373</v>
      </c>
      <c r="O743" s="19" t="n">
        <v>0.246054767328297</v>
      </c>
      <c r="P743" s="19" t="n">
        <v>0.278777067136318</v>
      </c>
      <c r="Q743" s="19" t="n">
        <v>0.254480774711767</v>
      </c>
      <c r="R743" s="19" t="n">
        <v>0.317678794409645</v>
      </c>
      <c r="S743" s="19"/>
      <c r="T743" s="19" t="n">
        <v>0.34871335341447</v>
      </c>
      <c r="U743" s="19" t="n">
        <v>0.264916963141797</v>
      </c>
      <c r="V743" s="19" t="n">
        <v>0.261231837781009</v>
      </c>
      <c r="W743" s="19" t="n">
        <v>0.262495883149576</v>
      </c>
      <c r="X743" s="19"/>
      <c r="Y743" s="19" t="n">
        <v>0.240278055154582</v>
      </c>
      <c r="Z743" s="19" t="n">
        <v>0.361252902682726</v>
      </c>
      <c r="AA743" s="19" t="n">
        <v>0.291308676480271</v>
      </c>
      <c r="AB743" s="19" t="n">
        <v>0.18290521384218</v>
      </c>
      <c r="AC743" s="19" t="n">
        <v>0.354557490597529</v>
      </c>
      <c r="AD743" s="19" t="n">
        <v>0.234875195799169</v>
      </c>
      <c r="AE743" s="19"/>
      <c r="AF743" s="19" t="n">
        <v>0.249001384645141</v>
      </c>
      <c r="AG743" s="19"/>
      <c r="AH743" s="19" t="n">
        <v>0.273700050391976</v>
      </c>
      <c r="AI743" s="19"/>
      <c r="AJ743" s="19" t="n">
        <v>0.284426211709969</v>
      </c>
      <c r="AK743" s="19" t="n">
        <v>0.261866730389286</v>
      </c>
      <c r="AL743" s="19" t="n">
        <v>0.276904463798567</v>
      </c>
      <c r="AM743" s="19" t="n">
        <v>0.268351336633201</v>
      </c>
      <c r="AN743" s="19" t="n">
        <v>0.18538690964971</v>
      </c>
      <c r="AO743" s="19" t="n">
        <v>0.206393913770996</v>
      </c>
      <c r="AP743" s="19" t="n">
        <v>0.332354086888825</v>
      </c>
    </row>
    <row r="744">
      <c r="B744" t="s">
        <v>302</v>
      </c>
      <c r="C744" s="19" t="n">
        <v>0.349407062571001</v>
      </c>
      <c r="D744" s="19" t="n">
        <v>0.336284148675305</v>
      </c>
      <c r="E744" s="19" t="n">
        <v>0.362562572530478</v>
      </c>
      <c r="F744" s="19"/>
      <c r="G744" s="19" t="n">
        <v>0.35028985175344</v>
      </c>
      <c r="H744" s="19" t="n">
        <v>0.348937532177029</v>
      </c>
      <c r="I744" s="19" t="n">
        <v>0.382993013578946</v>
      </c>
      <c r="J744" s="19" t="n">
        <v>0.320994071964916</v>
      </c>
      <c r="K744" s="19" t="n">
        <v>0.302669462446016</v>
      </c>
      <c r="L744" s="19" t="n">
        <v>0.377416654196289</v>
      </c>
      <c r="M744" s="19"/>
      <c r="N744" s="19" t="n">
        <v>0.34665014974354</v>
      </c>
      <c r="O744" s="19" t="n">
        <v>0.387460363132106</v>
      </c>
      <c r="P744" s="19" t="n">
        <v>0.286429080711387</v>
      </c>
      <c r="Q744" s="19" t="n">
        <v>0.393376838703656</v>
      </c>
      <c r="R744" s="19" t="n">
        <v>0.321961696023307</v>
      </c>
      <c r="S744" s="19"/>
      <c r="T744" s="19" t="n">
        <v>0.399746306956592</v>
      </c>
      <c r="U744" s="19" t="n">
        <v>0.332915186118977</v>
      </c>
      <c r="V744" s="19" t="n">
        <v>0.346443087434807</v>
      </c>
      <c r="W744" s="19" t="n">
        <v>0.371264618620747</v>
      </c>
      <c r="X744" s="19"/>
      <c r="Y744" s="19" t="n">
        <v>0.373944973138007</v>
      </c>
      <c r="Z744" s="19" t="n">
        <v>0.276982595274131</v>
      </c>
      <c r="AA744" s="19" t="n">
        <v>0.350775621233384</v>
      </c>
      <c r="AB744" s="19" t="n">
        <v>0.462948460968408</v>
      </c>
      <c r="AC744" s="19" t="n">
        <v>0.373498858062035</v>
      </c>
      <c r="AD744" s="19" t="n">
        <v>0.196946175920206</v>
      </c>
      <c r="AE744" s="19"/>
      <c r="AF744" s="19" t="n">
        <v>0.389322567313486</v>
      </c>
      <c r="AG744" s="19"/>
      <c r="AH744" s="19" t="n">
        <v>0.356540337191158</v>
      </c>
      <c r="AI744" s="19"/>
      <c r="AJ744" s="19" t="n">
        <v>0.327375413303778</v>
      </c>
      <c r="AK744" s="19" t="n">
        <v>0.387316348976958</v>
      </c>
      <c r="AL744" s="19" t="n">
        <v>0.345838353257666</v>
      </c>
      <c r="AM744" s="19" t="n">
        <v>0.300432689874172</v>
      </c>
      <c r="AN744" s="19" t="n">
        <v>0.348727292970908</v>
      </c>
      <c r="AO744" s="19" t="n">
        <v>0.455398682994939</v>
      </c>
      <c r="AP744" s="19" t="n">
        <v>0.309438396595062</v>
      </c>
    </row>
    <row r="745">
      <c r="B745" t="s">
        <v>303</v>
      </c>
      <c r="C745" s="19" t="n">
        <v>0.188376632271286</v>
      </c>
      <c r="D745" s="19" t="n">
        <v>0.205436434187667</v>
      </c>
      <c r="E745" s="19" t="n">
        <v>0.17127445543758</v>
      </c>
      <c r="F745" s="19"/>
      <c r="G745" s="19" t="n">
        <v>0.141990282073229</v>
      </c>
      <c r="H745" s="19" t="n">
        <v>0.174726497219971</v>
      </c>
      <c r="I745" s="19" t="n">
        <v>0.224023569605496</v>
      </c>
      <c r="J745" s="19" t="n">
        <v>0.208136251266375</v>
      </c>
      <c r="K745" s="19" t="n">
        <v>0.192658983057817</v>
      </c>
      <c r="L745" s="19" t="n">
        <v>0.177350816339274</v>
      </c>
      <c r="M745" s="19"/>
      <c r="N745" s="19" t="n">
        <v>0.170823838117986</v>
      </c>
      <c r="O745" s="19" t="n">
        <v>0.187178508452006</v>
      </c>
      <c r="P745" s="19" t="n">
        <v>0.218188023434861</v>
      </c>
      <c r="Q745" s="19" t="n">
        <v>0.165986045772258</v>
      </c>
      <c r="R745" s="19" t="n">
        <v>0.194681484570547</v>
      </c>
      <c r="S745" s="19"/>
      <c r="T745" s="19" t="n">
        <v>0.121110127478245</v>
      </c>
      <c r="U745" s="19" t="n">
        <v>0.155484279794852</v>
      </c>
      <c r="V745" s="19" t="n">
        <v>0.187217391862512</v>
      </c>
      <c r="W745" s="19" t="n">
        <v>0.193557477824416</v>
      </c>
      <c r="X745" s="19"/>
      <c r="Y745" s="19" t="n">
        <v>0.199987568558887</v>
      </c>
      <c r="Z745" s="19" t="n">
        <v>0.197581837533518</v>
      </c>
      <c r="AA745" s="19" t="n">
        <v>0.177575920718985</v>
      </c>
      <c r="AB745" s="19" t="n">
        <v>0.0973534050589878</v>
      </c>
      <c r="AC745" s="19" t="n">
        <v>0.136522083759728</v>
      </c>
      <c r="AD745" s="19" t="n">
        <v>0.272107527361253</v>
      </c>
      <c r="AE745" s="19"/>
      <c r="AF745" s="19" t="n">
        <v>0.19491741884586</v>
      </c>
      <c r="AG745" s="19"/>
      <c r="AH745" s="19" t="n">
        <v>0.185624509912572</v>
      </c>
      <c r="AI745" s="19"/>
      <c r="AJ745" s="19" t="n">
        <v>0.198001553129584</v>
      </c>
      <c r="AK745" s="19" t="n">
        <v>0.210332446068303</v>
      </c>
      <c r="AL745" s="19" t="n">
        <v>0.219450571925875</v>
      </c>
      <c r="AM745" s="19" t="n">
        <v>0.166925996679098</v>
      </c>
      <c r="AN745" s="19" t="n">
        <v>0.263290408455441</v>
      </c>
      <c r="AO745" s="19" t="n">
        <v>0.137525433875775</v>
      </c>
      <c r="AP745" s="19" t="n">
        <v>0.111831010840448</v>
      </c>
    </row>
    <row r="746">
      <c r="B746" t="s">
        <v>304</v>
      </c>
      <c r="C746" s="19" t="n">
        <v>0.0587994983359826</v>
      </c>
      <c r="D746" s="19" t="n">
        <v>0.0602574811022189</v>
      </c>
      <c r="E746" s="19" t="n">
        <v>0.0573378940799142</v>
      </c>
      <c r="F746" s="19"/>
      <c r="G746" s="19" t="n">
        <v>0.102464688138995</v>
      </c>
      <c r="H746" s="19" t="n">
        <v>0.0665081104430334</v>
      </c>
      <c r="I746" s="19" t="n">
        <v>0.0629095147386745</v>
      </c>
      <c r="J746" s="19" t="n">
        <v>0.0335382652213749</v>
      </c>
      <c r="K746" s="19" t="n">
        <v>0.086333015421582</v>
      </c>
      <c r="L746" s="19" t="n">
        <v>0.030194987093227</v>
      </c>
      <c r="M746" s="19"/>
      <c r="N746" s="19" t="n">
        <v>0.0589176552212627</v>
      </c>
      <c r="O746" s="19" t="n">
        <v>0.0825454643105019</v>
      </c>
      <c r="P746" s="19" t="n">
        <v>0.0491640471608905</v>
      </c>
      <c r="Q746" s="19" t="n">
        <v>0.0546619417929991</v>
      </c>
      <c r="R746" s="19" t="n">
        <v>0.0432470652984362</v>
      </c>
      <c r="S746" s="19"/>
      <c r="T746" s="19" t="n">
        <v>0.0432597672408511</v>
      </c>
      <c r="U746" s="19" t="n">
        <v>0.0997752612652601</v>
      </c>
      <c r="V746" s="19" t="n">
        <v>0.063802715943314</v>
      </c>
      <c r="W746" s="19" t="n">
        <v>0.04913675269227</v>
      </c>
      <c r="X746" s="19"/>
      <c r="Y746" s="19" t="n">
        <v>0.0613220002426595</v>
      </c>
      <c r="Z746" s="19" t="n">
        <v>0.0599710963822026</v>
      </c>
      <c r="AA746" s="19" t="n">
        <v>0.0430046387673385</v>
      </c>
      <c r="AB746" s="19" t="n">
        <v>0.0801508043753154</v>
      </c>
      <c r="AC746" s="19" t="n">
        <v>0.0829045875940066</v>
      </c>
      <c r="AD746" s="19" t="n">
        <v>0.0741055894242153</v>
      </c>
      <c r="AE746" s="19"/>
      <c r="AF746" s="19" t="n">
        <v>0.0540067125651356</v>
      </c>
      <c r="AG746" s="19"/>
      <c r="AH746" s="19" t="n">
        <v>0.0579005829676566</v>
      </c>
      <c r="AI746" s="19"/>
      <c r="AJ746" s="19" t="n">
        <v>0.0882678913877563</v>
      </c>
      <c r="AK746" s="19" t="n">
        <v>0.0480226552902695</v>
      </c>
      <c r="AL746" s="19" t="n">
        <v>0.0428762390149104</v>
      </c>
      <c r="AM746" s="19" t="n">
        <v>0.0437246101146734</v>
      </c>
      <c r="AN746" s="19" t="n">
        <v>0</v>
      </c>
      <c r="AO746" s="19" t="n">
        <v>0.0579832978313434</v>
      </c>
      <c r="AP746" s="19" t="n">
        <v>0.0835828863311946</v>
      </c>
    </row>
    <row r="747">
      <c r="B747" t="s">
        <v>305</v>
      </c>
      <c r="C747" s="19" t="n">
        <v>0.072134170339175</v>
      </c>
      <c r="D747" s="19" t="n">
        <v>0.0611612777313183</v>
      </c>
      <c r="E747" s="19" t="n">
        <v>0.083134318563442</v>
      </c>
      <c r="F747" s="19"/>
      <c r="G747" s="19" t="n">
        <v>0.0540773139792209</v>
      </c>
      <c r="H747" s="19" t="n">
        <v>0.0761442104031895</v>
      </c>
      <c r="I747" s="19" t="n">
        <v>0.0524831376055492</v>
      </c>
      <c r="J747" s="19" t="n">
        <v>0.116113888231465</v>
      </c>
      <c r="K747" s="19" t="n">
        <v>0.0697914057301809</v>
      </c>
      <c r="L747" s="19" t="n">
        <v>0.0603207212446389</v>
      </c>
      <c r="M747" s="19"/>
      <c r="N747" s="19" t="n">
        <v>0.0629642167708376</v>
      </c>
      <c r="O747" s="19" t="n">
        <v>0.0595160472660769</v>
      </c>
      <c r="P747" s="19" t="n">
        <v>0.0736578617500951</v>
      </c>
      <c r="Q747" s="19" t="n">
        <v>0.0751503415222708</v>
      </c>
      <c r="R747" s="19" t="n">
        <v>0.0858788449574788</v>
      </c>
      <c r="S747" s="19"/>
      <c r="T747" s="19" t="n">
        <v>0.019710539534869</v>
      </c>
      <c r="U747" s="19" t="n">
        <v>0.0972705926189337</v>
      </c>
      <c r="V747" s="19" t="n">
        <v>0.0701612551802562</v>
      </c>
      <c r="W747" s="19" t="n">
        <v>0.061801156891934</v>
      </c>
      <c r="X747" s="19"/>
      <c r="Y747" s="19" t="n">
        <v>0.0757881245355078</v>
      </c>
      <c r="Z747" s="19" t="n">
        <v>0.0642692710515745</v>
      </c>
      <c r="AA747" s="19" t="n">
        <v>0.0674817530164786</v>
      </c>
      <c r="AB747" s="19" t="n">
        <v>0.0744746463873801</v>
      </c>
      <c r="AC747" s="19" t="n">
        <v>0.0299151017766786</v>
      </c>
      <c r="AD747" s="19" t="n">
        <v>0.111347334553273</v>
      </c>
      <c r="AE747" s="19"/>
      <c r="AF747" s="19" t="n">
        <v>0.0549837462921653</v>
      </c>
      <c r="AG747" s="19"/>
      <c r="AH747" s="19" t="n">
        <v>0.0675557924528841</v>
      </c>
      <c r="AI747" s="19"/>
      <c r="AJ747" s="19" t="n">
        <v>0.0629024937192341</v>
      </c>
      <c r="AK747" s="19" t="n">
        <v>0.0321055575925013</v>
      </c>
      <c r="AL747" s="19" t="n">
        <v>0.0575636203268731</v>
      </c>
      <c r="AM747" s="19" t="n">
        <v>0.163725480260329</v>
      </c>
      <c r="AN747" s="19" t="n">
        <v>0.12597195563071</v>
      </c>
      <c r="AO747" s="19" t="n">
        <v>0.0496509249135899</v>
      </c>
      <c r="AP747" s="19" t="n">
        <v>0.0833835468298053</v>
      </c>
    </row>
    <row r="748">
      <c r="B748" t="s">
        <v>60</v>
      </c>
      <c r="C748" s="19" t="n">
        <v>0.0611902755781862</v>
      </c>
      <c r="D748" s="19" t="n">
        <v>0.0519512226284529</v>
      </c>
      <c r="E748" s="19" t="n">
        <v>0.0704522774523455</v>
      </c>
      <c r="F748" s="19"/>
      <c r="G748" s="19" t="n">
        <v>0.0420298053018836</v>
      </c>
      <c r="H748" s="19" t="n">
        <v>0.0556372167421718</v>
      </c>
      <c r="I748" s="19" t="n">
        <v>0.0676801212768837</v>
      </c>
      <c r="J748" s="19" t="n">
        <v>0.0658781849692464</v>
      </c>
      <c r="K748" s="19" t="n">
        <v>0.0852594678874986</v>
      </c>
      <c r="L748" s="19" t="n">
        <v>0.0503399634371454</v>
      </c>
      <c r="M748" s="19"/>
      <c r="N748" s="19" t="n">
        <v>0.0853607321310001</v>
      </c>
      <c r="O748" s="19" t="n">
        <v>0.0372448495110118</v>
      </c>
      <c r="P748" s="19" t="n">
        <v>0.0937839198064483</v>
      </c>
      <c r="Q748" s="19" t="n">
        <v>0.0563440574970485</v>
      </c>
      <c r="R748" s="19" t="n">
        <v>0.0365521147405864</v>
      </c>
      <c r="S748" s="19"/>
      <c r="T748" s="19" t="n">
        <v>0.0674599053749726</v>
      </c>
      <c r="U748" s="19" t="n">
        <v>0.0496377170601805</v>
      </c>
      <c r="V748" s="19" t="n">
        <v>0.0711437117981015</v>
      </c>
      <c r="W748" s="19" t="n">
        <v>0.0617441108210575</v>
      </c>
      <c r="X748" s="19"/>
      <c r="Y748" s="19" t="n">
        <v>0.0486792783703567</v>
      </c>
      <c r="Z748" s="19" t="n">
        <v>0.039942297075847</v>
      </c>
      <c r="AA748" s="19" t="n">
        <v>0.0698533897835432</v>
      </c>
      <c r="AB748" s="19" t="n">
        <v>0.102167469367729</v>
      </c>
      <c r="AC748" s="19" t="n">
        <v>0.0226018782100221</v>
      </c>
      <c r="AD748" s="19" t="n">
        <v>0.110618176941884</v>
      </c>
      <c r="AE748" s="19"/>
      <c r="AF748" s="19" t="n">
        <v>0.0577681703382118</v>
      </c>
      <c r="AG748" s="19"/>
      <c r="AH748" s="19" t="n">
        <v>0.0586787270837532</v>
      </c>
      <c r="AI748" s="19"/>
      <c r="AJ748" s="19" t="n">
        <v>0.0390264367496786</v>
      </c>
      <c r="AK748" s="19" t="n">
        <v>0.0603562616826818</v>
      </c>
      <c r="AL748" s="19" t="n">
        <v>0.057366751676109</v>
      </c>
      <c r="AM748" s="19" t="n">
        <v>0.0568398864385268</v>
      </c>
      <c r="AN748" s="19" t="n">
        <v>0.0766234332932308</v>
      </c>
      <c r="AO748" s="19" t="n">
        <v>0.0930477466133569</v>
      </c>
      <c r="AP748" s="19" t="n">
        <v>0.0794100725146658</v>
      </c>
    </row>
    <row r="749">
      <c r="B749" t="s">
        <v>306</v>
      </c>
      <c r="C749" s="19" t="n">
        <v>0.61949942347537</v>
      </c>
      <c r="D749" s="19" t="n">
        <v>0.621193584350343</v>
      </c>
      <c r="E749" s="19" t="n">
        <v>0.617801054466718</v>
      </c>
      <c r="F749" s="19"/>
      <c r="G749" s="19" t="n">
        <v>0.659437910506671</v>
      </c>
      <c r="H749" s="19" t="n">
        <v>0.626983965191634</v>
      </c>
      <c r="I749" s="19" t="n">
        <v>0.592903656773396</v>
      </c>
      <c r="J749" s="19" t="n">
        <v>0.576333410311538</v>
      </c>
      <c r="K749" s="19" t="n">
        <v>0.565957127902922</v>
      </c>
      <c r="L749" s="19" t="n">
        <v>0.681793511885715</v>
      </c>
      <c r="M749" s="19"/>
      <c r="N749" s="19" t="n">
        <v>0.621933557758913</v>
      </c>
      <c r="O749" s="19" t="n">
        <v>0.633515130460403</v>
      </c>
      <c r="P749" s="19" t="n">
        <v>0.565206147847705</v>
      </c>
      <c r="Q749" s="19" t="n">
        <v>0.647857613415423</v>
      </c>
      <c r="R749" s="19" t="n">
        <v>0.639640490432952</v>
      </c>
      <c r="S749" s="19"/>
      <c r="T749" s="19" t="n">
        <v>0.748459660371062</v>
      </c>
      <c r="U749" s="19" t="n">
        <v>0.597832149260774</v>
      </c>
      <c r="V749" s="19" t="n">
        <v>0.607674925215816</v>
      </c>
      <c r="W749" s="19" t="n">
        <v>0.633760501770323</v>
      </c>
      <c r="X749" s="19"/>
      <c r="Y749" s="19" t="n">
        <v>0.614223028292589</v>
      </c>
      <c r="Z749" s="19" t="n">
        <v>0.638235497956858</v>
      </c>
      <c r="AA749" s="19" t="n">
        <v>0.642084297713655</v>
      </c>
      <c r="AB749" s="19" t="n">
        <v>0.645853674810588</v>
      </c>
      <c r="AC749" s="19" t="n">
        <v>0.728056348659565</v>
      </c>
      <c r="AD749" s="19" t="n">
        <v>0.431821371719375</v>
      </c>
      <c r="AE749" s="19"/>
      <c r="AF749" s="19" t="n">
        <v>0.638323951958627</v>
      </c>
      <c r="AG749" s="19"/>
      <c r="AH749" s="19" t="n">
        <v>0.630240387583134</v>
      </c>
      <c r="AI749" s="19"/>
      <c r="AJ749" s="19" t="n">
        <v>0.611801625013747</v>
      </c>
      <c r="AK749" s="19" t="n">
        <v>0.649183079366244</v>
      </c>
      <c r="AL749" s="19" t="n">
        <v>0.622742817056233</v>
      </c>
      <c r="AM749" s="19" t="n">
        <v>0.568784026507373</v>
      </c>
      <c r="AN749" s="19" t="n">
        <v>0.534114202620618</v>
      </c>
      <c r="AO749" s="19" t="n">
        <v>0.661792596765935</v>
      </c>
      <c r="AP749" s="19" t="n">
        <v>0.641792483483886</v>
      </c>
    </row>
    <row r="750">
      <c r="B750" t="s">
        <v>307</v>
      </c>
      <c r="C750" s="19" t="n">
        <v>0.130933668675158</v>
      </c>
      <c r="D750" s="19" t="n">
        <v>0.121418758833537</v>
      </c>
      <c r="E750" s="19" t="n">
        <v>0.140472212643356</v>
      </c>
      <c r="F750" s="19"/>
      <c r="G750" s="19" t="n">
        <v>0.156542002118216</v>
      </c>
      <c r="H750" s="19" t="n">
        <v>0.142652320846223</v>
      </c>
      <c r="I750" s="19" t="n">
        <v>0.115392652344224</v>
      </c>
      <c r="J750" s="19" t="n">
        <v>0.14965215345284</v>
      </c>
      <c r="K750" s="19" t="n">
        <v>0.156124421151763</v>
      </c>
      <c r="L750" s="19" t="n">
        <v>0.0905157083378659</v>
      </c>
      <c r="M750" s="19"/>
      <c r="N750" s="19" t="n">
        <v>0.1218818719921</v>
      </c>
      <c r="O750" s="19" t="n">
        <v>0.142061511576579</v>
      </c>
      <c r="P750" s="19" t="n">
        <v>0.122821908910986</v>
      </c>
      <c r="Q750" s="19" t="n">
        <v>0.12981228331527</v>
      </c>
      <c r="R750" s="19" t="n">
        <v>0.129125910255915</v>
      </c>
      <c r="S750" s="19"/>
      <c r="T750" s="19" t="n">
        <v>0.0629703067757202</v>
      </c>
      <c r="U750" s="19" t="n">
        <v>0.197045853884194</v>
      </c>
      <c r="V750" s="19" t="n">
        <v>0.13396397112357</v>
      </c>
      <c r="W750" s="19" t="n">
        <v>0.110937909584204</v>
      </c>
      <c r="X750" s="19"/>
      <c r="Y750" s="19" t="n">
        <v>0.137110124778167</v>
      </c>
      <c r="Z750" s="19" t="n">
        <v>0.124240367433777</v>
      </c>
      <c r="AA750" s="19" t="n">
        <v>0.110486391783817</v>
      </c>
      <c r="AB750" s="19" t="n">
        <v>0.154625450762695</v>
      </c>
      <c r="AC750" s="19" t="n">
        <v>0.112819689370685</v>
      </c>
      <c r="AD750" s="19" t="n">
        <v>0.185452923977488</v>
      </c>
      <c r="AE750" s="19"/>
      <c r="AF750" s="19" t="n">
        <v>0.108990458857301</v>
      </c>
      <c r="AG750" s="19"/>
      <c r="AH750" s="19" t="n">
        <v>0.125456375420541</v>
      </c>
      <c r="AI750" s="19"/>
      <c r="AJ750" s="19" t="n">
        <v>0.15117038510699</v>
      </c>
      <c r="AK750" s="19" t="n">
        <v>0.0801282128827708</v>
      </c>
      <c r="AL750" s="19" t="n">
        <v>0.100439859341783</v>
      </c>
      <c r="AM750" s="19" t="n">
        <v>0.207450090375003</v>
      </c>
      <c r="AN750" s="19" t="n">
        <v>0.12597195563071</v>
      </c>
      <c r="AO750" s="19" t="n">
        <v>0.107634222744933</v>
      </c>
      <c r="AP750" s="19" t="n">
        <v>0.166966433161</v>
      </c>
    </row>
    <row r="751">
      <c r="B751" t="s">
        <v>243</v>
      </c>
      <c r="C751" s="19" t="n">
        <v>0.488565754800213</v>
      </c>
      <c r="D751" s="19" t="n">
        <v>0.499774825516806</v>
      </c>
      <c r="E751" s="19" t="n">
        <v>0.477328841823362</v>
      </c>
      <c r="F751" s="19"/>
      <c r="G751" s="19" t="n">
        <v>0.502895908388455</v>
      </c>
      <c r="H751" s="19" t="n">
        <v>0.484331644345411</v>
      </c>
      <c r="I751" s="19" t="n">
        <v>0.477511004429173</v>
      </c>
      <c r="J751" s="19" t="n">
        <v>0.426681256858698</v>
      </c>
      <c r="K751" s="19" t="n">
        <v>0.409832706751159</v>
      </c>
      <c r="L751" s="19" t="n">
        <v>0.591277803547849</v>
      </c>
      <c r="M751" s="19"/>
      <c r="N751" s="19" t="n">
        <v>0.500051685766813</v>
      </c>
      <c r="O751" s="19" t="n">
        <v>0.491453618883824</v>
      </c>
      <c r="P751" s="19" t="n">
        <v>0.442384238936719</v>
      </c>
      <c r="Q751" s="19" t="n">
        <v>0.518045330100154</v>
      </c>
      <c r="R751" s="19" t="n">
        <v>0.510514580177037</v>
      </c>
      <c r="S751" s="19"/>
      <c r="T751" s="19" t="n">
        <v>0.685489353595342</v>
      </c>
      <c r="U751" s="19" t="n">
        <v>0.40078629537658</v>
      </c>
      <c r="V751" s="19" t="n">
        <v>0.473710954092246</v>
      </c>
      <c r="W751" s="19" t="n">
        <v>0.522822592186119</v>
      </c>
      <c r="X751" s="19"/>
      <c r="Y751" s="19" t="n">
        <v>0.477112903514422</v>
      </c>
      <c r="Z751" s="19" t="n">
        <v>0.51399513052308</v>
      </c>
      <c r="AA751" s="19" t="n">
        <v>0.531597905929838</v>
      </c>
      <c r="AB751" s="19" t="n">
        <v>0.491228224047892</v>
      </c>
      <c r="AC751" s="19" t="n">
        <v>0.615236659288879</v>
      </c>
      <c r="AD751" s="19" t="n">
        <v>0.246368447741886</v>
      </c>
      <c r="AE751" s="19"/>
      <c r="AF751" s="19" t="n">
        <v>0.529333493101326</v>
      </c>
      <c r="AG751" s="19"/>
      <c r="AH751" s="19" t="n">
        <v>0.504784012162593</v>
      </c>
      <c r="AI751" s="19"/>
      <c r="AJ751" s="19" t="n">
        <v>0.460631239906757</v>
      </c>
      <c r="AK751" s="19" t="n">
        <v>0.569054866483473</v>
      </c>
      <c r="AL751" s="19" t="n">
        <v>0.522302957714449</v>
      </c>
      <c r="AM751" s="19" t="n">
        <v>0.36133393613237</v>
      </c>
      <c r="AN751" s="19" t="n">
        <v>0.408142246989908</v>
      </c>
      <c r="AO751" s="19" t="n">
        <v>0.554158374021002</v>
      </c>
      <c r="AP751" s="19" t="n">
        <v>0.474826050322887</v>
      </c>
    </row>
    <row r="752">
      <c r="C752" s="19"/>
      <c r="D752" s="19"/>
      <c r="E752" s="19"/>
      <c r="F752" s="19"/>
      <c r="G752" s="19"/>
      <c r="H752" s="19"/>
      <c r="I752" s="19"/>
      <c r="J752" s="19"/>
      <c r="K752" s="19"/>
      <c r="L752" s="19"/>
      <c r="M752" s="19"/>
      <c r="N752" s="19"/>
      <c r="O752" s="19"/>
      <c r="P752" s="19"/>
      <c r="Q752" s="19"/>
      <c r="R752" s="19"/>
      <c r="S752" s="19"/>
      <c r="T752" s="19"/>
      <c r="U752" s="19"/>
      <c r="V752" s="19"/>
      <c r="W752" s="19"/>
      <c r="X752" s="19"/>
      <c r="Y752" s="19"/>
      <c r="Z752" s="19"/>
      <c r="AA752" s="19"/>
      <c r="AB752" s="19"/>
      <c r="AC752" s="19"/>
      <c r="AD752" s="19"/>
      <c r="AE752" s="19"/>
      <c r="AF752" s="19"/>
      <c r="AG752" s="19"/>
      <c r="AH752" s="19"/>
      <c r="AI752" s="19"/>
      <c r="AJ752" s="19"/>
      <c r="AK752" s="19"/>
      <c r="AL752" s="19"/>
      <c r="AM752" s="19"/>
      <c r="AN752" s="19"/>
      <c r="AO752" s="19"/>
      <c r="AP752" s="19"/>
    </row>
    <row r="753">
      <c r="B753" s="7" t="s">
        <v>318</v>
      </c>
      <c r="C753" s="19"/>
      <c r="D753" s="19"/>
      <c r="E753" s="19"/>
      <c r="F753" s="19"/>
      <c r="G753" s="19"/>
      <c r="H753" s="19"/>
      <c r="I753" s="19"/>
      <c r="J753" s="19"/>
      <c r="K753" s="19"/>
      <c r="L753" s="19"/>
      <c r="M753" s="19"/>
      <c r="N753" s="19"/>
      <c r="O753" s="19"/>
      <c r="P753" s="19"/>
      <c r="Q753" s="19"/>
      <c r="R753" s="19"/>
      <c r="S753" s="19"/>
      <c r="T753" s="19"/>
      <c r="U753" s="19"/>
      <c r="V753" s="19"/>
      <c r="W753" s="19"/>
      <c r="X753" s="19"/>
      <c r="Y753" s="19"/>
      <c r="Z753" s="19"/>
      <c r="AA753" s="19"/>
      <c r="AB753" s="19"/>
      <c r="AC753" s="19"/>
      <c r="AD753" s="19"/>
      <c r="AE753" s="19"/>
      <c r="AF753" s="19"/>
      <c r="AG753" s="19"/>
      <c r="AH753" s="19"/>
      <c r="AI753" s="19"/>
      <c r="AJ753" s="19"/>
      <c r="AK753" s="19"/>
      <c r="AL753" s="19"/>
      <c r="AM753" s="19"/>
      <c r="AN753" s="19"/>
      <c r="AO753" s="19"/>
      <c r="AP753" s="19"/>
    </row>
    <row r="754">
      <c r="B754" s="26" t="s">
        <v>64</v>
      </c>
      <c r="C754" s="19"/>
      <c r="D754" s="19"/>
      <c r="E754" s="19"/>
      <c r="F754" s="19"/>
      <c r="G754" s="19"/>
      <c r="H754" s="19"/>
      <c r="I754" s="19"/>
      <c r="J754" s="19"/>
      <c r="K754" s="19"/>
      <c r="L754" s="19"/>
      <c r="M754" s="19"/>
      <c r="N754" s="19"/>
      <c r="O754" s="19"/>
      <c r="P754" s="19"/>
      <c r="Q754" s="19"/>
      <c r="R754" s="19"/>
      <c r="S754" s="19"/>
      <c r="T754" s="19"/>
      <c r="U754" s="19"/>
      <c r="V754" s="19"/>
      <c r="W754" s="19"/>
      <c r="X754" s="19"/>
      <c r="Y754" s="19"/>
      <c r="Z754" s="19"/>
      <c r="AA754" s="19"/>
      <c r="AB754" s="19"/>
      <c r="AC754" s="19"/>
      <c r="AD754" s="19"/>
      <c r="AE754" s="19"/>
      <c r="AF754" s="19"/>
      <c r="AG754" s="19"/>
      <c r="AH754" s="19"/>
      <c r="AI754" s="19"/>
      <c r="AJ754" s="19"/>
      <c r="AK754" s="19"/>
      <c r="AL754" s="19"/>
      <c r="AM754" s="19"/>
      <c r="AN754" s="19"/>
      <c r="AO754" s="19"/>
      <c r="AP754" s="19"/>
    </row>
    <row r="755">
      <c r="B755" t="s">
        <v>252</v>
      </c>
      <c r="C755" s="19" t="n">
        <v>0.1797917902114</v>
      </c>
      <c r="D755" s="19" t="n">
        <v>0.219841429709775</v>
      </c>
      <c r="E755" s="19" t="n">
        <v>0.139642671236596</v>
      </c>
      <c r="F755" s="19"/>
      <c r="G755" s="19" t="n">
        <v>0.332221486911981</v>
      </c>
      <c r="H755" s="19" t="n">
        <v>0.262981650542427</v>
      </c>
      <c r="I755" s="19" t="n">
        <v>0.195509682885761</v>
      </c>
      <c r="J755" s="19" t="n">
        <v>0.192511135911965</v>
      </c>
      <c r="K755" s="19" t="n">
        <v>0.109971549572365</v>
      </c>
      <c r="L755" s="19" t="n">
        <v>0.0705517095635065</v>
      </c>
      <c r="M755" s="19"/>
      <c r="N755" s="19" t="n">
        <v>0.0929166564451733</v>
      </c>
      <c r="O755" s="19" t="n">
        <v>0.207599828743469</v>
      </c>
      <c r="P755" s="19" t="n">
        <v>0.140144200555445</v>
      </c>
      <c r="Q755" s="19" t="n">
        <v>0.197135713201248</v>
      </c>
      <c r="R755" s="19" t="n">
        <v>0.217486605917417</v>
      </c>
      <c r="S755" s="19"/>
      <c r="T755" s="19" t="n">
        <v>0.183952186337789</v>
      </c>
      <c r="U755" s="19" t="n">
        <v>0.108300869097241</v>
      </c>
      <c r="V755" s="19" t="n">
        <v>0.130701880308137</v>
      </c>
      <c r="W755" s="19" t="n">
        <v>0.234482807490378</v>
      </c>
      <c r="X755" s="19"/>
      <c r="Y755" s="19" t="n">
        <v>0.246394699247603</v>
      </c>
      <c r="Z755" s="19" t="n">
        <v>0.258922131110799</v>
      </c>
      <c r="AA755" s="19" t="n">
        <v>0.0670570529972744</v>
      </c>
      <c r="AB755" s="19" t="n">
        <v>0.0951294759295289</v>
      </c>
      <c r="AC755" s="19" t="n">
        <v>0.300814369261433</v>
      </c>
      <c r="AD755" s="19" t="n">
        <v>0.0720264605532246</v>
      </c>
      <c r="AE755" s="19"/>
      <c r="AF755" s="19" t="n">
        <v>0.152806440424992</v>
      </c>
      <c r="AG755" s="19"/>
      <c r="AH755" s="19" t="n">
        <v>0.176441628755106</v>
      </c>
      <c r="AI755" s="19"/>
      <c r="AJ755" s="19" t="n">
        <v>0.243692760507736</v>
      </c>
      <c r="AK755" s="19" t="n">
        <v>0.119597642863302</v>
      </c>
      <c r="AL755" s="19" t="n">
        <v>0.164935696089327</v>
      </c>
      <c r="AM755" s="19" t="n">
        <v>0.247182874410562</v>
      </c>
      <c r="AN755" s="19" t="n">
        <v>0.0520921573619313</v>
      </c>
      <c r="AO755" s="19" t="n">
        <v>0.168655050197367</v>
      </c>
      <c r="AP755" s="19" t="n">
        <v>0.200190763057734</v>
      </c>
    </row>
    <row r="756">
      <c r="B756" t="s">
        <v>253</v>
      </c>
      <c r="C756" s="19" t="n">
        <v>0.292360663846075</v>
      </c>
      <c r="D756" s="19" t="n">
        <v>0.351365917232427</v>
      </c>
      <c r="E756" s="19" t="n">
        <v>0.233208847050239</v>
      </c>
      <c r="F756" s="19"/>
      <c r="G756" s="19" t="n">
        <v>0.379299181252161</v>
      </c>
      <c r="H756" s="19" t="n">
        <v>0.359435693582535</v>
      </c>
      <c r="I756" s="19" t="n">
        <v>0.308816649514984</v>
      </c>
      <c r="J756" s="19" t="n">
        <v>0.309036034270005</v>
      </c>
      <c r="K756" s="19" t="n">
        <v>0.238694397922214</v>
      </c>
      <c r="L756" s="19" t="n">
        <v>0.211952976951318</v>
      </c>
      <c r="M756" s="19"/>
      <c r="N756" s="19" t="n">
        <v>0.245942820721444</v>
      </c>
      <c r="O756" s="19" t="n">
        <v>0.257683636732558</v>
      </c>
      <c r="P756" s="19" t="n">
        <v>0.253988961615174</v>
      </c>
      <c r="Q756" s="19" t="n">
        <v>0.334142202738336</v>
      </c>
      <c r="R756" s="19" t="n">
        <v>0.346500135249138</v>
      </c>
      <c r="S756" s="19"/>
      <c r="T756" s="19" t="n">
        <v>0.40905745850478</v>
      </c>
      <c r="U756" s="19" t="n">
        <v>0.258158955567841</v>
      </c>
      <c r="V756" s="19" t="n">
        <v>0.253659462813696</v>
      </c>
      <c r="W756" s="19" t="n">
        <v>0.321419121510249</v>
      </c>
      <c r="X756" s="19"/>
      <c r="Y756" s="19" t="n">
        <v>0.340118347136203</v>
      </c>
      <c r="Z756" s="19" t="n">
        <v>0.297353402539388</v>
      </c>
      <c r="AA756" s="19" t="n">
        <v>0.221872165142317</v>
      </c>
      <c r="AB756" s="19" t="n">
        <v>0.17588862836481</v>
      </c>
      <c r="AC756" s="19" t="n">
        <v>0.466369706638713</v>
      </c>
      <c r="AD756" s="19" t="n">
        <v>0.263429559144394</v>
      </c>
      <c r="AE756" s="19"/>
      <c r="AF756" s="19" t="n">
        <v>0.291197934778962</v>
      </c>
      <c r="AG756" s="19"/>
      <c r="AH756" s="19" t="n">
        <v>0.29788629201367</v>
      </c>
      <c r="AI756" s="19"/>
      <c r="AJ756" s="19" t="n">
        <v>0.250991539636127</v>
      </c>
      <c r="AK756" s="19" t="n">
        <v>0.325262250835761</v>
      </c>
      <c r="AL756" s="19" t="n">
        <v>0.334968979203695</v>
      </c>
      <c r="AM756" s="19" t="n">
        <v>0.336155418730527</v>
      </c>
      <c r="AN756" s="19" t="n">
        <v>0.218019450851669</v>
      </c>
      <c r="AO756" s="19" t="n">
        <v>0.291398816921413</v>
      </c>
      <c r="AP756" s="19" t="n">
        <v>0.279498474981268</v>
      </c>
    </row>
    <row r="757">
      <c r="B757" t="s">
        <v>254</v>
      </c>
      <c r="C757" s="19" t="n">
        <v>0.220088482689721</v>
      </c>
      <c r="D757" s="19" t="n">
        <v>0.182987962051654</v>
      </c>
      <c r="E757" s="19" t="n">
        <v>0.257281157474856</v>
      </c>
      <c r="F757" s="19"/>
      <c r="G757" s="19" t="n">
        <v>0.112952858242914</v>
      </c>
      <c r="H757" s="19" t="n">
        <v>0.139063777791898</v>
      </c>
      <c r="I757" s="19" t="n">
        <v>0.23777137398454</v>
      </c>
      <c r="J757" s="19" t="n">
        <v>0.193863793144421</v>
      </c>
      <c r="K757" s="19" t="n">
        <v>0.275125593181231</v>
      </c>
      <c r="L757" s="19" t="n">
        <v>0.302311460307534</v>
      </c>
      <c r="M757" s="19"/>
      <c r="N757" s="19" t="n">
        <v>0.264538412361864</v>
      </c>
      <c r="O757" s="19" t="n">
        <v>0.216028747977229</v>
      </c>
      <c r="P757" s="19" t="n">
        <v>0.267067847553844</v>
      </c>
      <c r="Q757" s="19" t="n">
        <v>0.173835847917308</v>
      </c>
      <c r="R757" s="19" t="n">
        <v>0.212817615995917</v>
      </c>
      <c r="S757" s="19"/>
      <c r="T757" s="19" t="n">
        <v>0.152613896325986</v>
      </c>
      <c r="U757" s="19" t="n">
        <v>0.259170854570382</v>
      </c>
      <c r="V757" s="19" t="n">
        <v>0.244918791008513</v>
      </c>
      <c r="W757" s="19" t="n">
        <v>0.201762295418631</v>
      </c>
      <c r="X757" s="19"/>
      <c r="Y757" s="19" t="n">
        <v>0.173112070128396</v>
      </c>
      <c r="Z757" s="19" t="n">
        <v>0.241598536348225</v>
      </c>
      <c r="AA757" s="19" t="n">
        <v>0.308345566057735</v>
      </c>
      <c r="AB757" s="19" t="n">
        <v>0.239487007096684</v>
      </c>
      <c r="AC757" s="19" t="n">
        <v>0.0838907517702977</v>
      </c>
      <c r="AD757" s="19" t="n">
        <v>0.226209591113527</v>
      </c>
      <c r="AE757" s="19"/>
      <c r="AF757" s="19" t="n">
        <v>0.223961002637467</v>
      </c>
      <c r="AG757" s="19"/>
      <c r="AH757" s="19" t="n">
        <v>0.222567289927924</v>
      </c>
      <c r="AI757" s="19"/>
      <c r="AJ757" s="19" t="n">
        <v>0.220560869715006</v>
      </c>
      <c r="AK757" s="19" t="n">
        <v>0.239802743591083</v>
      </c>
      <c r="AL757" s="19" t="n">
        <v>0.207569402721872</v>
      </c>
      <c r="AM757" s="19" t="n">
        <v>0.150289155421195</v>
      </c>
      <c r="AN757" s="19" t="n">
        <v>0.240182729125565</v>
      </c>
      <c r="AO757" s="19" t="n">
        <v>0.167176127721237</v>
      </c>
      <c r="AP757" s="19" t="n">
        <v>0.273766592926413</v>
      </c>
    </row>
    <row r="758">
      <c r="B758" t="s">
        <v>255</v>
      </c>
      <c r="C758" s="19" t="n">
        <v>0.121894306303072</v>
      </c>
      <c r="D758" s="19" t="n">
        <v>0.0859481701455243</v>
      </c>
      <c r="E758" s="19" t="n">
        <v>0.157929729226978</v>
      </c>
      <c r="F758" s="19"/>
      <c r="G758" s="19" t="n">
        <v>0.10713791212987</v>
      </c>
      <c r="H758" s="19" t="n">
        <v>0.118267523179736</v>
      </c>
      <c r="I758" s="19" t="n">
        <v>0.0993044190901638</v>
      </c>
      <c r="J758" s="19" t="n">
        <v>0.105280001503631</v>
      </c>
      <c r="K758" s="19" t="n">
        <v>0.103257715579391</v>
      </c>
      <c r="L758" s="19" t="n">
        <v>0.172517758656596</v>
      </c>
      <c r="M758" s="19"/>
      <c r="N758" s="19" t="n">
        <v>0.200954725234059</v>
      </c>
      <c r="O758" s="19" t="n">
        <v>0.139123566594732</v>
      </c>
      <c r="P758" s="19" t="n">
        <v>0.132094564819727</v>
      </c>
      <c r="Q758" s="19" t="n">
        <v>0.109157905052583</v>
      </c>
      <c r="R758" s="19" t="n">
        <v>0.0672627496634545</v>
      </c>
      <c r="S758" s="19"/>
      <c r="T758" s="19" t="n">
        <v>0.104446849396639</v>
      </c>
      <c r="U758" s="19" t="n">
        <v>0.137686443405345</v>
      </c>
      <c r="V758" s="19" t="n">
        <v>0.130880494381512</v>
      </c>
      <c r="W758" s="19" t="n">
        <v>0.102665916972366</v>
      </c>
      <c r="X758" s="19"/>
      <c r="Y758" s="19" t="n">
        <v>0.0835670496438114</v>
      </c>
      <c r="Z758" s="19" t="n">
        <v>0.114516746680595</v>
      </c>
      <c r="AA758" s="19" t="n">
        <v>0.156646801388571</v>
      </c>
      <c r="AB758" s="19" t="n">
        <v>0.199693832356644</v>
      </c>
      <c r="AC758" s="19" t="n">
        <v>0.0704418274588343</v>
      </c>
      <c r="AD758" s="19" t="n">
        <v>0.191461696177204</v>
      </c>
      <c r="AE758" s="19"/>
      <c r="AF758" s="19" t="n">
        <v>0.138522215446256</v>
      </c>
      <c r="AG758" s="19"/>
      <c r="AH758" s="19" t="n">
        <v>0.124772441694231</v>
      </c>
      <c r="AI758" s="19"/>
      <c r="AJ758" s="19" t="n">
        <v>0.115338570142735</v>
      </c>
      <c r="AK758" s="19" t="n">
        <v>0.126928811730943</v>
      </c>
      <c r="AL758" s="19" t="n">
        <v>0.122681861497974</v>
      </c>
      <c r="AM758" s="19" t="n">
        <v>0.0555201352757813</v>
      </c>
      <c r="AN758" s="19" t="n">
        <v>0.174238335475515</v>
      </c>
      <c r="AO758" s="19" t="n">
        <v>0.150785023832961</v>
      </c>
      <c r="AP758" s="19" t="n">
        <v>0.123270457896691</v>
      </c>
    </row>
    <row r="759">
      <c r="B759" t="s">
        <v>256</v>
      </c>
      <c r="C759" s="19" t="n">
        <v>0.124380118951587</v>
      </c>
      <c r="D759" s="19" t="n">
        <v>0.116398449546343</v>
      </c>
      <c r="E759" s="19" t="n">
        <v>0.132381614060718</v>
      </c>
      <c r="F759" s="19"/>
      <c r="G759" s="19" t="n">
        <v>0.0371807559975303</v>
      </c>
      <c r="H759" s="19" t="n">
        <v>0.0663484693438658</v>
      </c>
      <c r="I759" s="19" t="n">
        <v>0.0994198894696534</v>
      </c>
      <c r="J759" s="19" t="n">
        <v>0.15241459979231</v>
      </c>
      <c r="K759" s="19" t="n">
        <v>0.196038117505888</v>
      </c>
      <c r="L759" s="19" t="n">
        <v>0.158825732193525</v>
      </c>
      <c r="M759" s="19"/>
      <c r="N759" s="19" t="n">
        <v>0.121046274391062</v>
      </c>
      <c r="O759" s="19" t="n">
        <v>0.154460007432279</v>
      </c>
      <c r="P759" s="19" t="n">
        <v>0.128393641962218</v>
      </c>
      <c r="Q759" s="19" t="n">
        <v>0.114449846982296</v>
      </c>
      <c r="R759" s="19" t="n">
        <v>0.0993696681983608</v>
      </c>
      <c r="S759" s="19"/>
      <c r="T759" s="19" t="n">
        <v>0.0397040256092318</v>
      </c>
      <c r="U759" s="19" t="n">
        <v>0.193114551596256</v>
      </c>
      <c r="V759" s="19" t="n">
        <v>0.165609423749539</v>
      </c>
      <c r="W759" s="19" t="n">
        <v>0.0906410180062116</v>
      </c>
      <c r="X759" s="19"/>
      <c r="Y759" s="19" t="n">
        <v>0.0974648094395815</v>
      </c>
      <c r="Z759" s="19" t="n">
        <v>0.0593255450629118</v>
      </c>
      <c r="AA759" s="19" t="n">
        <v>0.174786809821414</v>
      </c>
      <c r="AB759" s="19" t="n">
        <v>0.191379454331814</v>
      </c>
      <c r="AC759" s="19" t="n">
        <v>0.0248743132906934</v>
      </c>
      <c r="AD759" s="19" t="n">
        <v>0.21821267943732</v>
      </c>
      <c r="AE759" s="19"/>
      <c r="AF759" s="19" t="n">
        <v>0.127513183279156</v>
      </c>
      <c r="AG759" s="19"/>
      <c r="AH759" s="19" t="n">
        <v>0.116690473985028</v>
      </c>
      <c r="AI759" s="19"/>
      <c r="AJ759" s="19" t="n">
        <v>0.123729125782201</v>
      </c>
      <c r="AK759" s="19" t="n">
        <v>0.124129796906219</v>
      </c>
      <c r="AL759" s="19" t="n">
        <v>0.120098881984142</v>
      </c>
      <c r="AM759" s="19" t="n">
        <v>0.143992644565904</v>
      </c>
      <c r="AN759" s="19" t="n">
        <v>0.232306358936376</v>
      </c>
      <c r="AO759" s="19" t="n">
        <v>0.11165833613898</v>
      </c>
      <c r="AP759" s="19" t="n">
        <v>0.06920753293653</v>
      </c>
    </row>
    <row r="760">
      <c r="B760" t="s">
        <v>60</v>
      </c>
      <c r="C760" s="19" t="n">
        <v>0.0614846379981446</v>
      </c>
      <c r="D760" s="19" t="n">
        <v>0.043458071314276</v>
      </c>
      <c r="E760" s="19" t="n">
        <v>0.0795559809506135</v>
      </c>
      <c r="F760" s="19"/>
      <c r="G760" s="19" t="n">
        <v>0.0312078054655444</v>
      </c>
      <c r="H760" s="19" t="n">
        <v>0.053902885559538</v>
      </c>
      <c r="I760" s="19" t="n">
        <v>0.059177985054898</v>
      </c>
      <c r="J760" s="19" t="n">
        <v>0.0468944353776678</v>
      </c>
      <c r="K760" s="19" t="n">
        <v>0.0769126262389094</v>
      </c>
      <c r="L760" s="19" t="n">
        <v>0.0838403623275212</v>
      </c>
      <c r="M760" s="19"/>
      <c r="N760" s="19" t="n">
        <v>0.0746011108463972</v>
      </c>
      <c r="O760" s="19" t="n">
        <v>0.0251042125197326</v>
      </c>
      <c r="P760" s="19" t="n">
        <v>0.0783107834935914</v>
      </c>
      <c r="Q760" s="19" t="n">
        <v>0.0712784841082295</v>
      </c>
      <c r="R760" s="19" t="n">
        <v>0.0565632249757128</v>
      </c>
      <c r="S760" s="19"/>
      <c r="T760" s="19" t="n">
        <v>0.110225583825575</v>
      </c>
      <c r="U760" s="19" t="n">
        <v>0.0435683257629352</v>
      </c>
      <c r="V760" s="19" t="n">
        <v>0.0742299477386022</v>
      </c>
      <c r="W760" s="19" t="n">
        <v>0.0490288406021633</v>
      </c>
      <c r="X760" s="19"/>
      <c r="Y760" s="19" t="n">
        <v>0.0593430244044052</v>
      </c>
      <c r="Z760" s="19" t="n">
        <v>0.0282836382580815</v>
      </c>
      <c r="AA760" s="19" t="n">
        <v>0.0712916045926886</v>
      </c>
      <c r="AB760" s="19" t="n">
        <v>0.0984216019205192</v>
      </c>
      <c r="AC760" s="19" t="n">
        <v>0.0536090315800284</v>
      </c>
      <c r="AD760" s="19" t="n">
        <v>0.0286600135743312</v>
      </c>
      <c r="AE760" s="19"/>
      <c r="AF760" s="19" t="n">
        <v>0.0659992234331682</v>
      </c>
      <c r="AG760" s="19"/>
      <c r="AH760" s="19" t="n">
        <v>0.0616418736240396</v>
      </c>
      <c r="AI760" s="19"/>
      <c r="AJ760" s="19" t="n">
        <v>0.0456871342161948</v>
      </c>
      <c r="AK760" s="19" t="n">
        <v>0.0642787540726929</v>
      </c>
      <c r="AL760" s="19" t="n">
        <v>0.0497451785029891</v>
      </c>
      <c r="AM760" s="19" t="n">
        <v>0.0668597715960302</v>
      </c>
      <c r="AN760" s="19" t="n">
        <v>0.0831609682489435</v>
      </c>
      <c r="AO760" s="19" t="n">
        <v>0.110326645188044</v>
      </c>
      <c r="AP760" s="19" t="n">
        <v>0.0540661782013638</v>
      </c>
    </row>
    <row r="761">
      <c r="B761" t="s">
        <v>257</v>
      </c>
      <c r="C761" s="19" t="n">
        <v>0.472152454057475</v>
      </c>
      <c r="D761" s="19" t="n">
        <v>0.571207346942203</v>
      </c>
      <c r="E761" s="19" t="n">
        <v>0.372851518286835</v>
      </c>
      <c r="F761" s="19"/>
      <c r="G761" s="19" t="n">
        <v>0.711520668164142</v>
      </c>
      <c r="H761" s="19" t="n">
        <v>0.622417344124962</v>
      </c>
      <c r="I761" s="19" t="n">
        <v>0.504326332400745</v>
      </c>
      <c r="J761" s="19" t="n">
        <v>0.50154717018197</v>
      </c>
      <c r="K761" s="19" t="n">
        <v>0.34866594749458</v>
      </c>
      <c r="L761" s="19" t="n">
        <v>0.282504686514824</v>
      </c>
      <c r="M761" s="19"/>
      <c r="N761" s="19" t="n">
        <v>0.338859477166618</v>
      </c>
      <c r="O761" s="19" t="n">
        <v>0.465283465476027</v>
      </c>
      <c r="P761" s="19" t="n">
        <v>0.394133162170619</v>
      </c>
      <c r="Q761" s="19" t="n">
        <v>0.531277915939584</v>
      </c>
      <c r="R761" s="19" t="n">
        <v>0.563986741166555</v>
      </c>
      <c r="S761" s="19"/>
      <c r="T761" s="19" t="n">
        <v>0.593009644842569</v>
      </c>
      <c r="U761" s="19" t="n">
        <v>0.366459824665082</v>
      </c>
      <c r="V761" s="19" t="n">
        <v>0.384361343121833</v>
      </c>
      <c r="W761" s="19" t="n">
        <v>0.555901929000628</v>
      </c>
      <c r="X761" s="19"/>
      <c r="Y761" s="19" t="n">
        <v>0.586513046383806</v>
      </c>
      <c r="Z761" s="19" t="n">
        <v>0.556275533650187</v>
      </c>
      <c r="AA761" s="19" t="n">
        <v>0.288929218139592</v>
      </c>
      <c r="AB761" s="19" t="n">
        <v>0.271018104294339</v>
      </c>
      <c r="AC761" s="19" t="n">
        <v>0.767184075900146</v>
      </c>
      <c r="AD761" s="19" t="n">
        <v>0.335456019697618</v>
      </c>
      <c r="AE761" s="19"/>
      <c r="AF761" s="19" t="n">
        <v>0.444004375203954</v>
      </c>
      <c r="AG761" s="19"/>
      <c r="AH761" s="19" t="n">
        <v>0.474327920768777</v>
      </c>
      <c r="AI761" s="19"/>
      <c r="AJ761" s="19" t="n">
        <v>0.494684300143863</v>
      </c>
      <c r="AK761" s="19" t="n">
        <v>0.444859893699062</v>
      </c>
      <c r="AL761" s="19" t="n">
        <v>0.499904675293023</v>
      </c>
      <c r="AM761" s="19" t="n">
        <v>0.583338293141089</v>
      </c>
      <c r="AN761" s="19" t="n">
        <v>0.270111608213601</v>
      </c>
      <c r="AO761" s="19" t="n">
        <v>0.460053867118779</v>
      </c>
      <c r="AP761" s="19" t="n">
        <v>0.479689238039002</v>
      </c>
    </row>
    <row r="762">
      <c r="B762" t="s">
        <v>258</v>
      </c>
      <c r="C762" s="19" t="n">
        <v>0.24627442525466</v>
      </c>
      <c r="D762" s="19" t="n">
        <v>0.202346619691868</v>
      </c>
      <c r="E762" s="19" t="n">
        <v>0.290311343287696</v>
      </c>
      <c r="F762" s="19"/>
      <c r="G762" s="19" t="n">
        <v>0.1443186681274</v>
      </c>
      <c r="H762" s="19" t="n">
        <v>0.184615992523602</v>
      </c>
      <c r="I762" s="19" t="n">
        <v>0.198724308559817</v>
      </c>
      <c r="J762" s="19" t="n">
        <v>0.257694601295941</v>
      </c>
      <c r="K762" s="19" t="n">
        <v>0.29929583308528</v>
      </c>
      <c r="L762" s="19" t="n">
        <v>0.331343490850121</v>
      </c>
      <c r="M762" s="19"/>
      <c r="N762" s="19" t="n">
        <v>0.322000999625121</v>
      </c>
      <c r="O762" s="19" t="n">
        <v>0.293583574027011</v>
      </c>
      <c r="P762" s="19" t="n">
        <v>0.260488206781946</v>
      </c>
      <c r="Q762" s="19" t="n">
        <v>0.223607752034879</v>
      </c>
      <c r="R762" s="19" t="n">
        <v>0.166632417861815</v>
      </c>
      <c r="S762" s="19"/>
      <c r="T762" s="19" t="n">
        <v>0.14415087500587</v>
      </c>
      <c r="U762" s="19" t="n">
        <v>0.330800995001601</v>
      </c>
      <c r="V762" s="19" t="n">
        <v>0.296489918131051</v>
      </c>
      <c r="W762" s="19" t="n">
        <v>0.193306934978578</v>
      </c>
      <c r="X762" s="19"/>
      <c r="Y762" s="19" t="n">
        <v>0.181031859083393</v>
      </c>
      <c r="Z762" s="19" t="n">
        <v>0.173842291743507</v>
      </c>
      <c r="AA762" s="19" t="n">
        <v>0.331433611209984</v>
      </c>
      <c r="AB762" s="19" t="n">
        <v>0.391073286688458</v>
      </c>
      <c r="AC762" s="19" t="n">
        <v>0.0953161407495277</v>
      </c>
      <c r="AD762" s="19" t="n">
        <v>0.409674375614524</v>
      </c>
      <c r="AE762" s="19"/>
      <c r="AF762" s="19" t="n">
        <v>0.266035398725411</v>
      </c>
      <c r="AG762" s="19"/>
      <c r="AH762" s="19" t="n">
        <v>0.241462915679259</v>
      </c>
      <c r="AI762" s="19"/>
      <c r="AJ762" s="19" t="n">
        <v>0.239067695924936</v>
      </c>
      <c r="AK762" s="19" t="n">
        <v>0.251058608637162</v>
      </c>
      <c r="AL762" s="19" t="n">
        <v>0.242780743482116</v>
      </c>
      <c r="AM762" s="19" t="n">
        <v>0.199512779841685</v>
      </c>
      <c r="AN762" s="19" t="n">
        <v>0.406544694411891</v>
      </c>
      <c r="AO762" s="19" t="n">
        <v>0.26244335997194</v>
      </c>
      <c r="AP762" s="19" t="n">
        <v>0.192477990833221</v>
      </c>
    </row>
    <row r="763">
      <c r="B763" t="s">
        <v>243</v>
      </c>
      <c r="C763" s="19" t="n">
        <v>0.225878028802815</v>
      </c>
      <c r="D763" s="19" t="n">
        <v>0.368860727250335</v>
      </c>
      <c r="E763" s="19" t="n">
        <v>0.0825401749991393</v>
      </c>
      <c r="F763" s="19"/>
      <c r="G763" s="19" t="n">
        <v>0.567202000036742</v>
      </c>
      <c r="H763" s="19" t="n">
        <v>0.43780135160136</v>
      </c>
      <c r="I763" s="19" t="n">
        <v>0.305602023840928</v>
      </c>
      <c r="J763" s="19" t="n">
        <v>0.24385256888603</v>
      </c>
      <c r="K763" s="19" t="n">
        <v>0.0493701144092999</v>
      </c>
      <c r="L763" s="19" t="n">
        <v>-0.0488388043352965</v>
      </c>
      <c r="M763" s="19"/>
      <c r="N763" s="19" t="n">
        <v>0.0168584775414964</v>
      </c>
      <c r="O763" s="19" t="n">
        <v>0.171699891449016</v>
      </c>
      <c r="P763" s="19" t="n">
        <v>0.133644955388673</v>
      </c>
      <c r="Q763" s="19" t="n">
        <v>0.307670163904706</v>
      </c>
      <c r="R763" s="19" t="n">
        <v>0.39735432330474</v>
      </c>
      <c r="S763" s="19"/>
      <c r="T763" s="19" t="n">
        <v>0.448858769836698</v>
      </c>
      <c r="U763" s="19" t="n">
        <v>0.0356588296634815</v>
      </c>
      <c r="V763" s="19" t="n">
        <v>0.0878714249907823</v>
      </c>
      <c r="W763" s="19" t="n">
        <v>0.36259499402205</v>
      </c>
      <c r="X763" s="19"/>
      <c r="Y763" s="19" t="n">
        <v>0.405481187300413</v>
      </c>
      <c r="Z763" s="19" t="n">
        <v>0.38243324190668</v>
      </c>
      <c r="AA763" s="19" t="n">
        <v>-0.0425043930703926</v>
      </c>
      <c r="AB763" s="19" t="n">
        <v>-0.120055182394119</v>
      </c>
      <c r="AC763" s="19" t="n">
        <v>0.671867935150618</v>
      </c>
      <c r="AD763" s="19" t="n">
        <v>-0.074218355916906</v>
      </c>
      <c r="AE763" s="19"/>
      <c r="AF763" s="19" t="n">
        <v>0.177968976478542</v>
      </c>
      <c r="AG763" s="19"/>
      <c r="AH763" s="19" t="n">
        <v>0.232865005089518</v>
      </c>
      <c r="AI763" s="19"/>
      <c r="AJ763" s="19" t="n">
        <v>0.255616604218927</v>
      </c>
      <c r="AK763" s="19" t="n">
        <v>0.1938012850619</v>
      </c>
      <c r="AL763" s="19" t="n">
        <v>0.257123931810906</v>
      </c>
      <c r="AM763" s="19" t="n">
        <v>0.383825513299404</v>
      </c>
      <c r="AN763" s="19" t="n">
        <v>-0.13643308619829</v>
      </c>
      <c r="AO763" s="19" t="n">
        <v>0.197610507146839</v>
      </c>
      <c r="AP763" s="19" t="n">
        <v>0.287211247205781</v>
      </c>
    </row>
    <row r="764">
      <c r="C764" s="19"/>
      <c r="D764" s="19"/>
      <c r="E764" s="19"/>
      <c r="F764" s="19"/>
      <c r="G764" s="19"/>
      <c r="H764" s="19"/>
      <c r="I764" s="19"/>
      <c r="J764" s="19"/>
      <c r="K764" s="19"/>
      <c r="L764" s="19"/>
      <c r="M764" s="19"/>
      <c r="N764" s="19"/>
      <c r="O764" s="19"/>
      <c r="P764" s="19"/>
      <c r="Q764" s="19"/>
      <c r="R764" s="19"/>
      <c r="S764" s="19"/>
      <c r="T764" s="19"/>
      <c r="U764" s="19"/>
      <c r="V764" s="19"/>
      <c r="W764" s="19"/>
      <c r="X764" s="19"/>
      <c r="Y764" s="19"/>
      <c r="Z764" s="19"/>
      <c r="AA764" s="19"/>
      <c r="AB764" s="19"/>
      <c r="AC764" s="19"/>
      <c r="AD764" s="19"/>
      <c r="AE764" s="19"/>
      <c r="AF764" s="19"/>
      <c r="AG764" s="19"/>
      <c r="AH764" s="19"/>
      <c r="AI764" s="19"/>
      <c r="AJ764" s="19"/>
      <c r="AK764" s="19"/>
      <c r="AL764" s="19"/>
      <c r="AM764" s="19"/>
      <c r="AN764" s="19"/>
      <c r="AO764" s="19"/>
      <c r="AP764" s="19"/>
    </row>
    <row r="765">
      <c r="B765" s="7" t="s">
        <v>323</v>
      </c>
      <c r="C765" s="19"/>
      <c r="D765" s="19"/>
      <c r="E765" s="19"/>
      <c r="F765" s="19"/>
      <c r="G765" s="19"/>
      <c r="H765" s="19"/>
      <c r="I765" s="19"/>
      <c r="J765" s="19"/>
      <c r="K765" s="19"/>
      <c r="L765" s="19"/>
      <c r="M765" s="19"/>
      <c r="N765" s="19"/>
      <c r="O765" s="19"/>
      <c r="P765" s="19"/>
      <c r="Q765" s="19"/>
      <c r="R765" s="19"/>
      <c r="S765" s="19"/>
      <c r="T765" s="19"/>
      <c r="U765" s="19"/>
      <c r="V765" s="19"/>
      <c r="W765" s="19"/>
      <c r="X765" s="19"/>
      <c r="Y765" s="19"/>
      <c r="Z765" s="19"/>
      <c r="AA765" s="19"/>
      <c r="AB765" s="19"/>
      <c r="AC765" s="19"/>
      <c r="AD765" s="19"/>
      <c r="AE765" s="19"/>
      <c r="AF765" s="19"/>
      <c r="AG765" s="19"/>
      <c r="AH765" s="19"/>
      <c r="AI765" s="19"/>
      <c r="AJ765" s="19"/>
      <c r="AK765" s="19"/>
      <c r="AL765" s="19"/>
      <c r="AM765" s="19"/>
      <c r="AN765" s="19"/>
      <c r="AO765" s="19"/>
      <c r="AP765" s="19"/>
    </row>
    <row r="766">
      <c r="B766" s="26" t="s">
        <v>64</v>
      </c>
      <c r="C766" s="19"/>
      <c r="D766" s="19"/>
      <c r="E766" s="19"/>
      <c r="F766" s="19"/>
      <c r="G766" s="19"/>
      <c r="H766" s="19"/>
      <c r="I766" s="19"/>
      <c r="J766" s="19"/>
      <c r="K766" s="19"/>
      <c r="L766" s="19"/>
      <c r="M766" s="19"/>
      <c r="N766" s="19"/>
      <c r="O766" s="19"/>
      <c r="P766" s="19"/>
      <c r="Q766" s="19"/>
      <c r="R766" s="19"/>
      <c r="S766" s="19"/>
      <c r="T766" s="19"/>
      <c r="U766" s="19"/>
      <c r="V766" s="19"/>
      <c r="W766" s="19"/>
      <c r="X766" s="19"/>
      <c r="Y766" s="19"/>
      <c r="Z766" s="19"/>
      <c r="AA766" s="19"/>
      <c r="AB766" s="19"/>
      <c r="AC766" s="19"/>
      <c r="AD766" s="19"/>
      <c r="AE766" s="19"/>
      <c r="AF766" s="19"/>
      <c r="AG766" s="19"/>
      <c r="AH766" s="19"/>
      <c r="AI766" s="19"/>
      <c r="AJ766" s="19"/>
      <c r="AK766" s="19"/>
      <c r="AL766" s="19"/>
      <c r="AM766" s="19"/>
      <c r="AN766" s="19"/>
      <c r="AO766" s="19"/>
      <c r="AP766" s="19"/>
    </row>
    <row r="767">
      <c r="B767" t="s">
        <v>320</v>
      </c>
      <c r="C767" s="19" t="n">
        <v>0.547934984772674</v>
      </c>
      <c r="D767" s="19" t="n">
        <v>0.596076339418211</v>
      </c>
      <c r="E767" s="19" t="n">
        <v>0.499674051603717</v>
      </c>
      <c r="F767" s="19"/>
      <c r="G767" s="19" t="n">
        <v>0.562241128409147</v>
      </c>
      <c r="H767" s="19" t="n">
        <v>0.624152994184002</v>
      </c>
      <c r="I767" s="19" t="n">
        <v>0.601391450543262</v>
      </c>
      <c r="J767" s="19" t="n">
        <v>0.551832220284419</v>
      </c>
      <c r="K767" s="19" t="n">
        <v>0.489402376421003</v>
      </c>
      <c r="L767" s="19" t="n">
        <v>0.481057409135387</v>
      </c>
      <c r="M767" s="19"/>
      <c r="N767" s="19" t="n">
        <v>0.434799661881399</v>
      </c>
      <c r="O767" s="19" t="n">
        <v>0.531849549522969</v>
      </c>
      <c r="P767" s="19" t="n">
        <v>0.464703640672652</v>
      </c>
      <c r="Q767" s="19" t="n">
        <v>0.653795865151119</v>
      </c>
      <c r="R767" s="19" t="n">
        <v>0.542213315611791</v>
      </c>
      <c r="S767" s="19"/>
      <c r="T767" s="19" t="n">
        <v>0.697723138435198</v>
      </c>
      <c r="U767" s="19" t="n">
        <v>0.503082390433453</v>
      </c>
      <c r="V767" s="19" t="n">
        <v>0.534384460674005</v>
      </c>
      <c r="W767" s="19" t="n">
        <v>0.591983906341496</v>
      </c>
      <c r="X767" s="19"/>
      <c r="Y767" s="19" t="n">
        <v>0.612072805583607</v>
      </c>
      <c r="Z767" s="19" t="n">
        <v>0.54727499854915</v>
      </c>
      <c r="AA767" s="19" t="n">
        <v>0.476222934099296</v>
      </c>
      <c r="AB767" s="19" t="n">
        <v>0.497981234118128</v>
      </c>
      <c r="AC767" s="19" t="n">
        <v>0.580629692429518</v>
      </c>
      <c r="AD767" s="19" t="n">
        <v>0.466695520706198</v>
      </c>
      <c r="AE767" s="19"/>
      <c r="AF767" s="19" t="n">
        <v>0.520546786644779</v>
      </c>
      <c r="AG767" s="19"/>
      <c r="AH767" s="19" t="n">
        <v>0.554897130104919</v>
      </c>
      <c r="AI767" s="19"/>
      <c r="AJ767" s="19" t="n">
        <v>0.555396950301056</v>
      </c>
      <c r="AK767" s="19" t="n">
        <v>0.572534938805072</v>
      </c>
      <c r="AL767" s="19" t="n">
        <v>0.58917822503304</v>
      </c>
      <c r="AM767" s="19" t="n">
        <v>0.509879747637364</v>
      </c>
      <c r="AN767" s="19" t="n">
        <v>0.464943539684401</v>
      </c>
      <c r="AO767" s="19" t="n">
        <v>0.458457131228034</v>
      </c>
      <c r="AP767" s="19" t="n">
        <v>0.575920546720076</v>
      </c>
    </row>
    <row r="768">
      <c r="B768" t="s">
        <v>321</v>
      </c>
      <c r="C768" s="19" t="n">
        <v>0.185999973320536</v>
      </c>
      <c r="D768" s="19" t="n">
        <v>0.189726096132618</v>
      </c>
      <c r="E768" s="19" t="n">
        <v>0.182264595175546</v>
      </c>
      <c r="F768" s="19"/>
      <c r="G768" s="19" t="n">
        <v>0.294037206724238</v>
      </c>
      <c r="H768" s="19" t="n">
        <v>0.168633408894703</v>
      </c>
      <c r="I768" s="19" t="n">
        <v>0.194821000105962</v>
      </c>
      <c r="J768" s="19" t="n">
        <v>0.1943480322178</v>
      </c>
      <c r="K768" s="19" t="n">
        <v>0.172578350857147</v>
      </c>
      <c r="L768" s="19" t="n">
        <v>0.144576486862827</v>
      </c>
      <c r="M768" s="19"/>
      <c r="N768" s="19" t="n">
        <v>0.236835771234602</v>
      </c>
      <c r="O768" s="19" t="n">
        <v>0.25788744673315</v>
      </c>
      <c r="P768" s="19" t="n">
        <v>0.177985173267384</v>
      </c>
      <c r="Q768" s="19" t="n">
        <v>0.112551444544399</v>
      </c>
      <c r="R768" s="19" t="n">
        <v>0.233103529401451</v>
      </c>
      <c r="S768" s="19"/>
      <c r="T768" s="19" t="n">
        <v>0.175963535465023</v>
      </c>
      <c r="U768" s="19" t="n">
        <v>0.192336300966413</v>
      </c>
      <c r="V768" s="19" t="n">
        <v>0.18634995155817</v>
      </c>
      <c r="W768" s="19" t="n">
        <v>0.18511554034321</v>
      </c>
      <c r="X768" s="19"/>
      <c r="Y768" s="19" t="n">
        <v>0.193704423936712</v>
      </c>
      <c r="Z768" s="19" t="n">
        <v>0.250672089479268</v>
      </c>
      <c r="AA768" s="19" t="n">
        <v>0.139193061584985</v>
      </c>
      <c r="AB768" s="19" t="n">
        <v>0.184039748276934</v>
      </c>
      <c r="AC768" s="19" t="n">
        <v>0.241775677404184</v>
      </c>
      <c r="AD768" s="19" t="n">
        <v>0.212872596481107</v>
      </c>
      <c r="AE768" s="19"/>
      <c r="AF768" s="19" t="n">
        <v>0.193859825423113</v>
      </c>
      <c r="AG768" s="19"/>
      <c r="AH768" s="19" t="n">
        <v>0.185463018601477</v>
      </c>
      <c r="AI768" s="19"/>
      <c r="AJ768" s="19" t="n">
        <v>0.225114884573374</v>
      </c>
      <c r="AK768" s="19" t="n">
        <v>0.174694340369571</v>
      </c>
      <c r="AL768" s="19" t="n">
        <v>0.147989601517659</v>
      </c>
      <c r="AM768" s="19" t="n">
        <v>0.192280874213119</v>
      </c>
      <c r="AN768" s="19" t="n">
        <v>0.16124816886096</v>
      </c>
      <c r="AO768" s="19" t="n">
        <v>0.230653897000722</v>
      </c>
      <c r="AP768" s="19" t="n">
        <v>0.162826978663022</v>
      </c>
    </row>
    <row r="769">
      <c r="B769" t="s">
        <v>60</v>
      </c>
      <c r="C769" s="19" t="n">
        <v>0.26606504190679</v>
      </c>
      <c r="D769" s="19" t="n">
        <v>0.214197564449171</v>
      </c>
      <c r="E769" s="19" t="n">
        <v>0.318061353220738</v>
      </c>
      <c r="F769" s="19"/>
      <c r="G769" s="19" t="n">
        <v>0.143721664866615</v>
      </c>
      <c r="H769" s="19" t="n">
        <v>0.207213596921295</v>
      </c>
      <c r="I769" s="19" t="n">
        <v>0.203787549350776</v>
      </c>
      <c r="J769" s="19" t="n">
        <v>0.253819747497781</v>
      </c>
      <c r="K769" s="19" t="n">
        <v>0.33801927272185</v>
      </c>
      <c r="L769" s="19" t="n">
        <v>0.374366104001786</v>
      </c>
      <c r="M769" s="19"/>
      <c r="N769" s="19" t="n">
        <v>0.328364566883999</v>
      </c>
      <c r="O769" s="19" t="n">
        <v>0.210263003743882</v>
      </c>
      <c r="P769" s="19" t="n">
        <v>0.357311186059964</v>
      </c>
      <c r="Q769" s="19" t="n">
        <v>0.233652690304481</v>
      </c>
      <c r="R769" s="19" t="n">
        <v>0.224683154986759</v>
      </c>
      <c r="S769" s="19"/>
      <c r="T769" s="19" t="n">
        <v>0.126313326099779</v>
      </c>
      <c r="U769" s="19" t="n">
        <v>0.304581308600134</v>
      </c>
      <c r="V769" s="19" t="n">
        <v>0.279265587767825</v>
      </c>
      <c r="W769" s="19" t="n">
        <v>0.222900553315294</v>
      </c>
      <c r="X769" s="19"/>
      <c r="Y769" s="19" t="n">
        <v>0.194222770479681</v>
      </c>
      <c r="Z769" s="19" t="n">
        <v>0.202052911971582</v>
      </c>
      <c r="AA769" s="19" t="n">
        <v>0.384584004315719</v>
      </c>
      <c r="AB769" s="19" t="n">
        <v>0.317979017604938</v>
      </c>
      <c r="AC769" s="19" t="n">
        <v>0.177594630166297</v>
      </c>
      <c r="AD769" s="19" t="n">
        <v>0.320431882812695</v>
      </c>
      <c r="AE769" s="19"/>
      <c r="AF769" s="19" t="n">
        <v>0.285593387932108</v>
      </c>
      <c r="AG769" s="19"/>
      <c r="AH769" s="19" t="n">
        <v>0.259639851293604</v>
      </c>
      <c r="AI769" s="19"/>
      <c r="AJ769" s="19" t="n">
        <v>0.21948816512557</v>
      </c>
      <c r="AK769" s="19" t="n">
        <v>0.252770720825357</v>
      </c>
      <c r="AL769" s="19" t="n">
        <v>0.262832173449302</v>
      </c>
      <c r="AM769" s="19" t="n">
        <v>0.297839378149517</v>
      </c>
      <c r="AN769" s="19" t="n">
        <v>0.373808291454639</v>
      </c>
      <c r="AO769" s="19" t="n">
        <v>0.310888971771244</v>
      </c>
      <c r="AP769" s="19" t="n">
        <v>0.261252474616903</v>
      </c>
    </row>
    <row r="770">
      <c r="C770" s="19"/>
      <c r="D770" s="19"/>
      <c r="E770" s="19"/>
      <c r="F770" s="19"/>
      <c r="G770" s="19"/>
      <c r="H770" s="19"/>
      <c r="I770" s="19"/>
      <c r="J770" s="19"/>
      <c r="K770" s="19"/>
      <c r="L770" s="19"/>
      <c r="M770" s="19"/>
      <c r="N770" s="19"/>
      <c r="O770" s="19"/>
      <c r="P770" s="19"/>
      <c r="Q770" s="19"/>
      <c r="R770" s="19"/>
      <c r="S770" s="19"/>
      <c r="T770" s="19"/>
      <c r="U770" s="19"/>
      <c r="V770" s="19"/>
      <c r="W770" s="19"/>
      <c r="X770" s="19"/>
      <c r="Y770" s="19"/>
      <c r="Z770" s="19"/>
      <c r="AA770" s="19"/>
      <c r="AB770" s="19"/>
      <c r="AC770" s="19"/>
      <c r="AD770" s="19"/>
      <c r="AE770" s="19"/>
      <c r="AF770" s="19"/>
      <c r="AG770" s="19"/>
      <c r="AH770" s="19"/>
      <c r="AI770" s="19"/>
      <c r="AJ770" s="19"/>
      <c r="AK770" s="19"/>
      <c r="AL770" s="19"/>
      <c r="AM770" s="19"/>
      <c r="AN770" s="19"/>
      <c r="AO770" s="19"/>
      <c r="AP770" s="19"/>
    </row>
    <row r="771">
      <c r="B771" s="7" t="s">
        <v>324</v>
      </c>
      <c r="C771" s="19"/>
      <c r="D771" s="19"/>
      <c r="E771" s="19"/>
      <c r="F771" s="19"/>
      <c r="G771" s="19"/>
      <c r="H771" s="19"/>
      <c r="I771" s="19"/>
      <c r="J771" s="19"/>
      <c r="K771" s="19"/>
      <c r="L771" s="19"/>
      <c r="M771" s="19"/>
      <c r="N771" s="19"/>
      <c r="O771" s="19"/>
      <c r="P771" s="19"/>
      <c r="Q771" s="19"/>
      <c r="R771" s="19"/>
      <c r="S771" s="19"/>
      <c r="T771" s="19"/>
      <c r="U771" s="19"/>
      <c r="V771" s="19"/>
      <c r="W771" s="19"/>
      <c r="X771" s="19"/>
      <c r="Y771" s="19"/>
      <c r="Z771" s="19"/>
      <c r="AA771" s="19"/>
      <c r="AB771" s="19"/>
      <c r="AC771" s="19"/>
      <c r="AD771" s="19"/>
      <c r="AE771" s="19"/>
      <c r="AF771" s="19"/>
      <c r="AG771" s="19"/>
      <c r="AH771" s="19"/>
      <c r="AI771" s="19"/>
      <c r="AJ771" s="19"/>
      <c r="AK771" s="19"/>
      <c r="AL771" s="19"/>
      <c r="AM771" s="19"/>
      <c r="AN771" s="19"/>
      <c r="AO771" s="19"/>
      <c r="AP771" s="19"/>
    </row>
    <row r="772">
      <c r="B772" s="26" t="s">
        <v>64</v>
      </c>
      <c r="C772" s="19"/>
      <c r="D772" s="19"/>
      <c r="E772" s="19"/>
      <c r="F772" s="19"/>
      <c r="G772" s="19"/>
      <c r="H772" s="19"/>
      <c r="I772" s="19"/>
      <c r="J772" s="19"/>
      <c r="K772" s="19"/>
      <c r="L772" s="19"/>
      <c r="M772" s="19"/>
      <c r="N772" s="19"/>
      <c r="O772" s="19"/>
      <c r="P772" s="19"/>
      <c r="Q772" s="19"/>
      <c r="R772" s="19"/>
      <c r="S772" s="19"/>
      <c r="T772" s="19"/>
      <c r="U772" s="19"/>
      <c r="V772" s="19"/>
      <c r="W772" s="19"/>
      <c r="X772" s="19"/>
      <c r="Y772" s="19"/>
      <c r="Z772" s="19"/>
      <c r="AA772" s="19"/>
      <c r="AB772" s="19"/>
      <c r="AC772" s="19"/>
      <c r="AD772" s="19"/>
      <c r="AE772" s="19"/>
      <c r="AF772" s="19"/>
      <c r="AG772" s="19"/>
      <c r="AH772" s="19"/>
      <c r="AI772" s="19"/>
      <c r="AJ772" s="19"/>
      <c r="AK772" s="19"/>
      <c r="AL772" s="19"/>
      <c r="AM772" s="19"/>
      <c r="AN772" s="19"/>
      <c r="AO772" s="19"/>
      <c r="AP772" s="19"/>
    </row>
    <row r="773">
      <c r="B773" t="s">
        <v>320</v>
      </c>
      <c r="C773" s="19" t="n">
        <v>0.270975810037489</v>
      </c>
      <c r="D773" s="19" t="n">
        <v>0.327001566968793</v>
      </c>
      <c r="E773" s="19" t="n">
        <v>0.214810890481105</v>
      </c>
      <c r="F773" s="19"/>
      <c r="G773" s="19" t="n">
        <v>0.362018533756868</v>
      </c>
      <c r="H773" s="19" t="n">
        <v>0.378510323453814</v>
      </c>
      <c r="I773" s="19" t="n">
        <v>0.273856852113478</v>
      </c>
      <c r="J773" s="19" t="n">
        <v>0.301656101061532</v>
      </c>
      <c r="K773" s="19" t="n">
        <v>0.200463386932959</v>
      </c>
      <c r="L773" s="19" t="n">
        <v>0.168447481322656</v>
      </c>
      <c r="M773" s="19"/>
      <c r="N773" s="19" t="n">
        <v>0.138307813386533</v>
      </c>
      <c r="O773" s="19" t="n">
        <v>0.286324569370761</v>
      </c>
      <c r="P773" s="19" t="n">
        <v>0.217350941588401</v>
      </c>
      <c r="Q773" s="19" t="n">
        <v>0.315460786225419</v>
      </c>
      <c r="R773" s="19" t="n">
        <v>0.311816595223701</v>
      </c>
      <c r="S773" s="19"/>
      <c r="T773" s="19" t="n">
        <v>0.338076984623965</v>
      </c>
      <c r="U773" s="19" t="n">
        <v>0.250890246121625</v>
      </c>
      <c r="V773" s="19" t="n">
        <v>0.258794210815891</v>
      </c>
      <c r="W773" s="19" t="n">
        <v>0.295800516134722</v>
      </c>
      <c r="X773" s="19"/>
      <c r="Y773" s="19" t="n">
        <v>0.333670051932402</v>
      </c>
      <c r="Z773" s="19" t="n">
        <v>0.298966999756604</v>
      </c>
      <c r="AA773" s="19" t="n">
        <v>0.186491205854083</v>
      </c>
      <c r="AB773" s="19" t="n">
        <v>0.225674388393522</v>
      </c>
      <c r="AC773" s="19" t="n">
        <v>0.330215620462094</v>
      </c>
      <c r="AD773" s="19" t="n">
        <v>0.176578117433056</v>
      </c>
      <c r="AE773" s="19"/>
      <c r="AF773" s="19" t="n">
        <v>0.252328824464698</v>
      </c>
      <c r="AG773" s="19"/>
      <c r="AH773" s="19" t="n">
        <v>0.271891059722279</v>
      </c>
      <c r="AI773" s="19"/>
      <c r="AJ773" s="19" t="n">
        <v>0.305422237226079</v>
      </c>
      <c r="AK773" s="19" t="n">
        <v>0.220658074776731</v>
      </c>
      <c r="AL773" s="19" t="n">
        <v>0.340640376415519</v>
      </c>
      <c r="AM773" s="19" t="n">
        <v>0.218171227220777</v>
      </c>
      <c r="AN773" s="19" t="n">
        <v>0.19063174590442</v>
      </c>
      <c r="AO773" s="19" t="n">
        <v>0.292281809611601</v>
      </c>
      <c r="AP773" s="19" t="n">
        <v>0.261323834696262</v>
      </c>
    </row>
    <row r="774">
      <c r="B774" t="s">
        <v>321</v>
      </c>
      <c r="C774" s="19" t="n">
        <v>0.407808190927226</v>
      </c>
      <c r="D774" s="19" t="n">
        <v>0.411692283034051</v>
      </c>
      <c r="E774" s="19" t="n">
        <v>0.403914451106862</v>
      </c>
      <c r="F774" s="19"/>
      <c r="G774" s="19" t="n">
        <v>0.505354078789028</v>
      </c>
      <c r="H774" s="19" t="n">
        <v>0.378184673806828</v>
      </c>
      <c r="I774" s="19" t="n">
        <v>0.443134596076635</v>
      </c>
      <c r="J774" s="19" t="n">
        <v>0.376289471290214</v>
      </c>
      <c r="K774" s="19" t="n">
        <v>0.396166793718891</v>
      </c>
      <c r="L774" s="19" t="n">
        <v>0.390244130539506</v>
      </c>
      <c r="M774" s="19"/>
      <c r="N774" s="19" t="n">
        <v>0.467878983625196</v>
      </c>
      <c r="O774" s="19" t="n">
        <v>0.455677828552104</v>
      </c>
      <c r="P774" s="19" t="n">
        <v>0.380552170018915</v>
      </c>
      <c r="Q774" s="19" t="n">
        <v>0.408326061012485</v>
      </c>
      <c r="R774" s="19" t="n">
        <v>0.357234561119231</v>
      </c>
      <c r="S774" s="19"/>
      <c r="T774" s="19" t="n">
        <v>0.419562262123417</v>
      </c>
      <c r="U774" s="19" t="n">
        <v>0.426079375135632</v>
      </c>
      <c r="V774" s="19" t="n">
        <v>0.382336954481548</v>
      </c>
      <c r="W774" s="19" t="n">
        <v>0.42040541211792</v>
      </c>
      <c r="X774" s="19"/>
      <c r="Y774" s="19" t="n">
        <v>0.416278127338087</v>
      </c>
      <c r="Z774" s="19" t="n">
        <v>0.47040841130462</v>
      </c>
      <c r="AA774" s="19" t="n">
        <v>0.375763911993494</v>
      </c>
      <c r="AB774" s="19" t="n">
        <v>0.368468437975899</v>
      </c>
      <c r="AC774" s="19" t="n">
        <v>0.442901581925204</v>
      </c>
      <c r="AD774" s="19" t="n">
        <v>0.449976429464623</v>
      </c>
      <c r="AE774" s="19"/>
      <c r="AF774" s="19" t="n">
        <v>0.426225622908299</v>
      </c>
      <c r="AG774" s="19"/>
      <c r="AH774" s="19" t="n">
        <v>0.414231277753654</v>
      </c>
      <c r="AI774" s="19"/>
      <c r="AJ774" s="19" t="n">
        <v>0.40968587685096</v>
      </c>
      <c r="AK774" s="19" t="n">
        <v>0.450685986155337</v>
      </c>
      <c r="AL774" s="19" t="n">
        <v>0.360982639492478</v>
      </c>
      <c r="AM774" s="19" t="n">
        <v>0.478936904672613</v>
      </c>
      <c r="AN774" s="19" t="n">
        <v>0.354349955725121</v>
      </c>
      <c r="AO774" s="19" t="n">
        <v>0.348697973793708</v>
      </c>
      <c r="AP774" s="19" t="n">
        <v>0.420859049640795</v>
      </c>
    </row>
    <row r="775">
      <c r="B775" t="s">
        <v>60</v>
      </c>
      <c r="C775" s="19" t="n">
        <v>0.321215999035286</v>
      </c>
      <c r="D775" s="19" t="n">
        <v>0.261306149997156</v>
      </c>
      <c r="E775" s="19" t="n">
        <v>0.381274658412032</v>
      </c>
      <c r="F775" s="19"/>
      <c r="G775" s="19" t="n">
        <v>0.132627387454104</v>
      </c>
      <c r="H775" s="19" t="n">
        <v>0.243305002739357</v>
      </c>
      <c r="I775" s="19" t="n">
        <v>0.283008551809888</v>
      </c>
      <c r="J775" s="19" t="n">
        <v>0.322054427648254</v>
      </c>
      <c r="K775" s="19" t="n">
        <v>0.40336981934815</v>
      </c>
      <c r="L775" s="19" t="n">
        <v>0.441308388137838</v>
      </c>
      <c r="M775" s="19"/>
      <c r="N775" s="19" t="n">
        <v>0.393813202988271</v>
      </c>
      <c r="O775" s="19" t="n">
        <v>0.257997602077135</v>
      </c>
      <c r="P775" s="19" t="n">
        <v>0.402096888392684</v>
      </c>
      <c r="Q775" s="19" t="n">
        <v>0.276213152762096</v>
      </c>
      <c r="R775" s="19" t="n">
        <v>0.330948843657068</v>
      </c>
      <c r="S775" s="19"/>
      <c r="T775" s="19" t="n">
        <v>0.242360753252618</v>
      </c>
      <c r="U775" s="19" t="n">
        <v>0.323030378742743</v>
      </c>
      <c r="V775" s="19" t="n">
        <v>0.358868834702561</v>
      </c>
      <c r="W775" s="19" t="n">
        <v>0.283794071747357</v>
      </c>
      <c r="X775" s="19"/>
      <c r="Y775" s="19" t="n">
        <v>0.250051820729511</v>
      </c>
      <c r="Z775" s="19" t="n">
        <v>0.230624588938777</v>
      </c>
      <c r="AA775" s="19" t="n">
        <v>0.437744882152423</v>
      </c>
      <c r="AB775" s="19" t="n">
        <v>0.405857173630579</v>
      </c>
      <c r="AC775" s="19" t="n">
        <v>0.226882797612702</v>
      </c>
      <c r="AD775" s="19" t="n">
        <v>0.373445453102321</v>
      </c>
      <c r="AE775" s="19"/>
      <c r="AF775" s="19" t="n">
        <v>0.321445552627003</v>
      </c>
      <c r="AG775" s="19"/>
      <c r="AH775" s="19" t="n">
        <v>0.313877662524067</v>
      </c>
      <c r="AI775" s="19"/>
      <c r="AJ775" s="19" t="n">
        <v>0.284891885922961</v>
      </c>
      <c r="AK775" s="19" t="n">
        <v>0.328655939067932</v>
      </c>
      <c r="AL775" s="19" t="n">
        <v>0.298376984092003</v>
      </c>
      <c r="AM775" s="19" t="n">
        <v>0.302891868106611</v>
      </c>
      <c r="AN775" s="19" t="n">
        <v>0.455018298370459</v>
      </c>
      <c r="AO775" s="19" t="n">
        <v>0.359020216594691</v>
      </c>
      <c r="AP775" s="19" t="n">
        <v>0.317817115662943</v>
      </c>
    </row>
    <row r="776">
      <c r="C776" s="19"/>
      <c r="D776" s="19"/>
      <c r="E776" s="19"/>
      <c r="F776" s="19"/>
      <c r="G776" s="19"/>
      <c r="H776" s="19"/>
      <c r="I776" s="19"/>
      <c r="J776" s="19"/>
      <c r="K776" s="19"/>
      <c r="L776" s="19"/>
      <c r="M776" s="19"/>
      <c r="N776" s="19"/>
      <c r="O776" s="19"/>
      <c r="P776" s="19"/>
      <c r="Q776" s="19"/>
      <c r="R776" s="19"/>
      <c r="S776" s="19"/>
      <c r="T776" s="19"/>
      <c r="U776" s="19"/>
      <c r="V776" s="19"/>
      <c r="W776" s="19"/>
      <c r="X776" s="19"/>
      <c r="Y776" s="19"/>
      <c r="Z776" s="19"/>
      <c r="AA776" s="19"/>
      <c r="AB776" s="19"/>
      <c r="AC776" s="19"/>
      <c r="AD776" s="19"/>
      <c r="AE776" s="19"/>
      <c r="AF776" s="19"/>
      <c r="AG776" s="19"/>
      <c r="AH776" s="19"/>
      <c r="AI776" s="19"/>
      <c r="AJ776" s="19"/>
      <c r="AK776" s="19"/>
      <c r="AL776" s="19"/>
      <c r="AM776" s="19"/>
      <c r="AN776" s="19"/>
      <c r="AO776" s="19"/>
      <c r="AP776" s="19"/>
    </row>
    <row r="777">
      <c r="B777" s="7" t="s">
        <v>325</v>
      </c>
      <c r="C777" s="19"/>
      <c r="D777" s="19"/>
      <c r="E777" s="19"/>
      <c r="F777" s="19"/>
      <c r="G777" s="19"/>
      <c r="H777" s="19"/>
      <c r="I777" s="19"/>
      <c r="J777" s="19"/>
      <c r="K777" s="19"/>
      <c r="L777" s="19"/>
      <c r="M777" s="19"/>
      <c r="N777" s="19"/>
      <c r="O777" s="19"/>
      <c r="P777" s="19"/>
      <c r="Q777" s="19"/>
      <c r="R777" s="19"/>
      <c r="S777" s="19"/>
      <c r="T777" s="19"/>
      <c r="U777" s="19"/>
      <c r="V777" s="19"/>
      <c r="W777" s="19"/>
      <c r="X777" s="19"/>
      <c r="Y777" s="19"/>
      <c r="Z777" s="19"/>
      <c r="AA777" s="19"/>
      <c r="AB777" s="19"/>
      <c r="AC777" s="19"/>
      <c r="AD777" s="19"/>
      <c r="AE777" s="19"/>
      <c r="AF777" s="19"/>
      <c r="AG777" s="19"/>
      <c r="AH777" s="19"/>
      <c r="AI777" s="19"/>
      <c r="AJ777" s="19"/>
      <c r="AK777" s="19"/>
      <c r="AL777" s="19"/>
      <c r="AM777" s="19"/>
      <c r="AN777" s="19"/>
      <c r="AO777" s="19"/>
      <c r="AP777" s="19"/>
    </row>
    <row r="778">
      <c r="B778" s="26" t="s">
        <v>64</v>
      </c>
      <c r="C778" s="19"/>
      <c r="D778" s="19"/>
      <c r="E778" s="19"/>
      <c r="F778" s="19"/>
      <c r="G778" s="19"/>
      <c r="H778" s="19"/>
      <c r="I778" s="19"/>
      <c r="J778" s="19"/>
      <c r="K778" s="19"/>
      <c r="L778" s="19"/>
      <c r="M778" s="19"/>
      <c r="N778" s="19"/>
      <c r="O778" s="19"/>
      <c r="P778" s="19"/>
      <c r="Q778" s="19"/>
      <c r="R778" s="19"/>
      <c r="S778" s="19"/>
      <c r="T778" s="19"/>
      <c r="U778" s="19"/>
      <c r="V778" s="19"/>
      <c r="W778" s="19"/>
      <c r="X778" s="19"/>
      <c r="Y778" s="19"/>
      <c r="Z778" s="19"/>
      <c r="AA778" s="19"/>
      <c r="AB778" s="19"/>
      <c r="AC778" s="19"/>
      <c r="AD778" s="19"/>
      <c r="AE778" s="19"/>
      <c r="AF778" s="19"/>
      <c r="AG778" s="19"/>
      <c r="AH778" s="19"/>
      <c r="AI778" s="19"/>
      <c r="AJ778" s="19"/>
      <c r="AK778" s="19"/>
      <c r="AL778" s="19"/>
      <c r="AM778" s="19"/>
      <c r="AN778" s="19"/>
      <c r="AO778" s="19"/>
      <c r="AP778" s="19"/>
    </row>
    <row r="779">
      <c r="B779" t="s">
        <v>320</v>
      </c>
      <c r="C779" s="19" t="n">
        <v>0.454781534515076</v>
      </c>
      <c r="D779" s="19" t="n">
        <v>0.46174403613676</v>
      </c>
      <c r="E779" s="19" t="n">
        <v>0.447801738704863</v>
      </c>
      <c r="F779" s="19"/>
      <c r="G779" s="19" t="n">
        <v>0.498195019987067</v>
      </c>
      <c r="H779" s="19" t="n">
        <v>0.526426333419324</v>
      </c>
      <c r="I779" s="19" t="n">
        <v>0.468548518998666</v>
      </c>
      <c r="J779" s="19" t="n">
        <v>0.444746775519826</v>
      </c>
      <c r="K779" s="19" t="n">
        <v>0.384347522589274</v>
      </c>
      <c r="L779" s="19" t="n">
        <v>0.424399534135972</v>
      </c>
      <c r="M779" s="19"/>
      <c r="N779" s="19" t="n">
        <v>0.32527859894391</v>
      </c>
      <c r="O779" s="19" t="n">
        <v>0.435846512750054</v>
      </c>
      <c r="P779" s="19" t="n">
        <v>0.38101314605155</v>
      </c>
      <c r="Q779" s="19" t="n">
        <v>0.555658185991156</v>
      </c>
      <c r="R779" s="19" t="n">
        <v>0.452970326814234</v>
      </c>
      <c r="S779" s="19"/>
      <c r="T779" s="19" t="n">
        <v>0.578446501893415</v>
      </c>
      <c r="U779" s="19" t="n">
        <v>0.452527944468915</v>
      </c>
      <c r="V779" s="19" t="n">
        <v>0.441431785604041</v>
      </c>
      <c r="W779" s="19" t="n">
        <v>0.467094617485593</v>
      </c>
      <c r="X779" s="19"/>
      <c r="Y779" s="19" t="n">
        <v>0.494073314416828</v>
      </c>
      <c r="Z779" s="19" t="n">
        <v>0.535587596808359</v>
      </c>
      <c r="AA779" s="19" t="n">
        <v>0.402508609617435</v>
      </c>
      <c r="AB779" s="19" t="n">
        <v>0.347543538817761</v>
      </c>
      <c r="AC779" s="19" t="n">
        <v>0.513648590615973</v>
      </c>
      <c r="AD779" s="19" t="n">
        <v>0.38050973463955</v>
      </c>
      <c r="AE779" s="19"/>
      <c r="AF779" s="19" t="n">
        <v>0.445780203571204</v>
      </c>
      <c r="AG779" s="19"/>
      <c r="AH779" s="19" t="n">
        <v>0.46412143066199</v>
      </c>
      <c r="AI779" s="19"/>
      <c r="AJ779" s="19" t="n">
        <v>0.463328391126482</v>
      </c>
      <c r="AK779" s="19" t="n">
        <v>0.413244588426856</v>
      </c>
      <c r="AL779" s="19" t="n">
        <v>0.520097538855498</v>
      </c>
      <c r="AM779" s="19" t="n">
        <v>0.49066249749567</v>
      </c>
      <c r="AN779" s="19" t="n">
        <v>0.318300163496866</v>
      </c>
      <c r="AO779" s="19" t="n">
        <v>0.435867480208267</v>
      </c>
      <c r="AP779" s="19" t="n">
        <v>0.478166154419319</v>
      </c>
    </row>
    <row r="780">
      <c r="B780" t="s">
        <v>321</v>
      </c>
      <c r="C780" s="19" t="n">
        <v>0.265624449781003</v>
      </c>
      <c r="D780" s="19" t="n">
        <v>0.303978643552608</v>
      </c>
      <c r="E780" s="19" t="n">
        <v>0.227174987858097</v>
      </c>
      <c r="F780" s="19"/>
      <c r="G780" s="19" t="n">
        <v>0.403050871289328</v>
      </c>
      <c r="H780" s="19" t="n">
        <v>0.273937007911877</v>
      </c>
      <c r="I780" s="19" t="n">
        <v>0.301393478926884</v>
      </c>
      <c r="J780" s="19" t="n">
        <v>0.245820490396406</v>
      </c>
      <c r="K780" s="19" t="n">
        <v>0.25303823255153</v>
      </c>
      <c r="L780" s="19" t="n">
        <v>0.192170698293996</v>
      </c>
      <c r="M780" s="19"/>
      <c r="N780" s="19" t="n">
        <v>0.288524195347802</v>
      </c>
      <c r="O780" s="19" t="n">
        <v>0.331303564622256</v>
      </c>
      <c r="P780" s="19" t="n">
        <v>0.241730241007149</v>
      </c>
      <c r="Q780" s="19" t="n">
        <v>0.225886508531517</v>
      </c>
      <c r="R780" s="19" t="n">
        <v>0.292837270989393</v>
      </c>
      <c r="S780" s="19"/>
      <c r="T780" s="19" t="n">
        <v>0.266611914428257</v>
      </c>
      <c r="U780" s="19" t="n">
        <v>0.261430771209599</v>
      </c>
      <c r="V780" s="19" t="n">
        <v>0.225327638299433</v>
      </c>
      <c r="W780" s="19" t="n">
        <v>0.297727324977257</v>
      </c>
      <c r="X780" s="19"/>
      <c r="Y780" s="19" t="n">
        <v>0.291422688049877</v>
      </c>
      <c r="Z780" s="19" t="n">
        <v>0.316502902889315</v>
      </c>
      <c r="AA780" s="19" t="n">
        <v>0.188815227327419</v>
      </c>
      <c r="AB780" s="19" t="n">
        <v>0.266873716740509</v>
      </c>
      <c r="AC780" s="19" t="n">
        <v>0.323554454734147</v>
      </c>
      <c r="AD780" s="19" t="n">
        <v>0.291323879740478</v>
      </c>
      <c r="AE780" s="19"/>
      <c r="AF780" s="19" t="n">
        <v>0.256718677617863</v>
      </c>
      <c r="AG780" s="19"/>
      <c r="AH780" s="19" t="n">
        <v>0.263526307326436</v>
      </c>
      <c r="AI780" s="19"/>
      <c r="AJ780" s="19" t="n">
        <v>0.291496960567496</v>
      </c>
      <c r="AK780" s="19" t="n">
        <v>0.294226853577092</v>
      </c>
      <c r="AL780" s="19" t="n">
        <v>0.221617387424046</v>
      </c>
      <c r="AM780" s="19" t="n">
        <v>0.248494979745088</v>
      </c>
      <c r="AN780" s="19" t="n">
        <v>0.23357033906382</v>
      </c>
      <c r="AO780" s="19" t="n">
        <v>0.251091931277431</v>
      </c>
      <c r="AP780" s="19" t="n">
        <v>0.273144577360545</v>
      </c>
    </row>
    <row r="781">
      <c r="B781" t="s">
        <v>60</v>
      </c>
      <c r="C781" s="19" t="n">
        <v>0.279594015703922</v>
      </c>
      <c r="D781" s="19" t="n">
        <v>0.234277320310632</v>
      </c>
      <c r="E781" s="19" t="n">
        <v>0.32502327343704</v>
      </c>
      <c r="F781" s="19"/>
      <c r="G781" s="19" t="n">
        <v>0.0987541087236042</v>
      </c>
      <c r="H781" s="19" t="n">
        <v>0.199636658668798</v>
      </c>
      <c r="I781" s="19" t="n">
        <v>0.23005800207445</v>
      </c>
      <c r="J781" s="19" t="n">
        <v>0.309432734083768</v>
      </c>
      <c r="K781" s="19" t="n">
        <v>0.362614244859195</v>
      </c>
      <c r="L781" s="19" t="n">
        <v>0.383429767570032</v>
      </c>
      <c r="M781" s="19"/>
      <c r="N781" s="19" t="n">
        <v>0.386197205708288</v>
      </c>
      <c r="O781" s="19" t="n">
        <v>0.232849922627691</v>
      </c>
      <c r="P781" s="19" t="n">
        <v>0.377256612941301</v>
      </c>
      <c r="Q781" s="19" t="n">
        <v>0.218455305477326</v>
      </c>
      <c r="R781" s="19" t="n">
        <v>0.254192402196373</v>
      </c>
      <c r="S781" s="19"/>
      <c r="T781" s="19" t="n">
        <v>0.154941583678328</v>
      </c>
      <c r="U781" s="19" t="n">
        <v>0.286041284321486</v>
      </c>
      <c r="V781" s="19" t="n">
        <v>0.333240576096526</v>
      </c>
      <c r="W781" s="19" t="n">
        <v>0.23517805753715</v>
      </c>
      <c r="X781" s="19"/>
      <c r="Y781" s="19" t="n">
        <v>0.214503997533294</v>
      </c>
      <c r="Z781" s="19" t="n">
        <v>0.147909500302327</v>
      </c>
      <c r="AA781" s="19" t="n">
        <v>0.408676163055145</v>
      </c>
      <c r="AB781" s="19" t="n">
        <v>0.38558274444173</v>
      </c>
      <c r="AC781" s="19" t="n">
        <v>0.16279695464988</v>
      </c>
      <c r="AD781" s="19" t="n">
        <v>0.328166385619972</v>
      </c>
      <c r="AE781" s="19"/>
      <c r="AF781" s="19" t="n">
        <v>0.297501118810933</v>
      </c>
      <c r="AG781" s="19"/>
      <c r="AH781" s="19" t="n">
        <v>0.272352262011574</v>
      </c>
      <c r="AI781" s="19"/>
      <c r="AJ781" s="19" t="n">
        <v>0.245174648306022</v>
      </c>
      <c r="AK781" s="19" t="n">
        <v>0.292528557996052</v>
      </c>
      <c r="AL781" s="19" t="n">
        <v>0.258285073720456</v>
      </c>
      <c r="AM781" s="19" t="n">
        <v>0.260842522759242</v>
      </c>
      <c r="AN781" s="19" t="n">
        <v>0.448129497439314</v>
      </c>
      <c r="AO781" s="19" t="n">
        <v>0.313040588514303</v>
      </c>
      <c r="AP781" s="19" t="n">
        <v>0.248689268220136</v>
      </c>
    </row>
    <row r="782">
      <c r="C782" s="19"/>
      <c r="D782" s="19"/>
      <c r="E782" s="19"/>
      <c r="F782" s="19"/>
      <c r="G782" s="19"/>
      <c r="H782" s="19"/>
      <c r="I782" s="19"/>
      <c r="J782" s="19"/>
      <c r="K782" s="19"/>
      <c r="L782" s="19"/>
      <c r="M782" s="19"/>
      <c r="N782" s="19"/>
      <c r="O782" s="19"/>
      <c r="P782" s="19"/>
      <c r="Q782" s="19"/>
      <c r="R782" s="19"/>
      <c r="S782" s="19"/>
      <c r="T782" s="19"/>
      <c r="U782" s="19"/>
      <c r="V782" s="19"/>
      <c r="W782" s="19"/>
      <c r="X782" s="19"/>
      <c r="Y782" s="19"/>
      <c r="Z782" s="19"/>
      <c r="AA782" s="19"/>
      <c r="AB782" s="19"/>
      <c r="AC782" s="19"/>
      <c r="AD782" s="19"/>
      <c r="AE782" s="19"/>
      <c r="AF782" s="19"/>
      <c r="AG782" s="19"/>
      <c r="AH782" s="19"/>
      <c r="AI782" s="19"/>
      <c r="AJ782" s="19"/>
      <c r="AK782" s="19"/>
      <c r="AL782" s="19"/>
      <c r="AM782" s="19"/>
      <c r="AN782" s="19"/>
      <c r="AO782" s="19"/>
      <c r="AP782" s="19"/>
    </row>
    <row r="783">
      <c r="B783" s="7" t="s">
        <v>326</v>
      </c>
      <c r="C783" s="19"/>
      <c r="D783" s="19"/>
      <c r="E783" s="19"/>
      <c r="F783" s="19"/>
      <c r="G783" s="19"/>
      <c r="H783" s="19"/>
      <c r="I783" s="19"/>
      <c r="J783" s="19"/>
      <c r="K783" s="19"/>
      <c r="L783" s="19"/>
      <c r="M783" s="19"/>
      <c r="N783" s="19"/>
      <c r="O783" s="19"/>
      <c r="P783" s="19"/>
      <c r="Q783" s="19"/>
      <c r="R783" s="19"/>
      <c r="S783" s="19"/>
      <c r="T783" s="19"/>
      <c r="U783" s="19"/>
      <c r="V783" s="19"/>
      <c r="W783" s="19"/>
      <c r="X783" s="19"/>
      <c r="Y783" s="19"/>
      <c r="Z783" s="19"/>
      <c r="AA783" s="19"/>
      <c r="AB783" s="19"/>
      <c r="AC783" s="19"/>
      <c r="AD783" s="19"/>
      <c r="AE783" s="19"/>
      <c r="AF783" s="19"/>
      <c r="AG783" s="19"/>
      <c r="AH783" s="19"/>
      <c r="AI783" s="19"/>
      <c r="AJ783" s="19"/>
      <c r="AK783" s="19"/>
      <c r="AL783" s="19"/>
      <c r="AM783" s="19"/>
      <c r="AN783" s="19"/>
      <c r="AO783" s="19"/>
      <c r="AP783" s="19"/>
    </row>
    <row r="784">
      <c r="B784" s="26" t="s">
        <v>64</v>
      </c>
      <c r="C784" s="19"/>
      <c r="D784" s="19"/>
      <c r="E784" s="19"/>
      <c r="F784" s="19"/>
      <c r="G784" s="19"/>
      <c r="H784" s="19"/>
      <c r="I784" s="19"/>
      <c r="J784" s="19"/>
      <c r="K784" s="19"/>
      <c r="L784" s="19"/>
      <c r="M784" s="19"/>
      <c r="N784" s="19"/>
      <c r="O784" s="19"/>
      <c r="P784" s="19"/>
      <c r="Q784" s="19"/>
      <c r="R784" s="19"/>
      <c r="S784" s="19"/>
      <c r="T784" s="19"/>
      <c r="U784" s="19"/>
      <c r="V784" s="19"/>
      <c r="W784" s="19"/>
      <c r="X784" s="19"/>
      <c r="Y784" s="19"/>
      <c r="Z784" s="19"/>
      <c r="AA784" s="19"/>
      <c r="AB784" s="19"/>
      <c r="AC784" s="19"/>
      <c r="AD784" s="19"/>
      <c r="AE784" s="19"/>
      <c r="AF784" s="19"/>
      <c r="AG784" s="19"/>
      <c r="AH784" s="19"/>
      <c r="AI784" s="19"/>
      <c r="AJ784" s="19"/>
      <c r="AK784" s="19"/>
      <c r="AL784" s="19"/>
      <c r="AM784" s="19"/>
      <c r="AN784" s="19"/>
      <c r="AO784" s="19"/>
      <c r="AP784" s="19"/>
    </row>
    <row r="785">
      <c r="B785" t="s">
        <v>320</v>
      </c>
      <c r="C785" s="19" t="n">
        <v>0.291751650344439</v>
      </c>
      <c r="D785" s="19" t="n">
        <v>0.318723295489991</v>
      </c>
      <c r="E785" s="19" t="n">
        <v>0.264713010210389</v>
      </c>
      <c r="F785" s="19"/>
      <c r="G785" s="19" t="n">
        <v>0.290354833535561</v>
      </c>
      <c r="H785" s="19" t="n">
        <v>0.38656333730703</v>
      </c>
      <c r="I785" s="19" t="n">
        <v>0.275439941806641</v>
      </c>
      <c r="J785" s="19" t="n">
        <v>0.318006606215739</v>
      </c>
      <c r="K785" s="19" t="n">
        <v>0.229146302007514</v>
      </c>
      <c r="L785" s="19" t="n">
        <v>0.254181852081869</v>
      </c>
      <c r="M785" s="19"/>
      <c r="N785" s="19" t="n">
        <v>0.2501870752296</v>
      </c>
      <c r="O785" s="19" t="n">
        <v>0.323983119121762</v>
      </c>
      <c r="P785" s="19" t="n">
        <v>0.21352503960802</v>
      </c>
      <c r="Q785" s="19" t="n">
        <v>0.322216221754602</v>
      </c>
      <c r="R785" s="19" t="n">
        <v>0.340440291045004</v>
      </c>
      <c r="S785" s="19"/>
      <c r="T785" s="19" t="n">
        <v>0.227964214190454</v>
      </c>
      <c r="U785" s="19" t="n">
        <v>0.344784145567981</v>
      </c>
      <c r="V785" s="19" t="n">
        <v>0.30612786907612</v>
      </c>
      <c r="W785" s="19" t="n">
        <v>0.294491330128126</v>
      </c>
      <c r="X785" s="19"/>
      <c r="Y785" s="19" t="n">
        <v>0.320171137016627</v>
      </c>
      <c r="Z785" s="19" t="n">
        <v>0.324206281752702</v>
      </c>
      <c r="AA785" s="19" t="n">
        <v>0.256975518472697</v>
      </c>
      <c r="AB785" s="19" t="n">
        <v>0.242378146129971</v>
      </c>
      <c r="AC785" s="19" t="n">
        <v>0.251647275155399</v>
      </c>
      <c r="AD785" s="19" t="n">
        <v>0.290954798303832</v>
      </c>
      <c r="AE785" s="19"/>
      <c r="AF785" s="19" t="n">
        <v>0.2732924760232</v>
      </c>
      <c r="AG785" s="19"/>
      <c r="AH785" s="19" t="n">
        <v>0.29111015183524</v>
      </c>
      <c r="AI785" s="19"/>
      <c r="AJ785" s="19" t="n">
        <v>0.308005083578828</v>
      </c>
      <c r="AK785" s="19" t="n">
        <v>0.312583287884409</v>
      </c>
      <c r="AL785" s="19" t="n">
        <v>0.316741660263188</v>
      </c>
      <c r="AM785" s="19" t="n">
        <v>0.277336175180166</v>
      </c>
      <c r="AN785" s="19" t="n">
        <v>0.323869476231728</v>
      </c>
      <c r="AO785" s="19" t="n">
        <v>0.241047652067702</v>
      </c>
      <c r="AP785" s="19" t="n">
        <v>0.230626395491841</v>
      </c>
    </row>
    <row r="786">
      <c r="B786" t="s">
        <v>321</v>
      </c>
      <c r="C786" s="19" t="n">
        <v>0.330726541611829</v>
      </c>
      <c r="D786" s="19" t="n">
        <v>0.35194539048192</v>
      </c>
      <c r="E786" s="19" t="n">
        <v>0.309454987149316</v>
      </c>
      <c r="F786" s="19"/>
      <c r="G786" s="19" t="n">
        <v>0.574307890287993</v>
      </c>
      <c r="H786" s="19" t="n">
        <v>0.367261157794737</v>
      </c>
      <c r="I786" s="19" t="n">
        <v>0.403008609148285</v>
      </c>
      <c r="J786" s="19" t="n">
        <v>0.27261356657885</v>
      </c>
      <c r="K786" s="19" t="n">
        <v>0.239213179205011</v>
      </c>
      <c r="L786" s="19" t="n">
        <v>0.240640244344981</v>
      </c>
      <c r="M786" s="19"/>
      <c r="N786" s="19" t="n">
        <v>0.260286031220571</v>
      </c>
      <c r="O786" s="19" t="n">
        <v>0.365092755172224</v>
      </c>
      <c r="P786" s="19" t="n">
        <v>0.309134023857914</v>
      </c>
      <c r="Q786" s="19" t="n">
        <v>0.338795960205866</v>
      </c>
      <c r="R786" s="19" t="n">
        <v>0.332159982080868</v>
      </c>
      <c r="S786" s="19"/>
      <c r="T786" s="19" t="n">
        <v>0.61505244032944</v>
      </c>
      <c r="U786" s="19" t="n">
        <v>0.277257916701184</v>
      </c>
      <c r="V786" s="19" t="n">
        <v>0.282704818137162</v>
      </c>
      <c r="W786" s="19" t="n">
        <v>0.358351213747301</v>
      </c>
      <c r="X786" s="19"/>
      <c r="Y786" s="19" t="n">
        <v>0.382884178131169</v>
      </c>
      <c r="Z786" s="19" t="n">
        <v>0.372500608740775</v>
      </c>
      <c r="AA786" s="19" t="n">
        <v>0.223654619446247</v>
      </c>
      <c r="AB786" s="19" t="n">
        <v>0.297542836996977</v>
      </c>
      <c r="AC786" s="19" t="n">
        <v>0.546891683870423</v>
      </c>
      <c r="AD786" s="19" t="n">
        <v>0.259407438730454</v>
      </c>
      <c r="AE786" s="19"/>
      <c r="AF786" s="19" t="n">
        <v>0.324398515580819</v>
      </c>
      <c r="AG786" s="19"/>
      <c r="AH786" s="19" t="n">
        <v>0.33622087430966</v>
      </c>
      <c r="AI786" s="19"/>
      <c r="AJ786" s="19" t="n">
        <v>0.336269822621858</v>
      </c>
      <c r="AK786" s="19" t="n">
        <v>0.291412814147371</v>
      </c>
      <c r="AL786" s="19" t="n">
        <v>0.302511277031066</v>
      </c>
      <c r="AM786" s="19" t="n">
        <v>0.365452454777747</v>
      </c>
      <c r="AN786" s="19" t="n">
        <v>0.257778237292419</v>
      </c>
      <c r="AO786" s="19" t="n">
        <v>0.36612659221062</v>
      </c>
      <c r="AP786" s="19" t="n">
        <v>0.401074330066368</v>
      </c>
    </row>
    <row r="787">
      <c r="B787" t="s">
        <v>60</v>
      </c>
      <c r="C787" s="19" t="n">
        <v>0.377521808043732</v>
      </c>
      <c r="D787" s="19" t="n">
        <v>0.329331314028089</v>
      </c>
      <c r="E787" s="19" t="n">
        <v>0.425832002640294</v>
      </c>
      <c r="F787" s="19"/>
      <c r="G787" s="19" t="n">
        <v>0.135337276176446</v>
      </c>
      <c r="H787" s="19" t="n">
        <v>0.246175504898234</v>
      </c>
      <c r="I787" s="19" t="n">
        <v>0.321551449045075</v>
      </c>
      <c r="J787" s="19" t="n">
        <v>0.409379827205411</v>
      </c>
      <c r="K787" s="19" t="n">
        <v>0.531640518787475</v>
      </c>
      <c r="L787" s="19" t="n">
        <v>0.50517790357315</v>
      </c>
      <c r="M787" s="19"/>
      <c r="N787" s="19" t="n">
        <v>0.489526893549829</v>
      </c>
      <c r="O787" s="19" t="n">
        <v>0.310924125706014</v>
      </c>
      <c r="P787" s="19" t="n">
        <v>0.477340936534066</v>
      </c>
      <c r="Q787" s="19" t="n">
        <v>0.338987818039532</v>
      </c>
      <c r="R787" s="19" t="n">
        <v>0.327399726874128</v>
      </c>
      <c r="S787" s="19"/>
      <c r="T787" s="19" t="n">
        <v>0.156983345480106</v>
      </c>
      <c r="U787" s="19" t="n">
        <v>0.377957937730835</v>
      </c>
      <c r="V787" s="19" t="n">
        <v>0.411167312786718</v>
      </c>
      <c r="W787" s="19" t="n">
        <v>0.347157456124574</v>
      </c>
      <c r="X787" s="19"/>
      <c r="Y787" s="19" t="n">
        <v>0.296944684852204</v>
      </c>
      <c r="Z787" s="19" t="n">
        <v>0.303293109506523</v>
      </c>
      <c r="AA787" s="19" t="n">
        <v>0.519369862081057</v>
      </c>
      <c r="AB787" s="19" t="n">
        <v>0.460079016873052</v>
      </c>
      <c r="AC787" s="19" t="n">
        <v>0.201461040974178</v>
      </c>
      <c r="AD787" s="19" t="n">
        <v>0.449637762965714</v>
      </c>
      <c r="AE787" s="19"/>
      <c r="AF787" s="19" t="n">
        <v>0.402309008395982</v>
      </c>
      <c r="AG787" s="19"/>
      <c r="AH787" s="19" t="n">
        <v>0.3726689738551</v>
      </c>
      <c r="AI787" s="19"/>
      <c r="AJ787" s="19" t="n">
        <v>0.355725093799314</v>
      </c>
      <c r="AK787" s="19" t="n">
        <v>0.39600389796822</v>
      </c>
      <c r="AL787" s="19" t="n">
        <v>0.380747062705746</v>
      </c>
      <c r="AM787" s="19" t="n">
        <v>0.357211370042087</v>
      </c>
      <c r="AN787" s="19" t="n">
        <v>0.418352286475852</v>
      </c>
      <c r="AO787" s="19" t="n">
        <v>0.392825755721678</v>
      </c>
      <c r="AP787" s="19" t="n">
        <v>0.368299274441791</v>
      </c>
    </row>
    <row r="788">
      <c r="C788" s="19"/>
      <c r="D788" s="19"/>
      <c r="E788" s="19"/>
      <c r="F788" s="19"/>
      <c r="G788" s="19"/>
      <c r="H788" s="19"/>
      <c r="I788" s="19"/>
      <c r="J788" s="19"/>
      <c r="K788" s="19"/>
      <c r="L788" s="19"/>
      <c r="M788" s="19"/>
      <c r="N788" s="19"/>
      <c r="O788" s="19"/>
      <c r="P788" s="19"/>
      <c r="Q788" s="19"/>
      <c r="R788" s="19"/>
      <c r="S788" s="19"/>
      <c r="T788" s="19"/>
      <c r="U788" s="19"/>
      <c r="V788" s="19"/>
      <c r="W788" s="19"/>
      <c r="X788" s="19"/>
      <c r="Y788" s="19"/>
      <c r="Z788" s="19"/>
      <c r="AA788" s="19"/>
      <c r="AB788" s="19"/>
      <c r="AC788" s="19"/>
      <c r="AD788" s="19"/>
      <c r="AE788" s="19"/>
      <c r="AF788" s="19"/>
      <c r="AG788" s="19"/>
      <c r="AH788" s="19"/>
      <c r="AI788" s="19"/>
      <c r="AJ788" s="19"/>
      <c r="AK788" s="19"/>
      <c r="AL788" s="19"/>
      <c r="AM788" s="19"/>
      <c r="AN788" s="19"/>
      <c r="AO788" s="19"/>
      <c r="AP788" s="19"/>
    </row>
    <row r="789">
      <c r="B789" s="7" t="s">
        <v>327</v>
      </c>
      <c r="C789" s="19"/>
      <c r="D789" s="19"/>
      <c r="E789" s="19"/>
      <c r="F789" s="19"/>
      <c r="G789" s="19"/>
      <c r="H789" s="19"/>
      <c r="I789" s="19"/>
      <c r="J789" s="19"/>
      <c r="K789" s="19"/>
      <c r="L789" s="19"/>
      <c r="M789" s="19"/>
      <c r="N789" s="19"/>
      <c r="O789" s="19"/>
      <c r="P789" s="19"/>
      <c r="Q789" s="19"/>
      <c r="R789" s="19"/>
      <c r="S789" s="19"/>
      <c r="T789" s="19"/>
      <c r="U789" s="19"/>
      <c r="V789" s="19"/>
      <c r="W789" s="19"/>
      <c r="X789" s="19"/>
      <c r="Y789" s="19"/>
      <c r="Z789" s="19"/>
      <c r="AA789" s="19"/>
      <c r="AB789" s="19"/>
      <c r="AC789" s="19"/>
      <c r="AD789" s="19"/>
      <c r="AE789" s="19"/>
      <c r="AF789" s="19"/>
      <c r="AG789" s="19"/>
      <c r="AH789" s="19"/>
      <c r="AI789" s="19"/>
      <c r="AJ789" s="19"/>
      <c r="AK789" s="19"/>
      <c r="AL789" s="19"/>
      <c r="AM789" s="19"/>
      <c r="AN789" s="19"/>
      <c r="AO789" s="19"/>
      <c r="AP789" s="19"/>
    </row>
    <row r="790">
      <c r="B790" s="26" t="s">
        <v>64</v>
      </c>
      <c r="C790" s="19"/>
      <c r="D790" s="19"/>
      <c r="E790" s="19"/>
      <c r="F790" s="19"/>
      <c r="G790" s="19"/>
      <c r="H790" s="19"/>
      <c r="I790" s="19"/>
      <c r="J790" s="19"/>
      <c r="K790" s="19"/>
      <c r="L790" s="19"/>
      <c r="M790" s="19"/>
      <c r="N790" s="19"/>
      <c r="O790" s="19"/>
      <c r="P790" s="19"/>
      <c r="Q790" s="19"/>
      <c r="R790" s="19"/>
      <c r="S790" s="19"/>
      <c r="T790" s="19"/>
      <c r="U790" s="19"/>
      <c r="V790" s="19"/>
      <c r="W790" s="19"/>
      <c r="X790" s="19"/>
      <c r="Y790" s="19"/>
      <c r="Z790" s="19"/>
      <c r="AA790" s="19"/>
      <c r="AB790" s="19"/>
      <c r="AC790" s="19"/>
      <c r="AD790" s="19"/>
      <c r="AE790" s="19"/>
      <c r="AF790" s="19"/>
      <c r="AG790" s="19"/>
      <c r="AH790" s="19"/>
      <c r="AI790" s="19"/>
      <c r="AJ790" s="19"/>
      <c r="AK790" s="19"/>
      <c r="AL790" s="19"/>
      <c r="AM790" s="19"/>
      <c r="AN790" s="19"/>
      <c r="AO790" s="19"/>
      <c r="AP790" s="19"/>
    </row>
    <row r="791">
      <c r="B791" t="s">
        <v>320</v>
      </c>
      <c r="C791" s="19" t="n">
        <v>0.22340235889715</v>
      </c>
      <c r="D791" s="19" t="n">
        <v>0.248855063015312</v>
      </c>
      <c r="E791" s="19" t="n">
        <v>0.197886432694818</v>
      </c>
      <c r="F791" s="19"/>
      <c r="G791" s="19" t="n">
        <v>0.32742826532169</v>
      </c>
      <c r="H791" s="19" t="n">
        <v>0.312989676666893</v>
      </c>
      <c r="I791" s="19" t="n">
        <v>0.264289017729855</v>
      </c>
      <c r="J791" s="19" t="n">
        <v>0.219226909617215</v>
      </c>
      <c r="K791" s="19" t="n">
        <v>0.140492239951536</v>
      </c>
      <c r="L791" s="19" t="n">
        <v>0.135359661608271</v>
      </c>
      <c r="M791" s="19"/>
      <c r="N791" s="19" t="n">
        <v>0.166308778594215</v>
      </c>
      <c r="O791" s="19" t="n">
        <v>0.231040872142496</v>
      </c>
      <c r="P791" s="19" t="n">
        <v>0.168424623885541</v>
      </c>
      <c r="Q791" s="19" t="n">
        <v>0.260652255299018</v>
      </c>
      <c r="R791" s="19" t="n">
        <v>0.257105147549143</v>
      </c>
      <c r="S791" s="19"/>
      <c r="T791" s="19" t="n">
        <v>0.309977785838118</v>
      </c>
      <c r="U791" s="19" t="n">
        <v>0.23104495654244</v>
      </c>
      <c r="V791" s="19" t="n">
        <v>0.233741960978367</v>
      </c>
      <c r="W791" s="19" t="n">
        <v>0.219181167878702</v>
      </c>
      <c r="X791" s="19"/>
      <c r="Y791" s="19" t="n">
        <v>0.25547994586314</v>
      </c>
      <c r="Z791" s="19" t="n">
        <v>0.236596005078337</v>
      </c>
      <c r="AA791" s="19" t="n">
        <v>0.154235357046064</v>
      </c>
      <c r="AB791" s="19" t="n">
        <v>0.252105670082766</v>
      </c>
      <c r="AC791" s="19" t="n">
        <v>0.334184246860502</v>
      </c>
      <c r="AD791" s="19" t="n">
        <v>0.196815020875716</v>
      </c>
      <c r="AE791" s="19"/>
      <c r="AF791" s="19" t="n">
        <v>0.205020415941802</v>
      </c>
      <c r="AG791" s="19"/>
      <c r="AH791" s="19" t="n">
        <v>0.223248593310551</v>
      </c>
      <c r="AI791" s="19"/>
      <c r="AJ791" s="19" t="n">
        <v>0.218328416485538</v>
      </c>
      <c r="AK791" s="19" t="n">
        <v>0.229995823168677</v>
      </c>
      <c r="AL791" s="19" t="n">
        <v>0.231876969575211</v>
      </c>
      <c r="AM791" s="19" t="n">
        <v>0.304599630939285</v>
      </c>
      <c r="AN791" s="19" t="n">
        <v>0.171014220487068</v>
      </c>
      <c r="AO791" s="19" t="n">
        <v>0.193488674656053</v>
      </c>
      <c r="AP791" s="19" t="n">
        <v>0.206382408264879</v>
      </c>
    </row>
    <row r="792">
      <c r="B792" t="s">
        <v>321</v>
      </c>
      <c r="C792" s="19" t="n">
        <v>0.442781421193144</v>
      </c>
      <c r="D792" s="19" t="n">
        <v>0.47138398027831</v>
      </c>
      <c r="E792" s="19" t="n">
        <v>0.414107816085144</v>
      </c>
      <c r="F792" s="19"/>
      <c r="G792" s="19" t="n">
        <v>0.576817683729622</v>
      </c>
      <c r="H792" s="19" t="n">
        <v>0.426918562507409</v>
      </c>
      <c r="I792" s="19" t="n">
        <v>0.454290169300783</v>
      </c>
      <c r="J792" s="19" t="n">
        <v>0.434471481036169</v>
      </c>
      <c r="K792" s="19" t="n">
        <v>0.431696153302085</v>
      </c>
      <c r="L792" s="19" t="n">
        <v>0.396983548235776</v>
      </c>
      <c r="M792" s="19"/>
      <c r="N792" s="19" t="n">
        <v>0.383361320294997</v>
      </c>
      <c r="O792" s="19" t="n">
        <v>0.525249431950267</v>
      </c>
      <c r="P792" s="19" t="n">
        <v>0.407888202509999</v>
      </c>
      <c r="Q792" s="19" t="n">
        <v>0.432827715937896</v>
      </c>
      <c r="R792" s="19" t="n">
        <v>0.435011089540985</v>
      </c>
      <c r="S792" s="19"/>
      <c r="T792" s="19" t="n">
        <v>0.506132095715289</v>
      </c>
      <c r="U792" s="19" t="n">
        <v>0.450781088668618</v>
      </c>
      <c r="V792" s="19" t="n">
        <v>0.381156507119938</v>
      </c>
      <c r="W792" s="19" t="n">
        <v>0.478452383567013</v>
      </c>
      <c r="X792" s="19"/>
      <c r="Y792" s="19" t="n">
        <v>0.478266530343054</v>
      </c>
      <c r="Z792" s="19" t="n">
        <v>0.47919235737</v>
      </c>
      <c r="AA792" s="19" t="n">
        <v>0.392934601897784</v>
      </c>
      <c r="AB792" s="19" t="n">
        <v>0.34547668418653</v>
      </c>
      <c r="AC792" s="19" t="n">
        <v>0.509175082660748</v>
      </c>
      <c r="AD792" s="19" t="n">
        <v>0.425318775035631</v>
      </c>
      <c r="AE792" s="19"/>
      <c r="AF792" s="19" t="n">
        <v>0.430792459083147</v>
      </c>
      <c r="AG792" s="19"/>
      <c r="AH792" s="19" t="n">
        <v>0.44588805117159</v>
      </c>
      <c r="AI792" s="19"/>
      <c r="AJ792" s="19" t="n">
        <v>0.511807185653583</v>
      </c>
      <c r="AK792" s="19" t="n">
        <v>0.427100442280254</v>
      </c>
      <c r="AL792" s="19" t="n">
        <v>0.409806731027718</v>
      </c>
      <c r="AM792" s="19" t="n">
        <v>0.368005337077267</v>
      </c>
      <c r="AN792" s="19" t="n">
        <v>0.404934657467625</v>
      </c>
      <c r="AO792" s="19" t="n">
        <v>0.503153779039977</v>
      </c>
      <c r="AP792" s="19" t="n">
        <v>0.419253015522071</v>
      </c>
    </row>
    <row r="793">
      <c r="B793" t="s">
        <v>60</v>
      </c>
      <c r="C793" s="19" t="n">
        <v>0.333816219909705</v>
      </c>
      <c r="D793" s="19" t="n">
        <v>0.279760956706377</v>
      </c>
      <c r="E793" s="19" t="n">
        <v>0.388005751220038</v>
      </c>
      <c r="F793" s="19"/>
      <c r="G793" s="19" t="n">
        <v>0.0957540509486888</v>
      </c>
      <c r="H793" s="19" t="n">
        <v>0.260091760825698</v>
      </c>
      <c r="I793" s="19" t="n">
        <v>0.281420812969363</v>
      </c>
      <c r="J793" s="19" t="n">
        <v>0.346301609346617</v>
      </c>
      <c r="K793" s="19" t="n">
        <v>0.427811606746379</v>
      </c>
      <c r="L793" s="19" t="n">
        <v>0.467656790155952</v>
      </c>
      <c r="M793" s="19"/>
      <c r="N793" s="19" t="n">
        <v>0.450329901110788</v>
      </c>
      <c r="O793" s="19" t="n">
        <v>0.243709695907237</v>
      </c>
      <c r="P793" s="19" t="n">
        <v>0.423687173604461</v>
      </c>
      <c r="Q793" s="19" t="n">
        <v>0.306520028763087</v>
      </c>
      <c r="R793" s="19" t="n">
        <v>0.307883762909872</v>
      </c>
      <c r="S793" s="19"/>
      <c r="T793" s="19" t="n">
        <v>0.183890118446593</v>
      </c>
      <c r="U793" s="19" t="n">
        <v>0.318173954788942</v>
      </c>
      <c r="V793" s="19" t="n">
        <v>0.385101531901695</v>
      </c>
      <c r="W793" s="19" t="n">
        <v>0.302366448554285</v>
      </c>
      <c r="X793" s="19"/>
      <c r="Y793" s="19" t="n">
        <v>0.266253523793806</v>
      </c>
      <c r="Z793" s="19" t="n">
        <v>0.284211637551663</v>
      </c>
      <c r="AA793" s="19" t="n">
        <v>0.452830041056152</v>
      </c>
      <c r="AB793" s="19" t="n">
        <v>0.402417645730704</v>
      </c>
      <c r="AC793" s="19" t="n">
        <v>0.156640670478749</v>
      </c>
      <c r="AD793" s="19" t="n">
        <v>0.377866204088653</v>
      </c>
      <c r="AE793" s="19"/>
      <c r="AF793" s="19" t="n">
        <v>0.364187124975052</v>
      </c>
      <c r="AG793" s="19"/>
      <c r="AH793" s="19" t="n">
        <v>0.330863355517859</v>
      </c>
      <c r="AI793" s="19"/>
      <c r="AJ793" s="19" t="n">
        <v>0.26986439786088</v>
      </c>
      <c r="AK793" s="19" t="n">
        <v>0.34290373455107</v>
      </c>
      <c r="AL793" s="19" t="n">
        <v>0.358316299397071</v>
      </c>
      <c r="AM793" s="19" t="n">
        <v>0.327395031983448</v>
      </c>
      <c r="AN793" s="19" t="n">
        <v>0.424051122045307</v>
      </c>
      <c r="AO793" s="19" t="n">
        <v>0.30335754630397</v>
      </c>
      <c r="AP793" s="19" t="n">
        <v>0.37436457621305</v>
      </c>
    </row>
    <row r="794">
      <c r="C794" s="19"/>
      <c r="D794" s="19"/>
      <c r="E794" s="19"/>
      <c r="F794" s="19"/>
      <c r="G794" s="19"/>
      <c r="H794" s="19"/>
      <c r="I794" s="19"/>
      <c r="J794" s="19"/>
      <c r="K794" s="19"/>
      <c r="L794" s="19"/>
      <c r="M794" s="19"/>
      <c r="N794" s="19"/>
      <c r="O794" s="19"/>
      <c r="P794" s="19"/>
      <c r="Q794" s="19"/>
      <c r="R794" s="19"/>
      <c r="S794" s="19"/>
      <c r="T794" s="19"/>
      <c r="U794" s="19"/>
      <c r="V794" s="19"/>
      <c r="W794" s="19"/>
      <c r="X794" s="19"/>
      <c r="Y794" s="19"/>
      <c r="Z794" s="19"/>
      <c r="AA794" s="19"/>
      <c r="AB794" s="19"/>
      <c r="AC794" s="19"/>
      <c r="AD794" s="19"/>
      <c r="AE794" s="19"/>
      <c r="AF794" s="19"/>
      <c r="AG794" s="19"/>
      <c r="AH794" s="19"/>
      <c r="AI794" s="19"/>
      <c r="AJ794" s="19"/>
      <c r="AK794" s="19"/>
      <c r="AL794" s="19"/>
      <c r="AM794" s="19"/>
      <c r="AN794" s="19"/>
      <c r="AO794" s="19"/>
      <c r="AP794" s="19"/>
    </row>
    <row r="795">
      <c r="B795" s="7" t="s">
        <v>328</v>
      </c>
      <c r="C795" s="19"/>
      <c r="D795" s="19"/>
      <c r="E795" s="19"/>
      <c r="F795" s="19"/>
      <c r="G795" s="19"/>
      <c r="H795" s="19"/>
      <c r="I795" s="19"/>
      <c r="J795" s="19"/>
      <c r="K795" s="19"/>
      <c r="L795" s="19"/>
      <c r="M795" s="19"/>
      <c r="N795" s="19"/>
      <c r="O795" s="19"/>
      <c r="P795" s="19"/>
      <c r="Q795" s="19"/>
      <c r="R795" s="19"/>
      <c r="S795" s="19"/>
      <c r="T795" s="19"/>
      <c r="U795" s="19"/>
      <c r="V795" s="19"/>
      <c r="W795" s="19"/>
      <c r="X795" s="19"/>
      <c r="Y795" s="19"/>
      <c r="Z795" s="19"/>
      <c r="AA795" s="19"/>
      <c r="AB795" s="19"/>
      <c r="AC795" s="19"/>
      <c r="AD795" s="19"/>
      <c r="AE795" s="19"/>
      <c r="AF795" s="19"/>
      <c r="AG795" s="19"/>
      <c r="AH795" s="19"/>
      <c r="AI795" s="19"/>
      <c r="AJ795" s="19"/>
      <c r="AK795" s="19"/>
      <c r="AL795" s="19"/>
      <c r="AM795" s="19"/>
      <c r="AN795" s="19"/>
      <c r="AO795" s="19"/>
      <c r="AP795" s="19"/>
    </row>
    <row r="796">
      <c r="B796" s="26" t="s">
        <v>64</v>
      </c>
      <c r="C796" s="19"/>
      <c r="D796" s="19"/>
      <c r="E796" s="19"/>
      <c r="F796" s="19"/>
      <c r="G796" s="19"/>
      <c r="H796" s="19"/>
      <c r="I796" s="19"/>
      <c r="J796" s="19"/>
      <c r="K796" s="19"/>
      <c r="L796" s="19"/>
      <c r="M796" s="19"/>
      <c r="N796" s="19"/>
      <c r="O796" s="19"/>
      <c r="P796" s="19"/>
      <c r="Q796" s="19"/>
      <c r="R796" s="19"/>
      <c r="S796" s="19"/>
      <c r="T796" s="19"/>
      <c r="U796" s="19"/>
      <c r="V796" s="19"/>
      <c r="W796" s="19"/>
      <c r="X796" s="19"/>
      <c r="Y796" s="19"/>
      <c r="Z796" s="19"/>
      <c r="AA796" s="19"/>
      <c r="AB796" s="19"/>
      <c r="AC796" s="19"/>
      <c r="AD796" s="19"/>
      <c r="AE796" s="19"/>
      <c r="AF796" s="19"/>
      <c r="AG796" s="19"/>
      <c r="AH796" s="19"/>
      <c r="AI796" s="19"/>
      <c r="AJ796" s="19"/>
      <c r="AK796" s="19"/>
      <c r="AL796" s="19"/>
      <c r="AM796" s="19"/>
      <c r="AN796" s="19"/>
      <c r="AO796" s="19"/>
      <c r="AP796" s="19"/>
    </row>
    <row r="797">
      <c r="B797" t="s">
        <v>320</v>
      </c>
      <c r="C797" s="19" t="n">
        <v>0.558390192310723</v>
      </c>
      <c r="D797" s="19" t="n">
        <v>0.582875091541618</v>
      </c>
      <c r="E797" s="19" t="n">
        <v>0.533844474930491</v>
      </c>
      <c r="F797" s="19"/>
      <c r="G797" s="19" t="n">
        <v>0.557260738896031</v>
      </c>
      <c r="H797" s="19" t="n">
        <v>0.60305560738135</v>
      </c>
      <c r="I797" s="19" t="n">
        <v>0.571435605670449</v>
      </c>
      <c r="J797" s="19" t="n">
        <v>0.551045072749427</v>
      </c>
      <c r="K797" s="19" t="n">
        <v>0.474029141693802</v>
      </c>
      <c r="L797" s="19" t="n">
        <v>0.577059416904913</v>
      </c>
      <c r="M797" s="19"/>
      <c r="N797" s="19" t="n">
        <v>0.460276703286085</v>
      </c>
      <c r="O797" s="19" t="n">
        <v>0.55308759540094</v>
      </c>
      <c r="P797" s="19" t="n">
        <v>0.502655945201537</v>
      </c>
      <c r="Q797" s="19" t="n">
        <v>0.602997955268513</v>
      </c>
      <c r="R797" s="19" t="n">
        <v>0.610453478167913</v>
      </c>
      <c r="S797" s="19"/>
      <c r="T797" s="19" t="n">
        <v>0.693954062653071</v>
      </c>
      <c r="U797" s="19" t="n">
        <v>0.53568231157975</v>
      </c>
      <c r="V797" s="19" t="n">
        <v>0.57018588427385</v>
      </c>
      <c r="W797" s="19" t="n">
        <v>0.568791998267187</v>
      </c>
      <c r="X797" s="19"/>
      <c r="Y797" s="19" t="n">
        <v>0.586735579663856</v>
      </c>
      <c r="Z797" s="19" t="n">
        <v>0.586100338965094</v>
      </c>
      <c r="AA797" s="19" t="n">
        <v>0.539572026097299</v>
      </c>
      <c r="AB797" s="19" t="n">
        <v>0.468045949448769</v>
      </c>
      <c r="AC797" s="19" t="n">
        <v>0.595151418978245</v>
      </c>
      <c r="AD797" s="19" t="n">
        <v>0.481879396454766</v>
      </c>
      <c r="AE797" s="19"/>
      <c r="AF797" s="19" t="n">
        <v>0.547326708860152</v>
      </c>
      <c r="AG797" s="19"/>
      <c r="AH797" s="19" t="n">
        <v>0.566730179194945</v>
      </c>
      <c r="AI797" s="19"/>
      <c r="AJ797" s="19" t="n">
        <v>0.546829979714536</v>
      </c>
      <c r="AK797" s="19" t="n">
        <v>0.596756235544732</v>
      </c>
      <c r="AL797" s="19" t="n">
        <v>0.574233644049355</v>
      </c>
      <c r="AM797" s="19" t="n">
        <v>0.544672099600702</v>
      </c>
      <c r="AN797" s="19" t="n">
        <v>0.497095404060779</v>
      </c>
      <c r="AO797" s="19" t="n">
        <v>0.526726149157749</v>
      </c>
      <c r="AP797" s="19" t="n">
        <v>0.568461712764759</v>
      </c>
    </row>
    <row r="798">
      <c r="B798" t="s">
        <v>321</v>
      </c>
      <c r="C798" s="19" t="n">
        <v>0.190034127489482</v>
      </c>
      <c r="D798" s="19" t="n">
        <v>0.212588540486216</v>
      </c>
      <c r="E798" s="19" t="n">
        <v>0.167423691486693</v>
      </c>
      <c r="F798" s="19"/>
      <c r="G798" s="19" t="n">
        <v>0.358977927316452</v>
      </c>
      <c r="H798" s="19" t="n">
        <v>0.212740646717501</v>
      </c>
      <c r="I798" s="19" t="n">
        <v>0.23252267437258</v>
      </c>
      <c r="J798" s="19" t="n">
        <v>0.170858682622189</v>
      </c>
      <c r="K798" s="19" t="n">
        <v>0.1669707938157</v>
      </c>
      <c r="L798" s="19" t="n">
        <v>0.0925088972956714</v>
      </c>
      <c r="M798" s="19"/>
      <c r="N798" s="19" t="n">
        <v>0.187480312444379</v>
      </c>
      <c r="O798" s="19" t="n">
        <v>0.202439537102668</v>
      </c>
      <c r="P798" s="19" t="n">
        <v>0.187241638651673</v>
      </c>
      <c r="Q798" s="19" t="n">
        <v>0.192536608526064</v>
      </c>
      <c r="R798" s="19" t="n">
        <v>0.176189144233475</v>
      </c>
      <c r="S798" s="19"/>
      <c r="T798" s="19" t="n">
        <v>0.154372826712124</v>
      </c>
      <c r="U798" s="19" t="n">
        <v>0.182804844615279</v>
      </c>
      <c r="V798" s="19" t="n">
        <v>0.164738939561987</v>
      </c>
      <c r="W798" s="19" t="n">
        <v>0.2110934436272</v>
      </c>
      <c r="X798" s="19"/>
      <c r="Y798" s="19" t="n">
        <v>0.226728263448338</v>
      </c>
      <c r="Z798" s="19" t="n">
        <v>0.215653408862111</v>
      </c>
      <c r="AA798" s="19" t="n">
        <v>0.113686984398523</v>
      </c>
      <c r="AB798" s="19" t="n">
        <v>0.169975744976518</v>
      </c>
      <c r="AC798" s="19" t="n">
        <v>0.273255615240876</v>
      </c>
      <c r="AD798" s="19" t="n">
        <v>0.208840280226675</v>
      </c>
      <c r="AE798" s="19"/>
      <c r="AF798" s="19" t="n">
        <v>0.175476417001612</v>
      </c>
      <c r="AG798" s="19"/>
      <c r="AH798" s="19" t="n">
        <v>0.189510680238316</v>
      </c>
      <c r="AI798" s="19"/>
      <c r="AJ798" s="19" t="n">
        <v>0.249506803435077</v>
      </c>
      <c r="AK798" s="19" t="n">
        <v>0.121009262616594</v>
      </c>
      <c r="AL798" s="19" t="n">
        <v>0.212026480285581</v>
      </c>
      <c r="AM798" s="19" t="n">
        <v>0.182564072022961</v>
      </c>
      <c r="AN798" s="19" t="n">
        <v>0.145486022440223</v>
      </c>
      <c r="AO798" s="19" t="n">
        <v>0.162740046585595</v>
      </c>
      <c r="AP798" s="19" t="n">
        <v>0.200177379541122</v>
      </c>
    </row>
    <row r="799">
      <c r="B799" t="s">
        <v>60</v>
      </c>
      <c r="C799" s="19" t="n">
        <v>0.251575680199795</v>
      </c>
      <c r="D799" s="19" t="n">
        <v>0.204536367972166</v>
      </c>
      <c r="E799" s="19" t="n">
        <v>0.298731833582816</v>
      </c>
      <c r="F799" s="19"/>
      <c r="G799" s="19" t="n">
        <v>0.083761333787517</v>
      </c>
      <c r="H799" s="19" t="n">
        <v>0.184203745901149</v>
      </c>
      <c r="I799" s="19" t="n">
        <v>0.196041719956971</v>
      </c>
      <c r="J799" s="19" t="n">
        <v>0.278096244628384</v>
      </c>
      <c r="K799" s="19" t="n">
        <v>0.359000064490498</v>
      </c>
      <c r="L799" s="19" t="n">
        <v>0.330431685799415</v>
      </c>
      <c r="M799" s="19"/>
      <c r="N799" s="19" t="n">
        <v>0.352242984269536</v>
      </c>
      <c r="O799" s="19" t="n">
        <v>0.244472867496392</v>
      </c>
      <c r="P799" s="19" t="n">
        <v>0.31010241614679</v>
      </c>
      <c r="Q799" s="19" t="n">
        <v>0.204465436205423</v>
      </c>
      <c r="R799" s="19" t="n">
        <v>0.213357377598613</v>
      </c>
      <c r="S799" s="19"/>
      <c r="T799" s="19" t="n">
        <v>0.151673110634805</v>
      </c>
      <c r="U799" s="19" t="n">
        <v>0.281512843804971</v>
      </c>
      <c r="V799" s="19" t="n">
        <v>0.265075176164163</v>
      </c>
      <c r="W799" s="19" t="n">
        <v>0.220114558105613</v>
      </c>
      <c r="X799" s="19"/>
      <c r="Y799" s="19" t="n">
        <v>0.186536156887806</v>
      </c>
      <c r="Z799" s="19" t="n">
        <v>0.198246252172796</v>
      </c>
      <c r="AA799" s="19" t="n">
        <v>0.346740989504178</v>
      </c>
      <c r="AB799" s="19" t="n">
        <v>0.361978305574713</v>
      </c>
      <c r="AC799" s="19" t="n">
        <v>0.131592965780879</v>
      </c>
      <c r="AD799" s="19" t="n">
        <v>0.309280323318559</v>
      </c>
      <c r="AE799" s="19"/>
      <c r="AF799" s="19" t="n">
        <v>0.277196874138235</v>
      </c>
      <c r="AG799" s="19"/>
      <c r="AH799" s="19" t="n">
        <v>0.243759140566739</v>
      </c>
      <c r="AI799" s="19"/>
      <c r="AJ799" s="19" t="n">
        <v>0.203663216850388</v>
      </c>
      <c r="AK799" s="19" t="n">
        <v>0.282234501838675</v>
      </c>
      <c r="AL799" s="19" t="n">
        <v>0.213739875665064</v>
      </c>
      <c r="AM799" s="19" t="n">
        <v>0.272763828376337</v>
      </c>
      <c r="AN799" s="19" t="n">
        <v>0.357418573498999</v>
      </c>
      <c r="AO799" s="19" t="n">
        <v>0.310533804256655</v>
      </c>
      <c r="AP799" s="19" t="n">
        <v>0.231360907694118</v>
      </c>
    </row>
    <row r="800">
      <c r="C800" s="19"/>
      <c r="D800" s="19"/>
      <c r="E800" s="19"/>
      <c r="F800" s="19"/>
      <c r="G800" s="19"/>
      <c r="H800" s="19"/>
      <c r="I800" s="19"/>
      <c r="J800" s="19"/>
      <c r="K800" s="19"/>
      <c r="L800" s="19"/>
      <c r="M800" s="19"/>
      <c r="N800" s="19"/>
      <c r="O800" s="19"/>
      <c r="P800" s="19"/>
      <c r="Q800" s="19"/>
      <c r="R800" s="19"/>
      <c r="S800" s="19"/>
      <c r="T800" s="19"/>
      <c r="U800" s="19"/>
      <c r="V800" s="19"/>
      <c r="W800" s="19"/>
      <c r="X800" s="19"/>
      <c r="Y800" s="19"/>
      <c r="Z800" s="19"/>
      <c r="AA800" s="19"/>
      <c r="AB800" s="19"/>
      <c r="AC800" s="19"/>
      <c r="AD800" s="19"/>
      <c r="AE800" s="19"/>
      <c r="AF800" s="19"/>
      <c r="AG800" s="19"/>
      <c r="AH800" s="19"/>
      <c r="AI800" s="19"/>
      <c r="AJ800" s="19"/>
      <c r="AK800" s="19"/>
      <c r="AL800" s="19"/>
      <c r="AM800" s="19"/>
      <c r="AN800" s="19"/>
      <c r="AO800" s="19"/>
      <c r="AP800" s="19"/>
    </row>
    <row r="801">
      <c r="B801" s="7" t="s">
        <v>329</v>
      </c>
      <c r="C801" s="19"/>
      <c r="D801" s="19"/>
      <c r="E801" s="19"/>
      <c r="F801" s="19"/>
      <c r="G801" s="19"/>
      <c r="H801" s="19"/>
      <c r="I801" s="19"/>
      <c r="J801" s="19"/>
      <c r="K801" s="19"/>
      <c r="L801" s="19"/>
      <c r="M801" s="19"/>
      <c r="N801" s="19"/>
      <c r="O801" s="19"/>
      <c r="P801" s="19"/>
      <c r="Q801" s="19"/>
      <c r="R801" s="19"/>
      <c r="S801" s="19"/>
      <c r="T801" s="19"/>
      <c r="U801" s="19"/>
      <c r="V801" s="19"/>
      <c r="W801" s="19"/>
      <c r="X801" s="19"/>
      <c r="Y801" s="19"/>
      <c r="Z801" s="19"/>
      <c r="AA801" s="19"/>
      <c r="AB801" s="19"/>
      <c r="AC801" s="19"/>
      <c r="AD801" s="19"/>
      <c r="AE801" s="19"/>
      <c r="AF801" s="19"/>
      <c r="AG801" s="19"/>
      <c r="AH801" s="19"/>
      <c r="AI801" s="19"/>
      <c r="AJ801" s="19"/>
      <c r="AK801" s="19"/>
      <c r="AL801" s="19"/>
      <c r="AM801" s="19"/>
      <c r="AN801" s="19"/>
      <c r="AO801" s="19"/>
      <c r="AP801" s="19"/>
    </row>
    <row r="802">
      <c r="B802" s="26" t="s">
        <v>64</v>
      </c>
      <c r="C802" s="19"/>
      <c r="D802" s="19"/>
      <c r="E802" s="19"/>
      <c r="F802" s="19"/>
      <c r="G802" s="19"/>
      <c r="H802" s="19"/>
      <c r="I802" s="19"/>
      <c r="J802" s="19"/>
      <c r="K802" s="19"/>
      <c r="L802" s="19"/>
      <c r="M802" s="19"/>
      <c r="N802" s="19"/>
      <c r="O802" s="19"/>
      <c r="P802" s="19"/>
      <c r="Q802" s="19"/>
      <c r="R802" s="19"/>
      <c r="S802" s="19"/>
      <c r="T802" s="19"/>
      <c r="U802" s="19"/>
      <c r="V802" s="19"/>
      <c r="W802" s="19"/>
      <c r="X802" s="19"/>
      <c r="Y802" s="19"/>
      <c r="Z802" s="19"/>
      <c r="AA802" s="19"/>
      <c r="AB802" s="19"/>
      <c r="AC802" s="19"/>
      <c r="AD802" s="19"/>
      <c r="AE802" s="19"/>
      <c r="AF802" s="19"/>
      <c r="AG802" s="19"/>
      <c r="AH802" s="19"/>
      <c r="AI802" s="19"/>
      <c r="AJ802" s="19"/>
      <c r="AK802" s="19"/>
      <c r="AL802" s="19"/>
      <c r="AM802" s="19"/>
      <c r="AN802" s="19"/>
      <c r="AO802" s="19"/>
      <c r="AP802" s="19"/>
    </row>
    <row r="803">
      <c r="B803" t="s">
        <v>320</v>
      </c>
      <c r="C803" s="19" t="n">
        <v>0.589041151591171</v>
      </c>
      <c r="D803" s="19" t="n">
        <v>0.616761413167871</v>
      </c>
      <c r="E803" s="19" t="n">
        <v>0.561252035534314</v>
      </c>
      <c r="F803" s="19"/>
      <c r="G803" s="19" t="n">
        <v>0.68737504794881</v>
      </c>
      <c r="H803" s="19" t="n">
        <v>0.635923868320132</v>
      </c>
      <c r="I803" s="19" t="n">
        <v>0.60663371086232</v>
      </c>
      <c r="J803" s="19" t="n">
        <v>0.636411645191008</v>
      </c>
      <c r="K803" s="19" t="n">
        <v>0.527491525562569</v>
      </c>
      <c r="L803" s="19" t="n">
        <v>0.499948421808015</v>
      </c>
      <c r="M803" s="19"/>
      <c r="N803" s="19" t="n">
        <v>0.600908727669879</v>
      </c>
      <c r="O803" s="19" t="n">
        <v>0.613595801423543</v>
      </c>
      <c r="P803" s="19" t="n">
        <v>0.549758866988529</v>
      </c>
      <c r="Q803" s="19" t="n">
        <v>0.62423318383336</v>
      </c>
      <c r="R803" s="19" t="n">
        <v>0.539804305249888</v>
      </c>
      <c r="S803" s="19"/>
      <c r="T803" s="19" t="n">
        <v>0.673801655280664</v>
      </c>
      <c r="U803" s="19" t="n">
        <v>0.596957160874642</v>
      </c>
      <c r="V803" s="19" t="n">
        <v>0.636734989655378</v>
      </c>
      <c r="W803" s="19" t="n">
        <v>0.599130177628474</v>
      </c>
      <c r="X803" s="19"/>
      <c r="Y803" s="19" t="n">
        <v>0.613980103713637</v>
      </c>
      <c r="Z803" s="19" t="n">
        <v>0.697121521606521</v>
      </c>
      <c r="AA803" s="19" t="n">
        <v>0.51523974958044</v>
      </c>
      <c r="AB803" s="19" t="n">
        <v>0.596992350958386</v>
      </c>
      <c r="AC803" s="19" t="n">
        <v>0.643810468598471</v>
      </c>
      <c r="AD803" s="19" t="n">
        <v>0.527549896914784</v>
      </c>
      <c r="AE803" s="19"/>
      <c r="AF803" s="19" t="n">
        <v>0.574726874707613</v>
      </c>
      <c r="AG803" s="19"/>
      <c r="AH803" s="19" t="n">
        <v>0.599243775024627</v>
      </c>
      <c r="AI803" s="19"/>
      <c r="AJ803" s="19" t="n">
        <v>0.591834685531594</v>
      </c>
      <c r="AK803" s="19" t="n">
        <v>0.623483593132767</v>
      </c>
      <c r="AL803" s="19" t="n">
        <v>0.580324324849164</v>
      </c>
      <c r="AM803" s="19" t="n">
        <v>0.535314620514219</v>
      </c>
      <c r="AN803" s="19" t="n">
        <v>0.558863839573741</v>
      </c>
      <c r="AO803" s="19" t="n">
        <v>0.544604500529747</v>
      </c>
      <c r="AP803" s="19" t="n">
        <v>0.626118048614339</v>
      </c>
    </row>
    <row r="804">
      <c r="B804" t="s">
        <v>321</v>
      </c>
      <c r="C804" s="19" t="n">
        <v>0.132161723391868</v>
      </c>
      <c r="D804" s="19" t="n">
        <v>0.147145532274816</v>
      </c>
      <c r="E804" s="19" t="n">
        <v>0.11714069615986</v>
      </c>
      <c r="F804" s="19"/>
      <c r="G804" s="19" t="n">
        <v>0.196611032939778</v>
      </c>
      <c r="H804" s="19" t="n">
        <v>0.169223254321191</v>
      </c>
      <c r="I804" s="19" t="n">
        <v>0.169093863110032</v>
      </c>
      <c r="J804" s="19" t="n">
        <v>0.0941137180221689</v>
      </c>
      <c r="K804" s="19" t="n">
        <v>0.112648908384386</v>
      </c>
      <c r="L804" s="19" t="n">
        <v>0.0887264565833479</v>
      </c>
      <c r="M804" s="19"/>
      <c r="N804" s="19" t="n">
        <v>0.107763102189178</v>
      </c>
      <c r="O804" s="19" t="n">
        <v>0.141919346694686</v>
      </c>
      <c r="P804" s="19" t="n">
        <v>0.0975222471742006</v>
      </c>
      <c r="Q804" s="19" t="n">
        <v>0.118569861541742</v>
      </c>
      <c r="R804" s="19" t="n">
        <v>0.221542850619366</v>
      </c>
      <c r="S804" s="19"/>
      <c r="T804" s="19" t="n">
        <v>0.158937971392003</v>
      </c>
      <c r="U804" s="19" t="n">
        <v>0.0861403266210682</v>
      </c>
      <c r="V804" s="19" t="n">
        <v>0.0955132903028107</v>
      </c>
      <c r="W804" s="19" t="n">
        <v>0.158329688822103</v>
      </c>
      <c r="X804" s="19"/>
      <c r="Y804" s="19" t="n">
        <v>0.174138265347666</v>
      </c>
      <c r="Z804" s="19" t="n">
        <v>0.118208041399131</v>
      </c>
      <c r="AA804" s="19" t="n">
        <v>0.0806007363373103</v>
      </c>
      <c r="AB804" s="19" t="n">
        <v>0.111901726088872</v>
      </c>
      <c r="AC804" s="19" t="n">
        <v>0.148180547259128</v>
      </c>
      <c r="AD804" s="19" t="n">
        <v>0.110750595471625</v>
      </c>
      <c r="AE804" s="19"/>
      <c r="AF804" s="19" t="n">
        <v>0.125676603226505</v>
      </c>
      <c r="AG804" s="19"/>
      <c r="AH804" s="19" t="n">
        <v>0.127032279288469</v>
      </c>
      <c r="AI804" s="19"/>
      <c r="AJ804" s="19" t="n">
        <v>0.170824433754065</v>
      </c>
      <c r="AK804" s="19" t="n">
        <v>0.0858906794217668</v>
      </c>
      <c r="AL804" s="19" t="n">
        <v>0.14329601975229</v>
      </c>
      <c r="AM804" s="19" t="n">
        <v>0.166281324655881</v>
      </c>
      <c r="AN804" s="19" t="n">
        <v>0.0669211000381443</v>
      </c>
      <c r="AO804" s="19" t="n">
        <v>0.144519174044876</v>
      </c>
      <c r="AP804" s="19" t="n">
        <v>0.120460885301724</v>
      </c>
    </row>
    <row r="805">
      <c r="B805" t="s">
        <v>60</v>
      </c>
      <c r="C805" s="19" t="n">
        <v>0.278797125016961</v>
      </c>
      <c r="D805" s="19" t="n">
        <v>0.236093054557313</v>
      </c>
      <c r="E805" s="19" t="n">
        <v>0.321607268305826</v>
      </c>
      <c r="F805" s="19"/>
      <c r="G805" s="19" t="n">
        <v>0.116013919111412</v>
      </c>
      <c r="H805" s="19" t="n">
        <v>0.194852877358678</v>
      </c>
      <c r="I805" s="19" t="n">
        <v>0.224272426027649</v>
      </c>
      <c r="J805" s="19" t="n">
        <v>0.269474636786823</v>
      </c>
      <c r="K805" s="19" t="n">
        <v>0.359859566053045</v>
      </c>
      <c r="L805" s="19" t="n">
        <v>0.411325121608637</v>
      </c>
      <c r="M805" s="19"/>
      <c r="N805" s="19" t="n">
        <v>0.291328170140943</v>
      </c>
      <c r="O805" s="19" t="n">
        <v>0.244484851881771</v>
      </c>
      <c r="P805" s="19" t="n">
        <v>0.352718885837271</v>
      </c>
      <c r="Q805" s="19" t="n">
        <v>0.257196954624898</v>
      </c>
      <c r="R805" s="19" t="n">
        <v>0.238652844130746</v>
      </c>
      <c r="S805" s="19"/>
      <c r="T805" s="19" t="n">
        <v>0.167260373327333</v>
      </c>
      <c r="U805" s="19" t="n">
        <v>0.31690251250429</v>
      </c>
      <c r="V805" s="19" t="n">
        <v>0.267751720041811</v>
      </c>
      <c r="W805" s="19" t="n">
        <v>0.242540133549423</v>
      </c>
      <c r="X805" s="19"/>
      <c r="Y805" s="19" t="n">
        <v>0.211881630938696</v>
      </c>
      <c r="Z805" s="19" t="n">
        <v>0.184670436994348</v>
      </c>
      <c r="AA805" s="19" t="n">
        <v>0.40415951408225</v>
      </c>
      <c r="AB805" s="19" t="n">
        <v>0.291105922952742</v>
      </c>
      <c r="AC805" s="19" t="n">
        <v>0.208008984142401</v>
      </c>
      <c r="AD805" s="19" t="n">
        <v>0.361699507613591</v>
      </c>
      <c r="AE805" s="19"/>
      <c r="AF805" s="19" t="n">
        <v>0.299596522065882</v>
      </c>
      <c r="AG805" s="19"/>
      <c r="AH805" s="19" t="n">
        <v>0.273723945686904</v>
      </c>
      <c r="AI805" s="19"/>
      <c r="AJ805" s="19" t="n">
        <v>0.237340880714342</v>
      </c>
      <c r="AK805" s="19" t="n">
        <v>0.290625727445466</v>
      </c>
      <c r="AL805" s="19" t="n">
        <v>0.276379655398546</v>
      </c>
      <c r="AM805" s="19" t="n">
        <v>0.2984040548299</v>
      </c>
      <c r="AN805" s="19" t="n">
        <v>0.374215060388114</v>
      </c>
      <c r="AO805" s="19" t="n">
        <v>0.310876325425376</v>
      </c>
      <c r="AP805" s="19" t="n">
        <v>0.253421066083937</v>
      </c>
    </row>
    <row r="806">
      <c r="C806" s="19"/>
      <c r="D806" s="19"/>
      <c r="E806" s="19"/>
      <c r="F806" s="19"/>
      <c r="G806" s="19"/>
      <c r="H806" s="19"/>
      <c r="I806" s="19"/>
      <c r="J806" s="19"/>
      <c r="K806" s="19"/>
      <c r="L806" s="19"/>
      <c r="M806" s="19"/>
      <c r="N806" s="19"/>
      <c r="O806" s="19"/>
      <c r="P806" s="19"/>
      <c r="Q806" s="19"/>
      <c r="R806" s="19"/>
      <c r="S806" s="19"/>
      <c r="T806" s="19"/>
      <c r="U806" s="19"/>
      <c r="V806" s="19"/>
      <c r="W806" s="19"/>
      <c r="X806" s="19"/>
      <c r="Y806" s="19"/>
      <c r="Z806" s="19"/>
      <c r="AA806" s="19"/>
      <c r="AB806" s="19"/>
      <c r="AC806" s="19"/>
      <c r="AD806" s="19"/>
      <c r="AE806" s="19"/>
      <c r="AF806" s="19"/>
      <c r="AG806" s="19"/>
      <c r="AH806" s="19"/>
      <c r="AI806" s="19"/>
      <c r="AJ806" s="19"/>
      <c r="AK806" s="19"/>
      <c r="AL806" s="19"/>
      <c r="AM806" s="19"/>
      <c r="AN806" s="19"/>
      <c r="AO806" s="19"/>
      <c r="AP806" s="19"/>
    </row>
    <row r="807">
      <c r="B807" s="7" t="s">
        <v>335</v>
      </c>
      <c r="C807" s="19"/>
      <c r="D807" s="19"/>
      <c r="E807" s="19"/>
      <c r="F807" s="19"/>
      <c r="G807" s="19"/>
      <c r="H807" s="19"/>
      <c r="I807" s="19"/>
      <c r="J807" s="19"/>
      <c r="K807" s="19"/>
      <c r="L807" s="19"/>
      <c r="M807" s="19"/>
      <c r="N807" s="19"/>
      <c r="O807" s="19"/>
      <c r="P807" s="19"/>
      <c r="Q807" s="19"/>
      <c r="R807" s="19"/>
      <c r="S807" s="19"/>
      <c r="T807" s="19"/>
      <c r="U807" s="19"/>
      <c r="V807" s="19"/>
      <c r="W807" s="19"/>
      <c r="X807" s="19"/>
      <c r="Y807" s="19"/>
      <c r="Z807" s="19"/>
      <c r="AA807" s="19"/>
      <c r="AB807" s="19"/>
      <c r="AC807" s="19"/>
      <c r="AD807" s="19"/>
      <c r="AE807" s="19"/>
      <c r="AF807" s="19"/>
      <c r="AG807" s="19"/>
      <c r="AH807" s="19"/>
      <c r="AI807" s="19"/>
      <c r="AJ807" s="19"/>
      <c r="AK807" s="19"/>
      <c r="AL807" s="19"/>
      <c r="AM807" s="19"/>
      <c r="AN807" s="19"/>
      <c r="AO807" s="19"/>
      <c r="AP807" s="19"/>
    </row>
    <row r="808">
      <c r="B808" s="26" t="s">
        <v>64</v>
      </c>
      <c r="C808" s="19"/>
      <c r="D808" s="19"/>
      <c r="E808" s="19"/>
      <c r="F808" s="19"/>
      <c r="G808" s="19"/>
      <c r="H808" s="19"/>
      <c r="I808" s="19"/>
      <c r="J808" s="19"/>
      <c r="K808" s="19"/>
      <c r="L808" s="19"/>
      <c r="M808" s="19"/>
      <c r="N808" s="19"/>
      <c r="O808" s="19"/>
      <c r="P808" s="19"/>
      <c r="Q808" s="19"/>
      <c r="R808" s="19"/>
      <c r="S808" s="19"/>
      <c r="T808" s="19"/>
      <c r="U808" s="19"/>
      <c r="V808" s="19"/>
      <c r="W808" s="19"/>
      <c r="X808" s="19"/>
      <c r="Y808" s="19"/>
      <c r="Z808" s="19"/>
      <c r="AA808" s="19"/>
      <c r="AB808" s="19"/>
      <c r="AC808" s="19"/>
      <c r="AD808" s="19"/>
      <c r="AE808" s="19"/>
      <c r="AF808" s="19"/>
      <c r="AG808" s="19"/>
      <c r="AH808" s="19"/>
      <c r="AI808" s="19"/>
      <c r="AJ808" s="19"/>
      <c r="AK808" s="19"/>
      <c r="AL808" s="19"/>
      <c r="AM808" s="19"/>
      <c r="AN808" s="19"/>
      <c r="AO808" s="19"/>
      <c r="AP808" s="19"/>
    </row>
    <row r="809">
      <c r="B809" t="s">
        <v>330</v>
      </c>
      <c r="C809" s="19" t="n">
        <v>0.0972305333833213</v>
      </c>
      <c r="D809" s="19" t="n">
        <v>0.110053396524575</v>
      </c>
      <c r="E809" s="19" t="n">
        <v>0.0843758194756795</v>
      </c>
      <c r="F809" s="19"/>
      <c r="G809" s="19" t="n">
        <v>0.165687059381363</v>
      </c>
      <c r="H809" s="19" t="n">
        <v>0.100967586857532</v>
      </c>
      <c r="I809" s="19" t="n">
        <v>0.121930731842672</v>
      </c>
      <c r="J809" s="19" t="n">
        <v>0.114671694222348</v>
      </c>
      <c r="K809" s="19" t="n">
        <v>0.0684931724040876</v>
      </c>
      <c r="L809" s="19" t="n">
        <v>0.0504212358222129</v>
      </c>
      <c r="M809" s="19"/>
      <c r="N809" s="19" t="n">
        <v>0.121849833653542</v>
      </c>
      <c r="O809" s="19" t="n">
        <v>0.07905263903355</v>
      </c>
      <c r="P809" s="19" t="n">
        <v>0.0970330814979015</v>
      </c>
      <c r="Q809" s="19" t="n">
        <v>0.0909122193286899</v>
      </c>
      <c r="R809" s="19" t="n">
        <v>0.126115192476016</v>
      </c>
      <c r="S809" s="19"/>
      <c r="T809" s="19" t="n">
        <v>0.130268190738764</v>
      </c>
      <c r="U809" s="19" t="n">
        <v>0.0812051644284932</v>
      </c>
      <c r="V809" s="19" t="n">
        <v>0.0859960489663337</v>
      </c>
      <c r="W809" s="19" t="n">
        <v>0.109777705294225</v>
      </c>
      <c r="X809" s="19"/>
      <c r="Y809" s="19" t="n">
        <v>0.125785021896078</v>
      </c>
      <c r="Z809" s="19" t="n">
        <v>0.0850192700043542</v>
      </c>
      <c r="AA809" s="19" t="n">
        <v>0.0584421409877976</v>
      </c>
      <c r="AB809" s="19" t="n">
        <v>0.117357373942238</v>
      </c>
      <c r="AC809" s="19" t="n">
        <v>0.12679117270137</v>
      </c>
      <c r="AD809" s="19" t="n">
        <v>0.0500367397385755</v>
      </c>
      <c r="AE809" s="19"/>
      <c r="AF809" s="19" t="n">
        <v>0.120359376079505</v>
      </c>
      <c r="AG809" s="19"/>
      <c r="AH809" s="19" t="n">
        <v>0.0931128447284869</v>
      </c>
      <c r="AI809" s="19"/>
      <c r="AJ809" s="19" t="n">
        <v>0.110391841958771</v>
      </c>
      <c r="AK809" s="19" t="n">
        <v>0.0732656799762054</v>
      </c>
      <c r="AL809" s="19" t="n">
        <v>0.116126524893175</v>
      </c>
      <c r="AM809" s="19" t="n">
        <v>0.125428200105321</v>
      </c>
      <c r="AN809" s="19" t="n">
        <v>0.138686107501872</v>
      </c>
      <c r="AO809" s="19" t="n">
        <v>0.114536463208797</v>
      </c>
      <c r="AP809" s="19" t="n">
        <v>0.0345257859408861</v>
      </c>
    </row>
    <row r="810">
      <c r="B810" t="s">
        <v>331</v>
      </c>
      <c r="C810" s="19" t="n">
        <v>0.224886451452247</v>
      </c>
      <c r="D810" s="19" t="n">
        <v>0.20990572914511</v>
      </c>
      <c r="E810" s="19" t="n">
        <v>0.239904384441686</v>
      </c>
      <c r="F810" s="19"/>
      <c r="G810" s="19" t="n">
        <v>0.366501737276505</v>
      </c>
      <c r="H810" s="19" t="n">
        <v>0.31178295908919</v>
      </c>
      <c r="I810" s="19" t="n">
        <v>0.193126583481132</v>
      </c>
      <c r="J810" s="19" t="n">
        <v>0.199986801104421</v>
      </c>
      <c r="K810" s="19" t="n">
        <v>0.169113409822424</v>
      </c>
      <c r="L810" s="19" t="n">
        <v>0.170838755183918</v>
      </c>
      <c r="M810" s="19"/>
      <c r="N810" s="19" t="n">
        <v>0.19602265593278</v>
      </c>
      <c r="O810" s="19" t="n">
        <v>0.250673565299768</v>
      </c>
      <c r="P810" s="19" t="n">
        <v>0.209761472501416</v>
      </c>
      <c r="Q810" s="19" t="n">
        <v>0.221630787825111</v>
      </c>
      <c r="R810" s="19" t="n">
        <v>0.238939564428249</v>
      </c>
      <c r="S810" s="19"/>
      <c r="T810" s="19" t="n">
        <v>0.253762912969101</v>
      </c>
      <c r="U810" s="19" t="n">
        <v>0.183785540957047</v>
      </c>
      <c r="V810" s="19" t="n">
        <v>0.21761702018525</v>
      </c>
      <c r="W810" s="19" t="n">
        <v>0.241744893401852</v>
      </c>
      <c r="X810" s="19"/>
      <c r="Y810" s="19" t="n">
        <v>0.226238091417691</v>
      </c>
      <c r="Z810" s="19" t="n">
        <v>0.264656445145859</v>
      </c>
      <c r="AA810" s="19" t="n">
        <v>0.162586124101194</v>
      </c>
      <c r="AB810" s="19" t="n">
        <v>0.330930269542216</v>
      </c>
      <c r="AC810" s="19" t="n">
        <v>0.358667526466176</v>
      </c>
      <c r="AD810" s="19" t="n">
        <v>0.18429686807492</v>
      </c>
      <c r="AE810" s="19"/>
      <c r="AF810" s="19" t="n">
        <v>0.187459386703967</v>
      </c>
      <c r="AG810" s="19"/>
      <c r="AH810" s="19" t="n">
        <v>0.222459585624081</v>
      </c>
      <c r="AI810" s="19"/>
      <c r="AJ810" s="19" t="n">
        <v>0.223719963551049</v>
      </c>
      <c r="AK810" s="19" t="n">
        <v>0.227057379641989</v>
      </c>
      <c r="AL810" s="19" t="n">
        <v>0.22459956348386</v>
      </c>
      <c r="AM810" s="19" t="n">
        <v>0.183273935526611</v>
      </c>
      <c r="AN810" s="19" t="n">
        <v>0.204273322406369</v>
      </c>
      <c r="AO810" s="19" t="n">
        <v>0.241023542610695</v>
      </c>
      <c r="AP810" s="19" t="n">
        <v>0.252239486843338</v>
      </c>
    </row>
    <row r="811">
      <c r="B811" t="s">
        <v>332</v>
      </c>
      <c r="C811" s="19" t="n">
        <v>0</v>
      </c>
      <c r="D811" s="19" t="n">
        <v>0</v>
      </c>
      <c r="E811" s="19" t="n">
        <v>0</v>
      </c>
      <c r="F811" s="19"/>
      <c r="G811" s="19" t="n">
        <v>0</v>
      </c>
      <c r="H811" s="19" t="n">
        <v>0</v>
      </c>
      <c r="I811" s="19" t="n">
        <v>0</v>
      </c>
      <c r="J811" s="19" t="n">
        <v>0</v>
      </c>
      <c r="K811" s="19" t="n">
        <v>0</v>
      </c>
      <c r="L811" s="19" t="n">
        <v>0</v>
      </c>
      <c r="M811" s="19"/>
      <c r="N811" s="19" t="n">
        <v>0</v>
      </c>
      <c r="O811" s="19" t="n">
        <v>0</v>
      </c>
      <c r="P811" s="19" t="n">
        <v>0</v>
      </c>
      <c r="Q811" s="19" t="n">
        <v>0</v>
      </c>
      <c r="R811" s="19" t="n">
        <v>0</v>
      </c>
      <c r="S811" s="19"/>
      <c r="T811" s="19" t="n">
        <v>0</v>
      </c>
      <c r="U811" s="19" t="n">
        <v>0</v>
      </c>
      <c r="V811" s="19" t="n">
        <v>0</v>
      </c>
      <c r="W811" s="19" t="n">
        <v>0</v>
      </c>
      <c r="X811" s="19"/>
      <c r="Y811" s="19" t="n">
        <v>0</v>
      </c>
      <c r="Z811" s="19" t="n">
        <v>0</v>
      </c>
      <c r="AA811" s="19" t="n">
        <v>0</v>
      </c>
      <c r="AB811" s="19" t="n">
        <v>0</v>
      </c>
      <c r="AC811" s="19" t="n">
        <v>0</v>
      </c>
      <c r="AD811" s="19" t="n">
        <v>0</v>
      </c>
      <c r="AE811" s="19"/>
      <c r="AF811" s="19" t="n">
        <v>0</v>
      </c>
      <c r="AG811" s="19"/>
      <c r="AH811" s="19" t="n">
        <v>0</v>
      </c>
      <c r="AI811" s="19"/>
      <c r="AJ811" s="19" t="n">
        <v>0</v>
      </c>
      <c r="AK811" s="19" t="n">
        <v>0</v>
      </c>
      <c r="AL811" s="19" t="n">
        <v>0</v>
      </c>
      <c r="AM811" s="19" t="n">
        <v>0</v>
      </c>
      <c r="AN811" s="19" t="n">
        <v>0</v>
      </c>
      <c r="AO811" s="19" t="n">
        <v>0</v>
      </c>
      <c r="AP811" s="19" t="n">
        <v>0</v>
      </c>
    </row>
    <row r="812">
      <c r="B812" t="s">
        <v>333</v>
      </c>
      <c r="C812" s="19" t="n">
        <v>0.357956203273326</v>
      </c>
      <c r="D812" s="19" t="n">
        <v>0.372302131320573</v>
      </c>
      <c r="E812" s="19" t="n">
        <v>0.343574641312044</v>
      </c>
      <c r="F812" s="19"/>
      <c r="G812" s="19" t="n">
        <v>0.340805158170599</v>
      </c>
      <c r="H812" s="19" t="n">
        <v>0.296927230822741</v>
      </c>
      <c r="I812" s="19" t="n">
        <v>0.384899298912071</v>
      </c>
      <c r="J812" s="19" t="n">
        <v>0.367317254854587</v>
      </c>
      <c r="K812" s="19" t="n">
        <v>0.379428826283141</v>
      </c>
      <c r="L812" s="19" t="n">
        <v>0.371631822028765</v>
      </c>
      <c r="M812" s="19"/>
      <c r="N812" s="19" t="n">
        <v>0.351219085459985</v>
      </c>
      <c r="O812" s="19" t="n">
        <v>0.405301366361889</v>
      </c>
      <c r="P812" s="19" t="n">
        <v>0.320016981265898</v>
      </c>
      <c r="Q812" s="19" t="n">
        <v>0.362400596093957</v>
      </c>
      <c r="R812" s="19" t="n">
        <v>0.344498106191972</v>
      </c>
      <c r="S812" s="19"/>
      <c r="T812" s="19" t="n">
        <v>0.403281710300202</v>
      </c>
      <c r="U812" s="19" t="n">
        <v>0.382930158172987</v>
      </c>
      <c r="V812" s="19" t="n">
        <v>0.291492898329976</v>
      </c>
      <c r="W812" s="19" t="n">
        <v>0.370634133185182</v>
      </c>
      <c r="X812" s="19"/>
      <c r="Y812" s="19" t="n">
        <v>0.355419500155651</v>
      </c>
      <c r="Z812" s="19" t="n">
        <v>0.398350793225177</v>
      </c>
      <c r="AA812" s="19" t="n">
        <v>0.386047884044663</v>
      </c>
      <c r="AB812" s="19" t="n">
        <v>0.288324255983218</v>
      </c>
      <c r="AC812" s="19" t="n">
        <v>0.336790540860015</v>
      </c>
      <c r="AD812" s="19" t="n">
        <v>0.290043073295991</v>
      </c>
      <c r="AE812" s="19"/>
      <c r="AF812" s="19" t="n">
        <v>0.361666868683338</v>
      </c>
      <c r="AG812" s="19"/>
      <c r="AH812" s="19" t="n">
        <v>0.361960622162477</v>
      </c>
      <c r="AI812" s="19"/>
      <c r="AJ812" s="19" t="n">
        <v>0.322984854033465</v>
      </c>
      <c r="AK812" s="19" t="n">
        <v>0.389218345368744</v>
      </c>
      <c r="AL812" s="19" t="n">
        <v>0.37738597572554</v>
      </c>
      <c r="AM812" s="19" t="n">
        <v>0.38760545457885</v>
      </c>
      <c r="AN812" s="19" t="n">
        <v>0.300626979453978</v>
      </c>
      <c r="AO812" s="19" t="n">
        <v>0.28980246118497</v>
      </c>
      <c r="AP812" s="19" t="n">
        <v>0.403791301964748</v>
      </c>
    </row>
    <row r="813">
      <c r="B813" t="s">
        <v>334</v>
      </c>
      <c r="C813" s="19" t="n">
        <v>0.25807174701122</v>
      </c>
      <c r="D813" s="19" t="n">
        <v>0.253473153139889</v>
      </c>
      <c r="E813" s="19" t="n">
        <v>0.262681763350178</v>
      </c>
      <c r="F813" s="19"/>
      <c r="G813" s="19" t="n">
        <v>0.0978546315516068</v>
      </c>
      <c r="H813" s="19" t="n">
        <v>0.236541342449759</v>
      </c>
      <c r="I813" s="19" t="n">
        <v>0.247021787382572</v>
      </c>
      <c r="J813" s="19" t="n">
        <v>0.254404874110374</v>
      </c>
      <c r="K813" s="19" t="n">
        <v>0.306687604490215</v>
      </c>
      <c r="L813" s="19" t="n">
        <v>0.328280061055218</v>
      </c>
      <c r="M813" s="19"/>
      <c r="N813" s="19" t="n">
        <v>0.2429226797689</v>
      </c>
      <c r="O813" s="19" t="n">
        <v>0.230413634854155</v>
      </c>
      <c r="P813" s="19" t="n">
        <v>0.282985331192948</v>
      </c>
      <c r="Q813" s="19" t="n">
        <v>0.266908290087242</v>
      </c>
      <c r="R813" s="19" t="n">
        <v>0.244308951523487</v>
      </c>
      <c r="S813" s="19"/>
      <c r="T813" s="19" t="n">
        <v>0.125902416851247</v>
      </c>
      <c r="U813" s="19" t="n">
        <v>0.297552886980206</v>
      </c>
      <c r="V813" s="19" t="n">
        <v>0.319675398128431</v>
      </c>
      <c r="W813" s="19" t="n">
        <v>0.226287104974117</v>
      </c>
      <c r="X813" s="19"/>
      <c r="Y813" s="19" t="n">
        <v>0.256980663980194</v>
      </c>
      <c r="Z813" s="19" t="n">
        <v>0.21731770808552</v>
      </c>
      <c r="AA813" s="19" t="n">
        <v>0.305308056747387</v>
      </c>
      <c r="AB813" s="19" t="n">
        <v>0.142369275688139</v>
      </c>
      <c r="AC813" s="19" t="n">
        <v>0.117605284489265</v>
      </c>
      <c r="AD813" s="19" t="n">
        <v>0.412586160997644</v>
      </c>
      <c r="AE813" s="19"/>
      <c r="AF813" s="19" t="n">
        <v>0.266468356824109</v>
      </c>
      <c r="AG813" s="19"/>
      <c r="AH813" s="19" t="n">
        <v>0.265610716853433</v>
      </c>
      <c r="AI813" s="19"/>
      <c r="AJ813" s="19" t="n">
        <v>0.271607038815741</v>
      </c>
      <c r="AK813" s="19" t="n">
        <v>0.276790808304283</v>
      </c>
      <c r="AL813" s="19" t="n">
        <v>0.216326520108754</v>
      </c>
      <c r="AM813" s="19" t="n">
        <v>0.2556196365547</v>
      </c>
      <c r="AN813" s="19" t="n">
        <v>0.24736502553022</v>
      </c>
      <c r="AO813" s="19" t="n">
        <v>0.25463689349618</v>
      </c>
      <c r="AP813" s="19" t="n">
        <v>0.269211168460554</v>
      </c>
    </row>
    <row r="814">
      <c r="B814" t="s">
        <v>60</v>
      </c>
      <c r="C814" s="19" t="n">
        <v>0.0618550648798852</v>
      </c>
      <c r="D814" s="19" t="n">
        <v>0.054265589869854</v>
      </c>
      <c r="E814" s="19" t="n">
        <v>0.0694633914204127</v>
      </c>
      <c r="F814" s="19"/>
      <c r="G814" s="19" t="n">
        <v>0.0291514136199258</v>
      </c>
      <c r="H814" s="19" t="n">
        <v>0.0537808807807775</v>
      </c>
      <c r="I814" s="19" t="n">
        <v>0.053021598381553</v>
      </c>
      <c r="J814" s="19" t="n">
        <v>0.0636193757082701</v>
      </c>
      <c r="K814" s="19" t="n">
        <v>0.0762769870001324</v>
      </c>
      <c r="L814" s="19" t="n">
        <v>0.0788281259098857</v>
      </c>
      <c r="M814" s="19"/>
      <c r="N814" s="19" t="n">
        <v>0.0879857451847929</v>
      </c>
      <c r="O814" s="19" t="n">
        <v>0.034558794450638</v>
      </c>
      <c r="P814" s="19" t="n">
        <v>0.0902031335418361</v>
      </c>
      <c r="Q814" s="19" t="n">
        <v>0.0581481066650002</v>
      </c>
      <c r="R814" s="19" t="n">
        <v>0.0461381853802761</v>
      </c>
      <c r="S814" s="19"/>
      <c r="T814" s="19" t="n">
        <v>0.0867847691406859</v>
      </c>
      <c r="U814" s="19" t="n">
        <v>0.0545262494612669</v>
      </c>
      <c r="V814" s="19" t="n">
        <v>0.0852186343900096</v>
      </c>
      <c r="W814" s="19" t="n">
        <v>0.0515561631446246</v>
      </c>
      <c r="X814" s="19"/>
      <c r="Y814" s="19" t="n">
        <v>0.0355767225503857</v>
      </c>
      <c r="Z814" s="19" t="n">
        <v>0.0346557835390905</v>
      </c>
      <c r="AA814" s="19" t="n">
        <v>0.0876157941189578</v>
      </c>
      <c r="AB814" s="19" t="n">
        <v>0.121018824844188</v>
      </c>
      <c r="AC814" s="19" t="n">
        <v>0.0601454754831734</v>
      </c>
      <c r="AD814" s="19" t="n">
        <v>0.06303715789287</v>
      </c>
      <c r="AE814" s="19"/>
      <c r="AF814" s="19" t="n">
        <v>0.0640460117090797</v>
      </c>
      <c r="AG814" s="19"/>
      <c r="AH814" s="19" t="n">
        <v>0.0568562306315216</v>
      </c>
      <c r="AI814" s="19"/>
      <c r="AJ814" s="19" t="n">
        <v>0.0712963016409739</v>
      </c>
      <c r="AK814" s="19" t="n">
        <v>0.0336677867087788</v>
      </c>
      <c r="AL814" s="19" t="n">
        <v>0.0655614157886713</v>
      </c>
      <c r="AM814" s="19" t="n">
        <v>0.0480727732345174</v>
      </c>
      <c r="AN814" s="19" t="n">
        <v>0.109048565107562</v>
      </c>
      <c r="AO814" s="19" t="n">
        <v>0.100000639499358</v>
      </c>
      <c r="AP814" s="19" t="n">
        <v>0.0402322567904736</v>
      </c>
    </row>
    <row r="815">
      <c r="C815" s="19"/>
      <c r="D815" s="19"/>
      <c r="E815" s="19"/>
      <c r="F815" s="19"/>
      <c r="G815" s="19"/>
      <c r="H815" s="19"/>
      <c r="I815" s="19"/>
      <c r="J815" s="19"/>
      <c r="K815" s="19"/>
      <c r="L815" s="19"/>
      <c r="M815" s="19"/>
      <c r="N815" s="19"/>
      <c r="O815" s="19"/>
      <c r="P815" s="19"/>
      <c r="Q815" s="19"/>
      <c r="R815" s="19"/>
      <c r="S815" s="19"/>
      <c r="T815" s="19"/>
      <c r="U815" s="19"/>
      <c r="V815" s="19"/>
      <c r="W815" s="19"/>
      <c r="X815" s="19"/>
      <c r="Y815" s="19"/>
      <c r="Z815" s="19"/>
      <c r="AA815" s="19"/>
      <c r="AB815" s="19"/>
      <c r="AC815" s="19"/>
      <c r="AD815" s="19"/>
      <c r="AE815" s="19"/>
      <c r="AF815" s="19"/>
      <c r="AG815" s="19"/>
      <c r="AH815" s="19"/>
      <c r="AI815" s="19"/>
      <c r="AJ815" s="19"/>
      <c r="AK815" s="19"/>
      <c r="AL815" s="19"/>
      <c r="AM815" s="19"/>
      <c r="AN815" s="19"/>
      <c r="AO815" s="19"/>
      <c r="AP815" s="19"/>
    </row>
    <row r="816">
      <c r="B816" s="7" t="s">
        <v>341</v>
      </c>
      <c r="C816" s="19"/>
      <c r="D816" s="19"/>
      <c r="E816" s="19"/>
      <c r="F816" s="19"/>
      <c r="G816" s="19"/>
      <c r="H816" s="19"/>
      <c r="I816" s="19"/>
      <c r="J816" s="19"/>
      <c r="K816" s="19"/>
      <c r="L816" s="19"/>
      <c r="M816" s="19"/>
      <c r="N816" s="19"/>
      <c r="O816" s="19"/>
      <c r="P816" s="19"/>
      <c r="Q816" s="19"/>
      <c r="R816" s="19"/>
      <c r="S816" s="19"/>
      <c r="T816" s="19"/>
      <c r="U816" s="19"/>
      <c r="V816" s="19"/>
      <c r="W816" s="19"/>
      <c r="X816" s="19"/>
      <c r="Y816" s="19"/>
      <c r="Z816" s="19"/>
      <c r="AA816" s="19"/>
      <c r="AB816" s="19"/>
      <c r="AC816" s="19"/>
      <c r="AD816" s="19"/>
      <c r="AE816" s="19"/>
      <c r="AF816" s="19"/>
      <c r="AG816" s="19"/>
      <c r="AH816" s="19"/>
      <c r="AI816" s="19"/>
      <c r="AJ816" s="19"/>
      <c r="AK816" s="19"/>
      <c r="AL816" s="19"/>
      <c r="AM816" s="19"/>
      <c r="AN816" s="19"/>
      <c r="AO816" s="19"/>
      <c r="AP816" s="19"/>
    </row>
    <row r="817">
      <c r="B817" s="26" t="s">
        <v>64</v>
      </c>
      <c r="C817" s="19"/>
      <c r="D817" s="19"/>
      <c r="E817" s="19"/>
      <c r="F817" s="19"/>
      <c r="G817" s="19"/>
      <c r="H817" s="19"/>
      <c r="I817" s="19"/>
      <c r="J817" s="19"/>
      <c r="K817" s="19"/>
      <c r="L817" s="19"/>
      <c r="M817" s="19"/>
      <c r="N817" s="19"/>
      <c r="O817" s="19"/>
      <c r="P817" s="19"/>
      <c r="Q817" s="19"/>
      <c r="R817" s="19"/>
      <c r="S817" s="19"/>
      <c r="T817" s="19"/>
      <c r="U817" s="19"/>
      <c r="V817" s="19"/>
      <c r="W817" s="19"/>
      <c r="X817" s="19"/>
      <c r="Y817" s="19"/>
      <c r="Z817" s="19"/>
      <c r="AA817" s="19"/>
      <c r="AB817" s="19"/>
      <c r="AC817" s="19"/>
      <c r="AD817" s="19"/>
      <c r="AE817" s="19"/>
      <c r="AF817" s="19"/>
      <c r="AG817" s="19"/>
      <c r="AH817" s="19"/>
      <c r="AI817" s="19"/>
      <c r="AJ817" s="19"/>
      <c r="AK817" s="19"/>
      <c r="AL817" s="19"/>
      <c r="AM817" s="19"/>
      <c r="AN817" s="19"/>
      <c r="AO817" s="19"/>
      <c r="AP817" s="19"/>
    </row>
    <row r="818">
      <c r="B818" t="s">
        <v>336</v>
      </c>
      <c r="C818" s="19" t="n">
        <v>0.0806027783868682</v>
      </c>
      <c r="D818" s="19" t="n">
        <v>0.124044783700038</v>
      </c>
      <c r="E818" s="19" t="n">
        <v>0.0370528672848398</v>
      </c>
      <c r="F818" s="19"/>
      <c r="G818" s="19" t="n">
        <v>0.195838425741455</v>
      </c>
      <c r="H818" s="19" t="n">
        <v>0.162946290895687</v>
      </c>
      <c r="I818" s="19" t="n">
        <v>0.111774674288693</v>
      </c>
      <c r="J818" s="19" t="n">
        <v>0.0552093382893692</v>
      </c>
      <c r="K818" s="19" t="n">
        <v>0.0213047902381275</v>
      </c>
      <c r="L818" s="19" t="n">
        <v>0</v>
      </c>
      <c r="M818" s="19"/>
      <c r="N818" s="19" t="n">
        <v>0.0278875490425312</v>
      </c>
      <c r="O818" s="19" t="n">
        <v>0.0730156498255286</v>
      </c>
      <c r="P818" s="19" t="n">
        <v>0.0604379856521489</v>
      </c>
      <c r="Q818" s="19" t="n">
        <v>0.078832268770266</v>
      </c>
      <c r="R818" s="19" t="n">
        <v>0.156031401245461</v>
      </c>
      <c r="S818" s="19"/>
      <c r="T818" s="19" t="n">
        <v>0.0916217378680278</v>
      </c>
      <c r="U818" s="19" t="n">
        <v>0.0307886969948331</v>
      </c>
      <c r="V818" s="19" t="n">
        <v>0.0454251459204524</v>
      </c>
      <c r="W818" s="19" t="n">
        <v>0.11885117136561</v>
      </c>
      <c r="X818" s="19"/>
      <c r="Y818" s="19" t="n">
        <v>0.148487863191454</v>
      </c>
      <c r="Z818" s="19" t="n">
        <v>0.0616062986895509</v>
      </c>
      <c r="AA818" s="19" t="n">
        <v>0.00357585696061188</v>
      </c>
      <c r="AB818" s="19" t="n">
        <v>0.0448202324503392</v>
      </c>
      <c r="AC818" s="19" t="n">
        <v>0.129362913653833</v>
      </c>
      <c r="AD818" s="19" t="n">
        <v>0</v>
      </c>
      <c r="AE818" s="19"/>
      <c r="AF818" s="19" t="n">
        <v>0.0710172121378079</v>
      </c>
      <c r="AG818" s="19"/>
      <c r="AH818" s="19" t="n">
        <v>0.0758275645961808</v>
      </c>
      <c r="AI818" s="19"/>
      <c r="AJ818" s="19" t="n">
        <v>0.130453740601995</v>
      </c>
      <c r="AK818" s="19" t="n">
        <v>0.0292167353285696</v>
      </c>
      <c r="AL818" s="19" t="n">
        <v>0.103694108151929</v>
      </c>
      <c r="AM818" s="19" t="n">
        <v>0.117279049058142</v>
      </c>
      <c r="AN818" s="19" t="n">
        <v>0.0115699226517589</v>
      </c>
      <c r="AO818" s="19" t="n">
        <v>0.109046763142175</v>
      </c>
      <c r="AP818" s="19" t="n">
        <v>0.0337969949500018</v>
      </c>
    </row>
    <row r="819">
      <c r="B819" t="s">
        <v>337</v>
      </c>
      <c r="C819" s="19" t="n">
        <v>0.200442424359901</v>
      </c>
      <c r="D819" s="19" t="n">
        <v>0.240329173360255</v>
      </c>
      <c r="E819" s="19" t="n">
        <v>0.160456600487545</v>
      </c>
      <c r="F819" s="19"/>
      <c r="G819" s="19" t="n">
        <v>0.338002238679898</v>
      </c>
      <c r="H819" s="19" t="n">
        <v>0.349720127415506</v>
      </c>
      <c r="I819" s="19" t="n">
        <v>0.254203874337937</v>
      </c>
      <c r="J819" s="19" t="n">
        <v>0.162847848140925</v>
      </c>
      <c r="K819" s="19" t="n">
        <v>0.125519636403748</v>
      </c>
      <c r="L819" s="19" t="n">
        <v>0.0620263727919624</v>
      </c>
      <c r="M819" s="19"/>
      <c r="N819" s="19" t="n">
        <v>0.0875709995091976</v>
      </c>
      <c r="O819" s="19" t="n">
        <v>0.213243008647184</v>
      </c>
      <c r="P819" s="19" t="n">
        <v>0.151277441087098</v>
      </c>
      <c r="Q819" s="19" t="n">
        <v>0.234254922326277</v>
      </c>
      <c r="R819" s="19" t="n">
        <v>0.253668129899845</v>
      </c>
      <c r="S819" s="19"/>
      <c r="T819" s="19" t="n">
        <v>0.326722376084519</v>
      </c>
      <c r="U819" s="19" t="n">
        <v>0.18567590415784</v>
      </c>
      <c r="V819" s="19" t="n">
        <v>0.144055626095395</v>
      </c>
      <c r="W819" s="19" t="n">
        <v>0.222444031324934</v>
      </c>
      <c r="X819" s="19"/>
      <c r="Y819" s="19" t="n">
        <v>0.247595854465461</v>
      </c>
      <c r="Z819" s="19" t="n">
        <v>0.292471316473277</v>
      </c>
      <c r="AA819" s="19" t="n">
        <v>0.069522607321904</v>
      </c>
      <c r="AB819" s="19" t="n">
        <v>0.176534419600305</v>
      </c>
      <c r="AC819" s="19" t="n">
        <v>0.414005486302572</v>
      </c>
      <c r="AD819" s="19" t="n">
        <v>0.111966913274985</v>
      </c>
      <c r="AE819" s="19"/>
      <c r="AF819" s="19" t="n">
        <v>0.189082873834865</v>
      </c>
      <c r="AG819" s="19"/>
      <c r="AH819" s="19" t="n">
        <v>0.202774658745928</v>
      </c>
      <c r="AI819" s="19"/>
      <c r="AJ819" s="19" t="n">
        <v>0.181684718591181</v>
      </c>
      <c r="AK819" s="19" t="n">
        <v>0.170643723067986</v>
      </c>
      <c r="AL819" s="19" t="n">
        <v>0.222100989398998</v>
      </c>
      <c r="AM819" s="19" t="n">
        <v>0.226429251589491</v>
      </c>
      <c r="AN819" s="19" t="n">
        <v>0.222072403793719</v>
      </c>
      <c r="AO819" s="19" t="n">
        <v>0.195616904373121</v>
      </c>
      <c r="AP819" s="19" t="n">
        <v>0.220130325246932</v>
      </c>
    </row>
    <row r="820">
      <c r="B820" t="s">
        <v>338</v>
      </c>
      <c r="C820" s="19" t="n">
        <v>0.117447531560845</v>
      </c>
      <c r="D820" s="19" t="n">
        <v>0.133532960927301</v>
      </c>
      <c r="E820" s="19" t="n">
        <v>0.101322147525343</v>
      </c>
      <c r="F820" s="19"/>
      <c r="G820" s="19" t="n">
        <v>0.128159514616049</v>
      </c>
      <c r="H820" s="19" t="n">
        <v>0.142831412354969</v>
      </c>
      <c r="I820" s="19" t="n">
        <v>0.148523172120463</v>
      </c>
      <c r="J820" s="19" t="n">
        <v>0.128555310114268</v>
      </c>
      <c r="K820" s="19" t="n">
        <v>0.132445237874466</v>
      </c>
      <c r="L820" s="19" t="n">
        <v>0.0527321888496052</v>
      </c>
      <c r="M820" s="19"/>
      <c r="N820" s="19" t="n">
        <v>0.0484395009836495</v>
      </c>
      <c r="O820" s="19" t="n">
        <v>0.10172596437202</v>
      </c>
      <c r="P820" s="19" t="n">
        <v>0.151150438819258</v>
      </c>
      <c r="Q820" s="19" t="n">
        <v>0.103663218156627</v>
      </c>
      <c r="R820" s="19" t="n">
        <v>0.141787101231443</v>
      </c>
      <c r="S820" s="19"/>
      <c r="T820" s="19" t="n">
        <v>0.10099997979913</v>
      </c>
      <c r="U820" s="19" t="n">
        <v>0.103569186426971</v>
      </c>
      <c r="V820" s="19" t="n">
        <v>0.137304838996314</v>
      </c>
      <c r="W820" s="19" t="n">
        <v>0.113340614270858</v>
      </c>
      <c r="X820" s="19"/>
      <c r="Y820" s="19" t="n">
        <v>0.139458929140966</v>
      </c>
      <c r="Z820" s="19" t="n">
        <v>0.125944052024782</v>
      </c>
      <c r="AA820" s="19" t="n">
        <v>0.0730766721527407</v>
      </c>
      <c r="AB820" s="19" t="n">
        <v>0.23356935102915</v>
      </c>
      <c r="AC820" s="19" t="n">
        <v>0.097314053236769</v>
      </c>
      <c r="AD820" s="19" t="n">
        <v>0.0553434389021206</v>
      </c>
      <c r="AE820" s="19"/>
      <c r="AF820" s="19" t="n">
        <v>0.114107141869255</v>
      </c>
      <c r="AG820" s="19"/>
      <c r="AH820" s="19" t="n">
        <v>0.115785371876846</v>
      </c>
      <c r="AI820" s="19"/>
      <c r="AJ820" s="19" t="n">
        <v>0.130354317640701</v>
      </c>
      <c r="AK820" s="19" t="n">
        <v>0.107087701554857</v>
      </c>
      <c r="AL820" s="19" t="n">
        <v>0.0981344969815834</v>
      </c>
      <c r="AM820" s="19" t="n">
        <v>0.0755015265477501</v>
      </c>
      <c r="AN820" s="19" t="n">
        <v>0.128368619149874</v>
      </c>
      <c r="AO820" s="19" t="n">
        <v>0.13001645262502</v>
      </c>
      <c r="AP820" s="19" t="n">
        <v>0.145937853852561</v>
      </c>
    </row>
    <row r="821">
      <c r="B821" t="s">
        <v>339</v>
      </c>
      <c r="C821" s="19" t="n">
        <v>0.157019580434272</v>
      </c>
      <c r="D821" s="19" t="n">
        <v>0.139547866992496</v>
      </c>
      <c r="E821" s="19" t="n">
        <v>0.17453469194223</v>
      </c>
      <c r="F821" s="19"/>
      <c r="G821" s="19" t="n">
        <v>0.170542051565876</v>
      </c>
      <c r="H821" s="19" t="n">
        <v>0.104909786866136</v>
      </c>
      <c r="I821" s="19" t="n">
        <v>0.14744558170162</v>
      </c>
      <c r="J821" s="19" t="n">
        <v>0.143182926735907</v>
      </c>
      <c r="K821" s="19" t="n">
        <v>0.214441899587181</v>
      </c>
      <c r="L821" s="19" t="n">
        <v>0.169305279182704</v>
      </c>
      <c r="M821" s="19"/>
      <c r="N821" s="19" t="n">
        <v>0.118574750060894</v>
      </c>
      <c r="O821" s="19" t="n">
        <v>0.18385229727129</v>
      </c>
      <c r="P821" s="19" t="n">
        <v>0.140604481363051</v>
      </c>
      <c r="Q821" s="19" t="n">
        <v>0.171851926467723</v>
      </c>
      <c r="R821" s="19" t="n">
        <v>0.133050212037848</v>
      </c>
      <c r="S821" s="19"/>
      <c r="T821" s="19" t="n">
        <v>0.136054971589817</v>
      </c>
      <c r="U821" s="19" t="n">
        <v>0.163488510698303</v>
      </c>
      <c r="V821" s="19" t="n">
        <v>0.120357641918847</v>
      </c>
      <c r="W821" s="19" t="n">
        <v>0.171565570223799</v>
      </c>
      <c r="X821" s="19"/>
      <c r="Y821" s="19" t="n">
        <v>0.157826113352059</v>
      </c>
      <c r="Z821" s="19" t="n">
        <v>0.195934026389714</v>
      </c>
      <c r="AA821" s="19" t="n">
        <v>0.169780286188649</v>
      </c>
      <c r="AB821" s="19" t="n">
        <v>0.0627565346610583</v>
      </c>
      <c r="AC821" s="19" t="n">
        <v>0.137903722593828</v>
      </c>
      <c r="AD821" s="19" t="n">
        <v>0.143350642067938</v>
      </c>
      <c r="AE821" s="19"/>
      <c r="AF821" s="19" t="n">
        <v>0.152791080829881</v>
      </c>
      <c r="AG821" s="19"/>
      <c r="AH821" s="19" t="n">
        <v>0.155311971576001</v>
      </c>
      <c r="AI821" s="19"/>
      <c r="AJ821" s="19" t="n">
        <v>0.145645734743349</v>
      </c>
      <c r="AK821" s="19" t="n">
        <v>0.171804451103693</v>
      </c>
      <c r="AL821" s="19" t="n">
        <v>0.164714250423479</v>
      </c>
      <c r="AM821" s="19" t="n">
        <v>0.193671605896039</v>
      </c>
      <c r="AN821" s="19" t="n">
        <v>0.148090769896211</v>
      </c>
      <c r="AO821" s="19" t="n">
        <v>0.11426115419211</v>
      </c>
      <c r="AP821" s="19" t="n">
        <v>0.154061327854493</v>
      </c>
    </row>
    <row r="822">
      <c r="B822" t="s">
        <v>340</v>
      </c>
      <c r="C822" s="19" t="n">
        <v>0.391553350531032</v>
      </c>
      <c r="D822" s="19" t="n">
        <v>0.326135236941295</v>
      </c>
      <c r="E822" s="19" t="n">
        <v>0.457133956462033</v>
      </c>
      <c r="F822" s="19"/>
      <c r="G822" s="19" t="n">
        <v>0.131453968885937</v>
      </c>
      <c r="H822" s="19" t="n">
        <v>0.174253281416729</v>
      </c>
      <c r="I822" s="19" t="n">
        <v>0.286290155498504</v>
      </c>
      <c r="J822" s="19" t="n">
        <v>0.449393565059567</v>
      </c>
      <c r="K822" s="19" t="n">
        <v>0.446696418712558</v>
      </c>
      <c r="L822" s="19" t="n">
        <v>0.673860267625199</v>
      </c>
      <c r="M822" s="19"/>
      <c r="N822" s="19" t="n">
        <v>0.63572389299081</v>
      </c>
      <c r="O822" s="19" t="n">
        <v>0.348638654941277</v>
      </c>
      <c r="P822" s="19" t="n">
        <v>0.436600777615512</v>
      </c>
      <c r="Q822" s="19" t="n">
        <v>0.380172198053867</v>
      </c>
      <c r="R822" s="19" t="n">
        <v>0.279070582470194</v>
      </c>
      <c r="S822" s="19"/>
      <c r="T822" s="19" t="n">
        <v>0.273553779263675</v>
      </c>
      <c r="U822" s="19" t="n">
        <v>0.466984603421781</v>
      </c>
      <c r="V822" s="19" t="n">
        <v>0.489295054580797</v>
      </c>
      <c r="W822" s="19" t="n">
        <v>0.32748332845167</v>
      </c>
      <c r="X822" s="19"/>
      <c r="Y822" s="19" t="n">
        <v>0.260671631800521</v>
      </c>
      <c r="Z822" s="19" t="n">
        <v>0.304056809042361</v>
      </c>
      <c r="AA822" s="19" t="n">
        <v>0.636474510528273</v>
      </c>
      <c r="AB822" s="19" t="n">
        <v>0.379684988036736</v>
      </c>
      <c r="AC822" s="19" t="n">
        <v>0.151895923177794</v>
      </c>
      <c r="AD822" s="19" t="n">
        <v>0.612103954503474</v>
      </c>
      <c r="AE822" s="19"/>
      <c r="AF822" s="19" t="n">
        <v>0.430946695611905</v>
      </c>
      <c r="AG822" s="19"/>
      <c r="AH822" s="19" t="n">
        <v>0.399006510251724</v>
      </c>
      <c r="AI822" s="19"/>
      <c r="AJ822" s="19" t="n">
        <v>0.36203328905229</v>
      </c>
      <c r="AK822" s="19" t="n">
        <v>0.467592766610536</v>
      </c>
      <c r="AL822" s="19" t="n">
        <v>0.36942796576668</v>
      </c>
      <c r="AM822" s="19" t="n">
        <v>0.348581871863146</v>
      </c>
      <c r="AN822" s="19" t="n">
        <v>0.404465241361717</v>
      </c>
      <c r="AO822" s="19" t="n">
        <v>0.391359443012701</v>
      </c>
      <c r="AP822" s="19" t="n">
        <v>0.387828392122541</v>
      </c>
    </row>
    <row r="823">
      <c r="B823" t="s">
        <v>60</v>
      </c>
      <c r="C823" s="19" t="n">
        <v>0.0529343347270821</v>
      </c>
      <c r="D823" s="19" t="n">
        <v>0.0364099780786145</v>
      </c>
      <c r="E823" s="19" t="n">
        <v>0.0694997362980085</v>
      </c>
      <c r="F823" s="19"/>
      <c r="G823" s="19" t="n">
        <v>0.0360038005107844</v>
      </c>
      <c r="H823" s="19" t="n">
        <v>0.0653391010509733</v>
      </c>
      <c r="I823" s="19" t="n">
        <v>0.0517625420527839</v>
      </c>
      <c r="J823" s="19" t="n">
        <v>0.0608110116599634</v>
      </c>
      <c r="K823" s="19" t="n">
        <v>0.0595920171839198</v>
      </c>
      <c r="L823" s="19" t="n">
        <v>0.042075891550529</v>
      </c>
      <c r="M823" s="19"/>
      <c r="N823" s="19" t="n">
        <v>0.0818033074129182</v>
      </c>
      <c r="O823" s="19" t="n">
        <v>0.0795244249426999</v>
      </c>
      <c r="P823" s="19" t="n">
        <v>0.0599288754629319</v>
      </c>
      <c r="Q823" s="19" t="n">
        <v>0.0312254662252393</v>
      </c>
      <c r="R823" s="19" t="n">
        <v>0.0363925731152087</v>
      </c>
      <c r="S823" s="19"/>
      <c r="T823" s="19" t="n">
        <v>0.0710471553948313</v>
      </c>
      <c r="U823" s="19" t="n">
        <v>0.0494930983002727</v>
      </c>
      <c r="V823" s="19" t="n">
        <v>0.0635616924881943</v>
      </c>
      <c r="W823" s="19" t="n">
        <v>0.0463152843631289</v>
      </c>
      <c r="X823" s="19"/>
      <c r="Y823" s="19" t="n">
        <v>0.04595960804954</v>
      </c>
      <c r="Z823" s="19" t="n">
        <v>0.0199874973803149</v>
      </c>
      <c r="AA823" s="19" t="n">
        <v>0.0475700668478216</v>
      </c>
      <c r="AB823" s="19" t="n">
        <v>0.102634474222411</v>
      </c>
      <c r="AC823" s="19" t="n">
        <v>0.069517901035204</v>
      </c>
      <c r="AD823" s="19" t="n">
        <v>0.0772350512514824</v>
      </c>
      <c r="AE823" s="19"/>
      <c r="AF823" s="19" t="n">
        <v>0.0420549957162858</v>
      </c>
      <c r="AG823" s="19"/>
      <c r="AH823" s="19" t="n">
        <v>0.051293922953319</v>
      </c>
      <c r="AI823" s="19"/>
      <c r="AJ823" s="19" t="n">
        <v>0.049828199370484</v>
      </c>
      <c r="AK823" s="19" t="n">
        <v>0.0536546223343579</v>
      </c>
      <c r="AL823" s="19" t="n">
        <v>0.0419281892773305</v>
      </c>
      <c r="AM823" s="19" t="n">
        <v>0.0385366950454317</v>
      </c>
      <c r="AN823" s="19" t="n">
        <v>0.0854330431467206</v>
      </c>
      <c r="AO823" s="19" t="n">
        <v>0.0596992826548721</v>
      </c>
      <c r="AP823" s="19" t="n">
        <v>0.0582451059734721</v>
      </c>
    </row>
    <row r="824">
      <c r="C824" s="19"/>
      <c r="D824" s="19"/>
      <c r="E824" s="19"/>
      <c r="F824" s="19"/>
      <c r="G824" s="19"/>
      <c r="H824" s="19"/>
      <c r="I824" s="19"/>
      <c r="J824" s="19"/>
      <c r="K824" s="19"/>
      <c r="L824" s="19"/>
      <c r="M824" s="19"/>
      <c r="N824" s="19"/>
      <c r="O824" s="19"/>
      <c r="P824" s="19"/>
      <c r="Q824" s="19"/>
      <c r="R824" s="19"/>
      <c r="S824" s="19"/>
      <c r="T824" s="19"/>
      <c r="U824" s="19"/>
      <c r="V824" s="19"/>
      <c r="W824" s="19"/>
      <c r="X824" s="19"/>
      <c r="Y824" s="19"/>
      <c r="Z824" s="19"/>
      <c r="AA824" s="19"/>
      <c r="AB824" s="19"/>
      <c r="AC824" s="19"/>
      <c r="AD824" s="19"/>
      <c r="AE824" s="19"/>
      <c r="AF824" s="19"/>
      <c r="AG824" s="19"/>
      <c r="AH824" s="19"/>
      <c r="AI824" s="19"/>
      <c r="AJ824" s="19"/>
      <c r="AK824" s="19"/>
      <c r="AL824" s="19"/>
      <c r="AM824" s="19"/>
      <c r="AN824" s="19"/>
      <c r="AO824" s="19"/>
      <c r="AP824" s="19"/>
    </row>
    <row r="825">
      <c r="B825" s="7" t="s">
        <v>347</v>
      </c>
      <c r="C825" s="19"/>
      <c r="D825" s="19"/>
      <c r="E825" s="19"/>
      <c r="F825" s="19"/>
      <c r="G825" s="19"/>
      <c r="H825" s="19"/>
      <c r="I825" s="19"/>
      <c r="J825" s="19"/>
      <c r="K825" s="19"/>
      <c r="L825" s="19"/>
      <c r="M825" s="19"/>
      <c r="N825" s="19"/>
      <c r="O825" s="19"/>
      <c r="P825" s="19"/>
      <c r="Q825" s="19"/>
      <c r="R825" s="19"/>
      <c r="S825" s="19"/>
      <c r="T825" s="19"/>
      <c r="U825" s="19"/>
      <c r="V825" s="19"/>
      <c r="W825" s="19"/>
      <c r="X825" s="19"/>
      <c r="Y825" s="19"/>
      <c r="Z825" s="19"/>
      <c r="AA825" s="19"/>
      <c r="AB825" s="19"/>
      <c r="AC825" s="19"/>
      <c r="AD825" s="19"/>
      <c r="AE825" s="19"/>
      <c r="AF825" s="19"/>
      <c r="AG825" s="19"/>
      <c r="AH825" s="19"/>
      <c r="AI825" s="19"/>
      <c r="AJ825" s="19"/>
      <c r="AK825" s="19"/>
      <c r="AL825" s="19"/>
      <c r="AM825" s="19"/>
      <c r="AN825" s="19"/>
      <c r="AO825" s="19"/>
      <c r="AP825" s="19"/>
    </row>
    <row r="826">
      <c r="B826" s="26" t="s">
        <v>224</v>
      </c>
      <c r="C826" s="19"/>
      <c r="D826" s="19"/>
      <c r="E826" s="19"/>
      <c r="F826" s="19"/>
      <c r="G826" s="19"/>
      <c r="H826" s="19"/>
      <c r="I826" s="19"/>
      <c r="J826" s="19"/>
      <c r="K826" s="19"/>
      <c r="L826" s="19"/>
      <c r="M826" s="19"/>
      <c r="N826" s="19"/>
      <c r="O826" s="19"/>
      <c r="P826" s="19"/>
      <c r="Q826" s="19"/>
      <c r="R826" s="19"/>
      <c r="S826" s="19"/>
      <c r="T826" s="19"/>
      <c r="U826" s="19"/>
      <c r="V826" s="19"/>
      <c r="W826" s="19"/>
      <c r="X826" s="19"/>
      <c r="Y826" s="19"/>
      <c r="Z826" s="19"/>
      <c r="AA826" s="19"/>
      <c r="AB826" s="19"/>
      <c r="AC826" s="19"/>
      <c r="AD826" s="19"/>
      <c r="AE826" s="19"/>
      <c r="AF826" s="19"/>
      <c r="AG826" s="19"/>
      <c r="AH826" s="19"/>
      <c r="AI826" s="19"/>
      <c r="AJ826" s="19"/>
      <c r="AK826" s="19"/>
      <c r="AL826" s="19"/>
      <c r="AM826" s="19"/>
      <c r="AN826" s="19"/>
      <c r="AO826" s="19"/>
      <c r="AP826" s="19"/>
    </row>
    <row r="827">
      <c r="B827" t="s">
        <v>342</v>
      </c>
      <c r="C827" s="19" t="n">
        <v>0.116688268479603</v>
      </c>
      <c r="D827" s="19" t="n">
        <v>0.160022535207924</v>
      </c>
      <c r="E827" s="19" t="n">
        <v>0.0614548580095317</v>
      </c>
      <c r="F827" s="19"/>
      <c r="G827" s="19" t="n">
        <v>0.148633389913336</v>
      </c>
      <c r="H827" s="19" t="n">
        <v>0.17829828561292</v>
      </c>
      <c r="I827" s="19" t="n">
        <v>0.101868676391522</v>
      </c>
      <c r="J827" s="19" t="n">
        <v>0.0653621599492839</v>
      </c>
      <c r="K827" s="19" t="n">
        <v>0.0951397537215518</v>
      </c>
      <c r="L827" s="19" t="n">
        <v>0.0915104547927249</v>
      </c>
      <c r="M827" s="19"/>
      <c r="N827" s="19" t="n">
        <v>0</v>
      </c>
      <c r="O827" s="19" t="n">
        <v>0.108584990057064</v>
      </c>
      <c r="P827" s="19" t="n">
        <v>0.0696123617683472</v>
      </c>
      <c r="Q827" s="19" t="n">
        <v>0.15170305873211</v>
      </c>
      <c r="R827" s="19" t="n">
        <v>0.14339597271235</v>
      </c>
      <c r="S827" s="19"/>
      <c r="T827" s="19" t="n">
        <v>0.0388062948077262</v>
      </c>
      <c r="U827" s="19" t="n">
        <v>0.039866032316794</v>
      </c>
      <c r="V827" s="19" t="n">
        <v>0.0539538331229241</v>
      </c>
      <c r="W827" s="19" t="n">
        <v>0.162967894893079</v>
      </c>
      <c r="X827" s="19"/>
      <c r="Y827" s="19" t="n">
        <v>0.125498595812081</v>
      </c>
      <c r="Z827" s="19" t="n">
        <v>0.0808660645448864</v>
      </c>
      <c r="AA827" s="19" t="s">
        <v>118</v>
      </c>
      <c r="AB827" s="19" t="s">
        <v>118</v>
      </c>
      <c r="AC827" s="19" t="s">
        <v>118</v>
      </c>
      <c r="AD827" s="19" t="s">
        <v>118</v>
      </c>
      <c r="AE827" s="19"/>
      <c r="AF827" s="19" t="n">
        <v>0.129405182461165</v>
      </c>
      <c r="AG827" s="19"/>
      <c r="AH827" s="19" t="n">
        <v>0.118165916776849</v>
      </c>
      <c r="AI827" s="19"/>
      <c r="AJ827" s="19" t="n">
        <v>0.16373655028859</v>
      </c>
      <c r="AK827" s="19" t="n">
        <v>0.0949696821015554</v>
      </c>
      <c r="AL827" s="19" t="n">
        <v>0.0871168480183191</v>
      </c>
      <c r="AM827" s="19" t="n">
        <v>0.189190389148964</v>
      </c>
      <c r="AN827" s="19" t="n">
        <v>0.110196666211414</v>
      </c>
      <c r="AO827" s="19" t="n">
        <v>0.107332691491973</v>
      </c>
      <c r="AP827" s="19" t="n">
        <v>0.0338716513324837</v>
      </c>
    </row>
    <row r="828">
      <c r="B828" t="s">
        <v>343</v>
      </c>
      <c r="C828" s="19" t="n">
        <v>0.151955357802347</v>
      </c>
      <c r="D828" s="19" t="n">
        <v>0.192241831000314</v>
      </c>
      <c r="E828" s="19" t="n">
        <v>0.100606633604814</v>
      </c>
      <c r="F828" s="19"/>
      <c r="G828" s="19" t="n">
        <v>0.193208859569123</v>
      </c>
      <c r="H828" s="19" t="n">
        <v>0.161296463459214</v>
      </c>
      <c r="I828" s="19" t="n">
        <v>0.225243230013289</v>
      </c>
      <c r="J828" s="19" t="n">
        <v>0.126125966459299</v>
      </c>
      <c r="K828" s="19" t="n">
        <v>0.0517875764209566</v>
      </c>
      <c r="L828" s="19" t="n">
        <v>0</v>
      </c>
      <c r="M828" s="19"/>
      <c r="N828" s="19" t="n">
        <v>0.230588863292741</v>
      </c>
      <c r="O828" s="19" t="n">
        <v>0.091098518215478</v>
      </c>
      <c r="P828" s="19" t="n">
        <v>0.130156030890731</v>
      </c>
      <c r="Q828" s="19" t="n">
        <v>0.14734112460399</v>
      </c>
      <c r="R828" s="19" t="n">
        <v>0.226689138778846</v>
      </c>
      <c r="S828" s="19"/>
      <c r="T828" s="19" t="n">
        <v>0.2592148183563</v>
      </c>
      <c r="U828" s="19" t="n">
        <v>0.161223380208038</v>
      </c>
      <c r="V828" s="19" t="n">
        <v>0.0869656148151581</v>
      </c>
      <c r="W828" s="19" t="n">
        <v>0.178464277717494</v>
      </c>
      <c r="X828" s="19"/>
      <c r="Y828" s="19" t="n">
        <v>0.171514569279235</v>
      </c>
      <c r="Z828" s="19" t="n">
        <v>0.0724289070943824</v>
      </c>
      <c r="AA828" s="19" t="s">
        <v>118</v>
      </c>
      <c r="AB828" s="19" t="s">
        <v>118</v>
      </c>
      <c r="AC828" s="19" t="s">
        <v>118</v>
      </c>
      <c r="AD828" s="19" t="s">
        <v>118</v>
      </c>
      <c r="AE828" s="19"/>
      <c r="AF828" s="19" t="n">
        <v>0.148600642059109</v>
      </c>
      <c r="AG828" s="19"/>
      <c r="AH828" s="19" t="n">
        <v>0.150867744792371</v>
      </c>
      <c r="AI828" s="19"/>
      <c r="AJ828" s="19" t="n">
        <v>0.159262020430692</v>
      </c>
      <c r="AK828" s="19" t="n">
        <v>0.122926875831136</v>
      </c>
      <c r="AL828" s="19" t="n">
        <v>0.198895366270261</v>
      </c>
      <c r="AM828" s="19" t="n">
        <v>0.102860155114135</v>
      </c>
      <c r="AN828" s="19" t="n">
        <v>0.0661398578175063</v>
      </c>
      <c r="AO828" s="19" t="n">
        <v>0.130018755111481</v>
      </c>
      <c r="AP828" s="19" t="n">
        <v>0.212736570336286</v>
      </c>
    </row>
    <row r="829">
      <c r="B829" t="s">
        <v>344</v>
      </c>
      <c r="C829" s="19" t="n">
        <v>0.16808663828345</v>
      </c>
      <c r="D829" s="19" t="n">
        <v>0.193222065028515</v>
      </c>
      <c r="E829" s="19" t="n">
        <v>0.136049281993231</v>
      </c>
      <c r="F829" s="19"/>
      <c r="G829" s="19" t="n">
        <v>0.165836663569148</v>
      </c>
      <c r="H829" s="19" t="n">
        <v>0.212238662606359</v>
      </c>
      <c r="I829" s="19" t="n">
        <v>0.175074019371952</v>
      </c>
      <c r="J829" s="19" t="n">
        <v>0.134114254259039</v>
      </c>
      <c r="K829" s="19" t="n">
        <v>0.117050418480016</v>
      </c>
      <c r="L829" s="19" t="n">
        <v>0.200306643231431</v>
      </c>
      <c r="M829" s="19"/>
      <c r="N829" s="19" t="n">
        <v>0.0427184272616009</v>
      </c>
      <c r="O829" s="19" t="n">
        <v>0.214492866340135</v>
      </c>
      <c r="P829" s="19" t="n">
        <v>0.136378048594301</v>
      </c>
      <c r="Q829" s="19" t="n">
        <v>0.165332798650658</v>
      </c>
      <c r="R829" s="19" t="n">
        <v>0.199659765224699</v>
      </c>
      <c r="S829" s="19"/>
      <c r="T829" s="19" t="n">
        <v>0.363316716190333</v>
      </c>
      <c r="U829" s="19" t="n">
        <v>0.149414842920422</v>
      </c>
      <c r="V829" s="19" t="n">
        <v>0.149730685883539</v>
      </c>
      <c r="W829" s="19" t="n">
        <v>0.171620965337954</v>
      </c>
      <c r="X829" s="19"/>
      <c r="Y829" s="19" t="n">
        <v>0.169674989158779</v>
      </c>
      <c r="Z829" s="19" t="n">
        <v>0.16162850945024</v>
      </c>
      <c r="AA829" s="19" t="s">
        <v>118</v>
      </c>
      <c r="AB829" s="19" t="s">
        <v>118</v>
      </c>
      <c r="AC829" s="19" t="s">
        <v>118</v>
      </c>
      <c r="AD829" s="19" t="s">
        <v>118</v>
      </c>
      <c r="AE829" s="19"/>
      <c r="AF829" s="19" t="n">
        <v>0.174092388075912</v>
      </c>
      <c r="AG829" s="19"/>
      <c r="AH829" s="19" t="n">
        <v>0.173213169036494</v>
      </c>
      <c r="AI829" s="19"/>
      <c r="AJ829" s="19" t="n">
        <v>0.199712783574024</v>
      </c>
      <c r="AK829" s="19" t="n">
        <v>0.178036370113649</v>
      </c>
      <c r="AL829" s="19" t="n">
        <v>0.125836789937155</v>
      </c>
      <c r="AM829" s="19" t="n">
        <v>0.146312886775909</v>
      </c>
      <c r="AN829" s="19" t="n">
        <v>0.144626140844443</v>
      </c>
      <c r="AO829" s="19" t="n">
        <v>0.151381485970095</v>
      </c>
      <c r="AP829" s="19" t="n">
        <v>0.200479134752251</v>
      </c>
    </row>
    <row r="830">
      <c r="B830" t="s">
        <v>345</v>
      </c>
      <c r="C830" s="19" t="n">
        <v>0.0590067469060486</v>
      </c>
      <c r="D830" s="19" t="n">
        <v>0.0573301084752606</v>
      </c>
      <c r="E830" s="19" t="n">
        <v>0.0611437729976218</v>
      </c>
      <c r="F830" s="19"/>
      <c r="G830" s="19" t="n">
        <v>0.0782096026770261</v>
      </c>
      <c r="H830" s="19" t="n">
        <v>0.0966281840553005</v>
      </c>
      <c r="I830" s="19" t="n">
        <v>0.043563985172885</v>
      </c>
      <c r="J830" s="19" t="n">
        <v>0.0286282988932349</v>
      </c>
      <c r="K830" s="19" t="n">
        <v>0.0429948305532644</v>
      </c>
      <c r="L830" s="19" t="n">
        <v>0.0892657413916994</v>
      </c>
      <c r="M830" s="19"/>
      <c r="N830" s="19" t="n">
        <v>0.0600264246458792</v>
      </c>
      <c r="O830" s="19" t="n">
        <v>0.0229778930854271</v>
      </c>
      <c r="P830" s="19" t="n">
        <v>0.0771615000235472</v>
      </c>
      <c r="Q830" s="19" t="n">
        <v>0.0451060469395981</v>
      </c>
      <c r="R830" s="19" t="n">
        <v>0.0922456425349985</v>
      </c>
      <c r="S830" s="19"/>
      <c r="T830" s="19" t="n">
        <v>0.0349931532273093</v>
      </c>
      <c r="U830" s="19" t="n">
        <v>0.0454168736517671</v>
      </c>
      <c r="V830" s="19" t="n">
        <v>0.0753875163165409</v>
      </c>
      <c r="W830" s="19" t="n">
        <v>0.0626025743874546</v>
      </c>
      <c r="X830" s="19"/>
      <c r="Y830" s="19" t="n">
        <v>0.0625873858532811</v>
      </c>
      <c r="Z830" s="19" t="n">
        <v>0.0444481075111736</v>
      </c>
      <c r="AA830" s="19" t="s">
        <v>118</v>
      </c>
      <c r="AB830" s="19" t="s">
        <v>118</v>
      </c>
      <c r="AC830" s="19" t="s">
        <v>118</v>
      </c>
      <c r="AD830" s="19" t="s">
        <v>118</v>
      </c>
      <c r="AE830" s="19"/>
      <c r="AF830" s="19" t="n">
        <v>0.0492143105105773</v>
      </c>
      <c r="AG830" s="19"/>
      <c r="AH830" s="19" t="n">
        <v>0.0553876913840237</v>
      </c>
      <c r="AI830" s="19"/>
      <c r="AJ830" s="19" t="n">
        <v>0.0515797162218593</v>
      </c>
      <c r="AK830" s="19" t="n">
        <v>0.0618860784830358</v>
      </c>
      <c r="AL830" s="19" t="n">
        <v>0.0804332799389183</v>
      </c>
      <c r="AM830" s="19" t="n">
        <v>0.0823858745160051</v>
      </c>
      <c r="AN830" s="19" t="n">
        <v>0.0425485183554747</v>
      </c>
      <c r="AO830" s="19" t="n">
        <v>0.0226073148650468</v>
      </c>
      <c r="AP830" s="19" t="n">
        <v>0.0551696244937796</v>
      </c>
    </row>
    <row r="831">
      <c r="B831" t="s">
        <v>346</v>
      </c>
      <c r="C831" s="19" t="n">
        <v>0.301257801049587</v>
      </c>
      <c r="D831" s="19" t="n">
        <v>0.240867093770713</v>
      </c>
      <c r="E831" s="19" t="n">
        <v>0.378231175137675</v>
      </c>
      <c r="F831" s="19"/>
      <c r="G831" s="19" t="n">
        <v>0.262921521587011</v>
      </c>
      <c r="H831" s="19" t="n">
        <v>0.224326731227263</v>
      </c>
      <c r="I831" s="19" t="n">
        <v>0.224663031844779</v>
      </c>
      <c r="J831" s="19" t="n">
        <v>0.40178419447796</v>
      </c>
      <c r="K831" s="19" t="n">
        <v>0.387956139844927</v>
      </c>
      <c r="L831" s="19" t="n">
        <v>0.523560693996627</v>
      </c>
      <c r="M831" s="19"/>
      <c r="N831" s="19" t="n">
        <v>0.359405403458861</v>
      </c>
      <c r="O831" s="19" t="n">
        <v>0.344439470157725</v>
      </c>
      <c r="P831" s="19" t="n">
        <v>0.410479544668663</v>
      </c>
      <c r="Q831" s="19" t="n">
        <v>0.272848113673417</v>
      </c>
      <c r="R831" s="19" t="n">
        <v>0.165912594826543</v>
      </c>
      <c r="S831" s="19"/>
      <c r="T831" s="19" t="n">
        <v>0.303669017418331</v>
      </c>
      <c r="U831" s="19" t="n">
        <v>0.35932760147216</v>
      </c>
      <c r="V831" s="19" t="n">
        <v>0.399161506136654</v>
      </c>
      <c r="W831" s="19" t="n">
        <v>0.231866118449409</v>
      </c>
      <c r="X831" s="19"/>
      <c r="Y831" s="19" t="n">
        <v>0.272052303732594</v>
      </c>
      <c r="Z831" s="19" t="n">
        <v>0.420005407287499</v>
      </c>
      <c r="AA831" s="19" t="s">
        <v>118</v>
      </c>
      <c r="AB831" s="19" t="s">
        <v>118</v>
      </c>
      <c r="AC831" s="19" t="s">
        <v>118</v>
      </c>
      <c r="AD831" s="19" t="s">
        <v>118</v>
      </c>
      <c r="AE831" s="19"/>
      <c r="AF831" s="19" t="n">
        <v>0.318629659198838</v>
      </c>
      <c r="AG831" s="19"/>
      <c r="AH831" s="19" t="n">
        <v>0.300584396025433</v>
      </c>
      <c r="AI831" s="19"/>
      <c r="AJ831" s="19" t="n">
        <v>0.228636897717821</v>
      </c>
      <c r="AK831" s="19" t="n">
        <v>0.279941393515772</v>
      </c>
      <c r="AL831" s="19" t="n">
        <v>0.326946829436262</v>
      </c>
      <c r="AM831" s="19" t="n">
        <v>0.302700583120857</v>
      </c>
      <c r="AN831" s="19" t="n">
        <v>0.402074978117803</v>
      </c>
      <c r="AO831" s="19" t="n">
        <v>0.324994687757907</v>
      </c>
      <c r="AP831" s="19" t="n">
        <v>0.365663494917552</v>
      </c>
    </row>
    <row r="832">
      <c r="B832" t="s">
        <v>60</v>
      </c>
      <c r="C832" s="19" t="n">
        <v>0.203005187478964</v>
      </c>
      <c r="D832" s="19" t="n">
        <v>0.156316366517273</v>
      </c>
      <c r="E832" s="19" t="n">
        <v>0.262514278257126</v>
      </c>
      <c r="F832" s="19"/>
      <c r="G832" s="19" t="n">
        <v>0.151189962684358</v>
      </c>
      <c r="H832" s="19" t="n">
        <v>0.127211673038944</v>
      </c>
      <c r="I832" s="19" t="n">
        <v>0.229587057205572</v>
      </c>
      <c r="J832" s="19" t="n">
        <v>0.243985125961183</v>
      </c>
      <c r="K832" s="19" t="n">
        <v>0.305071280979285</v>
      </c>
      <c r="L832" s="19" t="n">
        <v>0.0953564665875175</v>
      </c>
      <c r="M832" s="19"/>
      <c r="N832" s="19" t="n">
        <v>0.307260881340917</v>
      </c>
      <c r="O832" s="19" t="n">
        <v>0.218406262144171</v>
      </c>
      <c r="P832" s="19" t="n">
        <v>0.176212514054411</v>
      </c>
      <c r="Q832" s="19" t="n">
        <v>0.217668857400228</v>
      </c>
      <c r="R832" s="19" t="n">
        <v>0.172096885922563</v>
      </c>
      <c r="S832" s="19"/>
      <c r="T832" s="19" t="n">
        <v>0</v>
      </c>
      <c r="U832" s="19" t="n">
        <v>0.244751269430819</v>
      </c>
      <c r="V832" s="19" t="n">
        <v>0.234800843725185</v>
      </c>
      <c r="W832" s="19" t="n">
        <v>0.192478169214611</v>
      </c>
      <c r="X832" s="19"/>
      <c r="Y832" s="19" t="n">
        <v>0.198672156164031</v>
      </c>
      <c r="Z832" s="19" t="n">
        <v>0.220623004111818</v>
      </c>
      <c r="AA832" s="19" t="s">
        <v>118</v>
      </c>
      <c r="AB832" s="19" t="s">
        <v>118</v>
      </c>
      <c r="AC832" s="19" t="s">
        <v>118</v>
      </c>
      <c r="AD832" s="19" t="s">
        <v>118</v>
      </c>
      <c r="AE832" s="19"/>
      <c r="AF832" s="19" t="n">
        <v>0.180057817694399</v>
      </c>
      <c r="AG832" s="19"/>
      <c r="AH832" s="19" t="n">
        <v>0.201781081984829</v>
      </c>
      <c r="AI832" s="19"/>
      <c r="AJ832" s="19" t="n">
        <v>0.197072031767013</v>
      </c>
      <c r="AK832" s="19" t="n">
        <v>0.262239599954852</v>
      </c>
      <c r="AL832" s="19" t="n">
        <v>0.180770886399085</v>
      </c>
      <c r="AM832" s="19" t="n">
        <v>0.17655011132413</v>
      </c>
      <c r="AN832" s="19" t="n">
        <v>0.234413838653359</v>
      </c>
      <c r="AO832" s="19" t="n">
        <v>0.263665064803497</v>
      </c>
      <c r="AP832" s="19" t="n">
        <v>0.132079524167647</v>
      </c>
    </row>
    <row r="833">
      <c r="C833" s="19"/>
      <c r="D833" s="19"/>
      <c r="E833" s="19"/>
      <c r="F833" s="19"/>
      <c r="G833" s="19"/>
      <c r="H833" s="19"/>
      <c r="I833" s="19"/>
      <c r="J833" s="19"/>
      <c r="K833" s="19"/>
      <c r="L833" s="19"/>
      <c r="M833" s="19"/>
      <c r="N833" s="19"/>
      <c r="O833" s="19"/>
      <c r="P833" s="19"/>
      <c r="Q833" s="19"/>
      <c r="R833" s="19"/>
      <c r="S833" s="19"/>
      <c r="T833" s="19"/>
      <c r="U833" s="19"/>
      <c r="V833" s="19"/>
      <c r="W833" s="19"/>
      <c r="X833" s="19"/>
      <c r="Y833" s="19"/>
      <c r="Z833" s="19"/>
      <c r="AA833" s="19"/>
      <c r="AB833" s="19"/>
      <c r="AC833" s="19"/>
      <c r="AD833" s="19"/>
      <c r="AE833" s="19"/>
      <c r="AF833" s="19"/>
      <c r="AG833" s="19"/>
      <c r="AH833" s="19"/>
      <c r="AI833" s="19"/>
      <c r="AJ833" s="19"/>
      <c r="AK833" s="19"/>
      <c r="AL833" s="19"/>
      <c r="AM833" s="19"/>
      <c r="AN833" s="19"/>
      <c r="AO833" s="19"/>
      <c r="AP833" s="19"/>
    </row>
    <row r="834">
      <c r="B834" s="7" t="s">
        <v>350</v>
      </c>
      <c r="C834" s="19"/>
      <c r="D834" s="19"/>
      <c r="E834" s="19"/>
      <c r="F834" s="19"/>
      <c r="G834" s="19"/>
      <c r="H834" s="19"/>
      <c r="I834" s="19"/>
      <c r="J834" s="19"/>
      <c r="K834" s="19"/>
      <c r="L834" s="19"/>
      <c r="M834" s="19"/>
      <c r="N834" s="19"/>
      <c r="O834" s="19"/>
      <c r="P834" s="19"/>
      <c r="Q834" s="19"/>
      <c r="R834" s="19"/>
      <c r="S834" s="19"/>
      <c r="T834" s="19"/>
      <c r="U834" s="19"/>
      <c r="V834" s="19"/>
      <c r="W834" s="19"/>
      <c r="X834" s="19"/>
      <c r="Y834" s="19"/>
      <c r="Z834" s="19"/>
      <c r="AA834" s="19"/>
      <c r="AB834" s="19"/>
      <c r="AC834" s="19"/>
      <c r="AD834" s="19"/>
      <c r="AE834" s="19"/>
      <c r="AF834" s="19"/>
      <c r="AG834" s="19"/>
      <c r="AH834" s="19"/>
      <c r="AI834" s="19"/>
      <c r="AJ834" s="19"/>
      <c r="AK834" s="19"/>
      <c r="AL834" s="19"/>
      <c r="AM834" s="19"/>
      <c r="AN834" s="19"/>
      <c r="AO834" s="19"/>
      <c r="AP834" s="19"/>
    </row>
    <row r="835">
      <c r="B835" s="26" t="s">
        <v>351</v>
      </c>
      <c r="C835" s="19"/>
      <c r="D835" s="19"/>
      <c r="E835" s="19"/>
      <c r="F835" s="19"/>
      <c r="G835" s="19"/>
      <c r="H835" s="19"/>
      <c r="I835" s="19"/>
      <c r="J835" s="19"/>
      <c r="K835" s="19"/>
      <c r="L835" s="19"/>
      <c r="M835" s="19"/>
      <c r="N835" s="19"/>
      <c r="O835" s="19"/>
      <c r="P835" s="19"/>
      <c r="Q835" s="19"/>
      <c r="R835" s="19"/>
      <c r="S835" s="19"/>
      <c r="T835" s="19"/>
      <c r="U835" s="19"/>
      <c r="V835" s="19"/>
      <c r="W835" s="19"/>
      <c r="X835" s="19"/>
      <c r="Y835" s="19"/>
      <c r="Z835" s="19"/>
      <c r="AA835" s="19"/>
      <c r="AB835" s="19"/>
      <c r="AC835" s="19"/>
      <c r="AD835" s="19"/>
      <c r="AE835" s="19"/>
      <c r="AF835" s="19"/>
      <c r="AG835" s="19"/>
      <c r="AH835" s="19"/>
      <c r="AI835" s="19"/>
      <c r="AJ835" s="19"/>
      <c r="AK835" s="19"/>
      <c r="AL835" s="19"/>
      <c r="AM835" s="19"/>
      <c r="AN835" s="19"/>
      <c r="AO835" s="19"/>
      <c r="AP835" s="19"/>
    </row>
    <row r="836">
      <c r="B836" t="s">
        <v>348</v>
      </c>
      <c r="C836" s="19" t="n">
        <v>0.114918239865813</v>
      </c>
      <c r="D836" s="19" t="n">
        <v>0.148244603793464</v>
      </c>
      <c r="E836" s="19" t="n">
        <v>0.0767998769899233</v>
      </c>
      <c r="F836" s="19"/>
      <c r="G836" s="19" t="n">
        <v>0.322661740665813</v>
      </c>
      <c r="H836" s="19" t="n">
        <v>0.104501303463241</v>
      </c>
      <c r="I836" s="19" t="n">
        <v>0.125501695395721</v>
      </c>
      <c r="J836" s="19" t="n">
        <v>0.0699691799446326</v>
      </c>
      <c r="K836" s="19" t="n">
        <v>0.127037294505391</v>
      </c>
      <c r="L836" s="19" t="n">
        <v>0.0671792043961204</v>
      </c>
      <c r="M836" s="19"/>
      <c r="N836" s="19" t="n">
        <v>0.160447018637415</v>
      </c>
      <c r="O836" s="19" t="n">
        <v>0.178031263620439</v>
      </c>
      <c r="P836" s="19" t="n">
        <v>0.106416512281298</v>
      </c>
      <c r="Q836" s="19" t="n">
        <v>0.0655355573114154</v>
      </c>
      <c r="R836" s="19" t="n">
        <v>0.165299306339028</v>
      </c>
      <c r="S836" s="19"/>
      <c r="T836" s="19" t="n">
        <v>0.187441659220509</v>
      </c>
      <c r="U836" s="19" t="n">
        <v>0.114571992947703</v>
      </c>
      <c r="V836" s="19" t="n">
        <v>0.0422138415102343</v>
      </c>
      <c r="W836" s="19" t="n">
        <v>0.116833878312487</v>
      </c>
      <c r="X836" s="19"/>
      <c r="Y836" s="19" t="n">
        <v>0.156469069448956</v>
      </c>
      <c r="Z836" s="19" t="n">
        <v>0.143206395270208</v>
      </c>
      <c r="AA836" s="19" t="n">
        <v>0.0403591211596108</v>
      </c>
      <c r="AB836" s="19" t="n">
        <v>0.104749566939302</v>
      </c>
      <c r="AC836" s="19" t="n">
        <v>0.51433446929626</v>
      </c>
      <c r="AD836" s="19" t="n">
        <v>0</v>
      </c>
      <c r="AE836" s="19"/>
      <c r="AF836" s="19" t="n">
        <v>0.136585631067604</v>
      </c>
      <c r="AG836" s="19"/>
      <c r="AH836" s="19" t="n">
        <v>0.0947852140308315</v>
      </c>
      <c r="AI836" s="19"/>
      <c r="AJ836" s="19" t="n">
        <v>0.180812620811666</v>
      </c>
      <c r="AK836" s="19" t="n">
        <v>0.103493637824908</v>
      </c>
      <c r="AL836" s="19" t="n">
        <v>0.107279776568793</v>
      </c>
      <c r="AM836" s="19" t="n">
        <v>0.0946587617836075</v>
      </c>
      <c r="AN836" s="19" t="n">
        <v>0</v>
      </c>
      <c r="AO836" s="19" t="n">
        <v>0.176334983983712</v>
      </c>
      <c r="AP836" s="19" t="n">
        <v>0.070364139793608</v>
      </c>
    </row>
    <row r="837">
      <c r="B837" t="s">
        <v>349</v>
      </c>
      <c r="C837" s="19" t="n">
        <v>0.738066298454914</v>
      </c>
      <c r="D837" s="19" t="n">
        <v>0.688026589056391</v>
      </c>
      <c r="E837" s="19" t="n">
        <v>0.795301219288098</v>
      </c>
      <c r="F837" s="19"/>
      <c r="G837" s="19" t="n">
        <v>0.61765725624202</v>
      </c>
      <c r="H837" s="19" t="n">
        <v>0.830797545665985</v>
      </c>
      <c r="I837" s="19" t="n">
        <v>0.689343107140212</v>
      </c>
      <c r="J837" s="19" t="n">
        <v>0.720511468293115</v>
      </c>
      <c r="K837" s="19" t="n">
        <v>0.733376587352392</v>
      </c>
      <c r="L837" s="19" t="n">
        <v>0.765384037492989</v>
      </c>
      <c r="M837" s="19"/>
      <c r="N837" s="19" t="n">
        <v>0.719197079249259</v>
      </c>
      <c r="O837" s="19" t="n">
        <v>0.737479734349032</v>
      </c>
      <c r="P837" s="19" t="n">
        <v>0.685800418532419</v>
      </c>
      <c r="Q837" s="19" t="n">
        <v>0.774917811013601</v>
      </c>
      <c r="R837" s="19" t="n">
        <v>0.762873662178222</v>
      </c>
      <c r="S837" s="19"/>
      <c r="T837" s="19" t="n">
        <v>0.724294169146651</v>
      </c>
      <c r="U837" s="19" t="n">
        <v>0.734397725813511</v>
      </c>
      <c r="V837" s="19" t="n">
        <v>0.663798527936033</v>
      </c>
      <c r="W837" s="19" t="n">
        <v>0.771813212417019</v>
      </c>
      <c r="X837" s="19"/>
      <c r="Y837" s="19" t="n">
        <v>0.692485988210002</v>
      </c>
      <c r="Z837" s="19" t="n">
        <v>0.706901068258027</v>
      </c>
      <c r="AA837" s="19" t="n">
        <v>0.795921869307205</v>
      </c>
      <c r="AB837" s="19" t="n">
        <v>0.895250433060698</v>
      </c>
      <c r="AC837" s="19" t="n">
        <v>0.48566553070374</v>
      </c>
      <c r="AD837" s="19" t="n">
        <v>0.816402062328047</v>
      </c>
      <c r="AE837" s="19"/>
      <c r="AF837" s="19" t="n">
        <v>0.705223513621555</v>
      </c>
      <c r="AG837" s="19"/>
      <c r="AH837" s="19" t="n">
        <v>0.77636475678379</v>
      </c>
      <c r="AI837" s="19"/>
      <c r="AJ837" s="19" t="n">
        <v>0.761309085627686</v>
      </c>
      <c r="AK837" s="19" t="n">
        <v>0.680083909056933</v>
      </c>
      <c r="AL837" s="19" t="n">
        <v>0.762895874131359</v>
      </c>
      <c r="AM837" s="19" t="n">
        <v>0.776860867834839</v>
      </c>
      <c r="AN837" s="19" t="n">
        <v>0.927145799756463</v>
      </c>
      <c r="AO837" s="19" t="n">
        <v>0.632981427744748</v>
      </c>
      <c r="AP837" s="19" t="n">
        <v>0.746351131398064</v>
      </c>
    </row>
    <row r="838">
      <c r="B838" t="s">
        <v>209</v>
      </c>
      <c r="C838" s="19" t="n">
        <v>0.147015461679273</v>
      </c>
      <c r="D838" s="19" t="n">
        <v>0.163728807150145</v>
      </c>
      <c r="E838" s="19" t="n">
        <v>0.127898903721978</v>
      </c>
      <c r="F838" s="19"/>
      <c r="G838" s="19" t="n">
        <v>0.0596810030921666</v>
      </c>
      <c r="H838" s="19" t="n">
        <v>0.0647011508707743</v>
      </c>
      <c r="I838" s="19" t="n">
        <v>0.185155197464067</v>
      </c>
      <c r="J838" s="19" t="n">
        <v>0.209519351762252</v>
      </c>
      <c r="K838" s="19" t="n">
        <v>0.139586118142217</v>
      </c>
      <c r="L838" s="19" t="n">
        <v>0.167436758110891</v>
      </c>
      <c r="M838" s="19"/>
      <c r="N838" s="19" t="n">
        <v>0.120355902113327</v>
      </c>
      <c r="O838" s="19" t="n">
        <v>0.084489002030529</v>
      </c>
      <c r="P838" s="19" t="n">
        <v>0.207783069186283</v>
      </c>
      <c r="Q838" s="19" t="n">
        <v>0.159546631674983</v>
      </c>
      <c r="R838" s="19" t="n">
        <v>0.0718270314827499</v>
      </c>
      <c r="S838" s="19"/>
      <c r="T838" s="19" t="n">
        <v>0.0882641716328401</v>
      </c>
      <c r="U838" s="19" t="n">
        <v>0.151030281238786</v>
      </c>
      <c r="V838" s="19" t="n">
        <v>0.293987630553733</v>
      </c>
      <c r="W838" s="19" t="n">
        <v>0.111352909270493</v>
      </c>
      <c r="X838" s="19"/>
      <c r="Y838" s="19" t="n">
        <v>0.151044942341042</v>
      </c>
      <c r="Z838" s="19" t="n">
        <v>0.149892536471766</v>
      </c>
      <c r="AA838" s="19" t="n">
        <v>0.163719009533185</v>
      </c>
      <c r="AB838" s="19" t="n">
        <v>0</v>
      </c>
      <c r="AC838" s="19" t="n">
        <v>0</v>
      </c>
      <c r="AD838" s="19" t="n">
        <v>0.183597937671953</v>
      </c>
      <c r="AE838" s="19"/>
      <c r="AF838" s="19" t="n">
        <v>0.158190855310842</v>
      </c>
      <c r="AG838" s="19"/>
      <c r="AH838" s="19" t="n">
        <v>0.128850029185378</v>
      </c>
      <c r="AI838" s="19"/>
      <c r="AJ838" s="19" t="n">
        <v>0.0578782935606485</v>
      </c>
      <c r="AK838" s="19" t="n">
        <v>0.216422453118159</v>
      </c>
      <c r="AL838" s="19" t="n">
        <v>0.129824349299848</v>
      </c>
      <c r="AM838" s="19" t="n">
        <v>0.128480370381553</v>
      </c>
      <c r="AN838" s="19" t="n">
        <v>0.0728542002435364</v>
      </c>
      <c r="AO838" s="19" t="n">
        <v>0.19068358827154</v>
      </c>
      <c r="AP838" s="19" t="n">
        <v>0.183284728808328</v>
      </c>
    </row>
    <row r="839">
      <c r="C839" s="19"/>
      <c r="D839" s="19"/>
      <c r="E839" s="19"/>
      <c r="F839" s="19"/>
      <c r="G839" s="19"/>
      <c r="H839" s="19"/>
      <c r="I839" s="19"/>
      <c r="J839" s="19"/>
      <c r="K839" s="19"/>
      <c r="L839" s="19"/>
      <c r="M839" s="19"/>
      <c r="N839" s="19"/>
      <c r="O839" s="19"/>
      <c r="P839" s="19"/>
      <c r="Q839" s="19"/>
      <c r="R839" s="19"/>
      <c r="S839" s="19"/>
      <c r="T839" s="19"/>
      <c r="U839" s="19"/>
      <c r="V839" s="19"/>
      <c r="W839" s="19"/>
      <c r="X839" s="19"/>
      <c r="Y839" s="19"/>
      <c r="Z839" s="19"/>
      <c r="AA839" s="19"/>
      <c r="AB839" s="19"/>
      <c r="AC839" s="19"/>
      <c r="AD839" s="19"/>
      <c r="AE839" s="19"/>
      <c r="AF839" s="19"/>
      <c r="AG839" s="19"/>
      <c r="AH839" s="19"/>
      <c r="AI839" s="19"/>
      <c r="AJ839" s="19"/>
      <c r="AK839" s="19"/>
      <c r="AL839" s="19"/>
      <c r="AM839" s="19"/>
      <c r="AN839" s="19"/>
      <c r="AO839" s="19"/>
      <c r="AP839" s="19"/>
    </row>
    <row r="840">
      <c r="B840" s="7" t="s">
        <v>353</v>
      </c>
      <c r="C840" s="19"/>
      <c r="D840" s="19"/>
      <c r="E840" s="19"/>
      <c r="F840" s="19"/>
      <c r="G840" s="19"/>
      <c r="H840" s="19"/>
      <c r="I840" s="19"/>
      <c r="J840" s="19"/>
      <c r="K840" s="19"/>
      <c r="L840" s="19"/>
      <c r="M840" s="19"/>
      <c r="N840" s="19"/>
      <c r="O840" s="19"/>
      <c r="P840" s="19"/>
      <c r="Q840" s="19"/>
      <c r="R840" s="19"/>
      <c r="S840" s="19"/>
      <c r="T840" s="19"/>
      <c r="U840" s="19"/>
      <c r="V840" s="19"/>
      <c r="W840" s="19"/>
      <c r="X840" s="19"/>
      <c r="Y840" s="19"/>
      <c r="Z840" s="19"/>
      <c r="AA840" s="19"/>
      <c r="AB840" s="19"/>
      <c r="AC840" s="19"/>
      <c r="AD840" s="19"/>
      <c r="AE840" s="19"/>
      <c r="AF840" s="19"/>
      <c r="AG840" s="19"/>
      <c r="AH840" s="19"/>
      <c r="AI840" s="19"/>
      <c r="AJ840" s="19"/>
      <c r="AK840" s="19"/>
      <c r="AL840" s="19"/>
      <c r="AM840" s="19"/>
      <c r="AN840" s="19"/>
      <c r="AO840" s="19"/>
      <c r="AP840" s="19"/>
    </row>
    <row r="841">
      <c r="B841" s="26" t="s">
        <v>351</v>
      </c>
      <c r="C841" s="19"/>
      <c r="D841" s="19"/>
      <c r="E841" s="19"/>
      <c r="F841" s="19"/>
      <c r="G841" s="19"/>
      <c r="H841" s="19"/>
      <c r="I841" s="19"/>
      <c r="J841" s="19"/>
      <c r="K841" s="19"/>
      <c r="L841" s="19"/>
      <c r="M841" s="19"/>
      <c r="N841" s="19"/>
      <c r="O841" s="19"/>
      <c r="P841" s="19"/>
      <c r="Q841" s="19"/>
      <c r="R841" s="19"/>
      <c r="S841" s="19"/>
      <c r="T841" s="19"/>
      <c r="U841" s="19"/>
      <c r="V841" s="19"/>
      <c r="W841" s="19"/>
      <c r="X841" s="19"/>
      <c r="Y841" s="19"/>
      <c r="Z841" s="19"/>
      <c r="AA841" s="19"/>
      <c r="AB841" s="19"/>
      <c r="AC841" s="19"/>
      <c r="AD841" s="19"/>
      <c r="AE841" s="19"/>
      <c r="AF841" s="19"/>
      <c r="AG841" s="19"/>
      <c r="AH841" s="19"/>
      <c r="AI841" s="19"/>
      <c r="AJ841" s="19"/>
      <c r="AK841" s="19"/>
      <c r="AL841" s="19"/>
      <c r="AM841" s="19"/>
      <c r="AN841" s="19"/>
      <c r="AO841" s="19"/>
      <c r="AP841" s="19"/>
    </row>
    <row r="842">
      <c r="B842" t="s">
        <v>352</v>
      </c>
      <c r="C842" s="19" t="n">
        <v>0.133933590155178</v>
      </c>
      <c r="D842" s="19" t="n">
        <v>0.167860077590836</v>
      </c>
      <c r="E842" s="19" t="n">
        <v>0.106051279782998</v>
      </c>
      <c r="F842" s="19"/>
      <c r="G842" s="19" t="n">
        <v>0.130371810521521</v>
      </c>
      <c r="H842" s="19" t="n">
        <v>0.202584195005039</v>
      </c>
      <c r="I842" s="19" t="n">
        <v>0.0961895496799245</v>
      </c>
      <c r="J842" s="19" t="n">
        <v>0.0803681430834098</v>
      </c>
      <c r="K842" s="19" t="n">
        <v>0.125269735088903</v>
      </c>
      <c r="L842" s="19" t="n">
        <v>0.132309749987471</v>
      </c>
      <c r="M842" s="19"/>
      <c r="N842" s="19" t="n">
        <v>0.138930196250737</v>
      </c>
      <c r="O842" s="19" t="n">
        <v>0</v>
      </c>
      <c r="P842" s="19" t="n">
        <v>0.195355987886579</v>
      </c>
      <c r="Q842" s="19" t="n">
        <v>0.0889898628036832</v>
      </c>
      <c r="R842" s="19" t="n">
        <v>0.29097925506602</v>
      </c>
      <c r="S842" s="19"/>
      <c r="T842" s="19" t="n">
        <v>0.203809341432384</v>
      </c>
      <c r="U842" s="19" t="n">
        <v>0.19287752703994</v>
      </c>
      <c r="V842" s="19" t="n">
        <v>0.0902214813413078</v>
      </c>
      <c r="W842" s="19" t="n">
        <v>0.12857298542672</v>
      </c>
      <c r="X842" s="19"/>
      <c r="Y842" s="19" t="n">
        <v>0.205729087216537</v>
      </c>
      <c r="Z842" s="19" t="n">
        <v>0.0414394615454179</v>
      </c>
      <c r="AA842" s="19" t="n">
        <v>0.100251770788987</v>
      </c>
      <c r="AB842" s="19" t="n">
        <v>0.117982179062602</v>
      </c>
      <c r="AC842" s="19" t="n">
        <v>0.146889664859053</v>
      </c>
      <c r="AD842" s="19" t="n">
        <v>0</v>
      </c>
      <c r="AE842" s="19"/>
      <c r="AF842" s="19" t="n">
        <v>0.16067204712404</v>
      </c>
      <c r="AG842" s="19"/>
      <c r="AH842" s="19" t="n">
        <v>0.116479818091242</v>
      </c>
      <c r="AI842" s="19"/>
      <c r="AJ842" s="19" t="n">
        <v>0.127193360713065</v>
      </c>
      <c r="AK842" s="19" t="n">
        <v>0.120163531868097</v>
      </c>
      <c r="AL842" s="19" t="n">
        <v>0.12418880855998</v>
      </c>
      <c r="AM842" s="19" t="n">
        <v>0.287019582819154</v>
      </c>
      <c r="AN842" s="19" t="n">
        <v>0.139647005458673</v>
      </c>
      <c r="AO842" s="19" t="n">
        <v>0.176514575650482</v>
      </c>
      <c r="AP842" s="19" t="n">
        <v>0.0604303082602584</v>
      </c>
    </row>
    <row r="843">
      <c r="B843" t="s">
        <v>349</v>
      </c>
      <c r="C843" s="19" t="n">
        <v>0.784551143019047</v>
      </c>
      <c r="D843" s="19" t="n">
        <v>0.748454086349418</v>
      </c>
      <c r="E843" s="19" t="n">
        <v>0.814217324626957</v>
      </c>
      <c r="F843" s="19"/>
      <c r="G843" s="19" t="n">
        <v>0.812176278598735</v>
      </c>
      <c r="H843" s="19" t="n">
        <v>0.748501694687589</v>
      </c>
      <c r="I843" s="19" t="n">
        <v>0.708964213351664</v>
      </c>
      <c r="J843" s="19" t="n">
        <v>0.793343451444639</v>
      </c>
      <c r="K843" s="19" t="n">
        <v>0.806029065288023</v>
      </c>
      <c r="L843" s="19" t="n">
        <v>0.816219079659012</v>
      </c>
      <c r="M843" s="19"/>
      <c r="N843" s="19" t="n">
        <v>0.794671448480464</v>
      </c>
      <c r="O843" s="19" t="n">
        <v>0.904135469277741</v>
      </c>
      <c r="P843" s="19" t="n">
        <v>0.688489720844369</v>
      </c>
      <c r="Q843" s="19" t="n">
        <v>0.851564312820492</v>
      </c>
      <c r="R843" s="19" t="n">
        <v>0.647551159125075</v>
      </c>
      <c r="S843" s="19"/>
      <c r="T843" s="19" t="n">
        <v>0.796190658567616</v>
      </c>
      <c r="U843" s="19" t="n">
        <v>0.75843738256792</v>
      </c>
      <c r="V843" s="19" t="n">
        <v>0.764052634764004</v>
      </c>
      <c r="W843" s="19" t="n">
        <v>0.7745531022936</v>
      </c>
      <c r="X843" s="19"/>
      <c r="Y843" s="19" t="n">
        <v>0.681953550749779</v>
      </c>
      <c r="Z843" s="19" t="n">
        <v>0.869569264340979</v>
      </c>
      <c r="AA843" s="19" t="n">
        <v>0.82805666921955</v>
      </c>
      <c r="AB843" s="19" t="n">
        <v>0.828559688442272</v>
      </c>
      <c r="AC843" s="19" t="n">
        <v>0.803928743190024</v>
      </c>
      <c r="AD843" s="19" t="n">
        <v>1</v>
      </c>
      <c r="AE843" s="19"/>
      <c r="AF843" s="19" t="n">
        <v>0.781783260835038</v>
      </c>
      <c r="AG843" s="19"/>
      <c r="AH843" s="19" t="n">
        <v>0.824559649975964</v>
      </c>
      <c r="AI843" s="19"/>
      <c r="AJ843" s="19" t="n">
        <v>0.722599005054718</v>
      </c>
      <c r="AK843" s="19" t="n">
        <v>0.771110519535965</v>
      </c>
      <c r="AL843" s="19" t="n">
        <v>0.875811191440021</v>
      </c>
      <c r="AM843" s="19" t="n">
        <v>0.712980417180846</v>
      </c>
      <c r="AN843" s="19" t="n">
        <v>0.758266168370531</v>
      </c>
      <c r="AO843" s="19" t="n">
        <v>0.702815021295111</v>
      </c>
      <c r="AP843" s="19" t="n">
        <v>0.939569691739742</v>
      </c>
    </row>
    <row r="844">
      <c r="B844" t="s">
        <v>209</v>
      </c>
      <c r="C844" s="19" t="n">
        <v>0.0815152668257759</v>
      </c>
      <c r="D844" s="19" t="n">
        <v>0.0836858360597463</v>
      </c>
      <c r="E844" s="19" t="n">
        <v>0.0797313955900446</v>
      </c>
      <c r="F844" s="19"/>
      <c r="G844" s="19" t="n">
        <v>0.0574519108797436</v>
      </c>
      <c r="H844" s="19" t="n">
        <v>0.0489141103073715</v>
      </c>
      <c r="I844" s="19" t="n">
        <v>0.194846236968411</v>
      </c>
      <c r="J844" s="19" t="n">
        <v>0.126288405471951</v>
      </c>
      <c r="K844" s="19" t="n">
        <v>0.0687011996230741</v>
      </c>
      <c r="L844" s="19" t="n">
        <v>0.0514711703535175</v>
      </c>
      <c r="M844" s="19"/>
      <c r="N844" s="19" t="n">
        <v>0.0663983552687988</v>
      </c>
      <c r="O844" s="19" t="n">
        <v>0.0958645307222586</v>
      </c>
      <c r="P844" s="19" t="n">
        <v>0.116154291269052</v>
      </c>
      <c r="Q844" s="19" t="n">
        <v>0.0594458243758243</v>
      </c>
      <c r="R844" s="19" t="n">
        <v>0.0614695858089044</v>
      </c>
      <c r="S844" s="19"/>
      <c r="T844" s="19" t="n">
        <v>0</v>
      </c>
      <c r="U844" s="19" t="n">
        <v>0.0486850903921403</v>
      </c>
      <c r="V844" s="19" t="n">
        <v>0.145725883894688</v>
      </c>
      <c r="W844" s="19" t="n">
        <v>0.0968739122796797</v>
      </c>
      <c r="X844" s="19"/>
      <c r="Y844" s="19" t="n">
        <v>0.112317362033683</v>
      </c>
      <c r="Z844" s="19" t="n">
        <v>0.0889912741136033</v>
      </c>
      <c r="AA844" s="19" t="n">
        <v>0.0716915599914631</v>
      </c>
      <c r="AB844" s="19" t="n">
        <v>0.0534581324951253</v>
      </c>
      <c r="AC844" s="19" t="n">
        <v>0.0491815919509232</v>
      </c>
      <c r="AD844" s="19" t="n">
        <v>0</v>
      </c>
      <c r="AE844" s="19"/>
      <c r="AF844" s="19" t="n">
        <v>0.0575446920409218</v>
      </c>
      <c r="AG844" s="19"/>
      <c r="AH844" s="19" t="n">
        <v>0.0589605319327939</v>
      </c>
      <c r="AI844" s="19"/>
      <c r="AJ844" s="19" t="n">
        <v>0.150207634232217</v>
      </c>
      <c r="AK844" s="19" t="n">
        <v>0.108725948595937</v>
      </c>
      <c r="AL844" s="19" t="n">
        <v>0</v>
      </c>
      <c r="AM844" s="19" t="n">
        <v>0</v>
      </c>
      <c r="AN844" s="19" t="n">
        <v>0.102086826170796</v>
      </c>
      <c r="AO844" s="19" t="n">
        <v>0.120670403054407</v>
      </c>
      <c r="AP844" s="19" t="n">
        <v>0</v>
      </c>
    </row>
    <row r="845">
      <c r="C845" s="19"/>
      <c r="D845" s="19"/>
      <c r="E845" s="19"/>
      <c r="F845" s="19"/>
      <c r="G845" s="19"/>
      <c r="H845" s="19"/>
      <c r="I845" s="19"/>
      <c r="J845" s="19"/>
      <c r="K845" s="19"/>
      <c r="L845" s="19"/>
      <c r="M845" s="19"/>
      <c r="N845" s="19"/>
      <c r="O845" s="19"/>
      <c r="P845" s="19"/>
      <c r="Q845" s="19"/>
      <c r="R845" s="19"/>
      <c r="S845" s="19"/>
      <c r="T845" s="19"/>
      <c r="U845" s="19"/>
      <c r="V845" s="19"/>
      <c r="W845" s="19"/>
      <c r="X845" s="19"/>
      <c r="Y845" s="19"/>
      <c r="Z845" s="19"/>
      <c r="AA845" s="19"/>
      <c r="AB845" s="19"/>
      <c r="AC845" s="19"/>
      <c r="AD845" s="19"/>
      <c r="AE845" s="19"/>
      <c r="AF845" s="19"/>
      <c r="AG845" s="19"/>
      <c r="AH845" s="19"/>
      <c r="AI845" s="19"/>
      <c r="AJ845" s="19"/>
      <c r="AK845" s="19"/>
      <c r="AL845" s="19"/>
      <c r="AM845" s="19"/>
      <c r="AN845" s="19"/>
      <c r="AO845" s="19"/>
      <c r="AP845" s="19"/>
    </row>
    <row r="846">
      <c r="B846" s="7" t="s">
        <v>355</v>
      </c>
      <c r="C846" s="19"/>
      <c r="D846" s="19"/>
      <c r="E846" s="19"/>
      <c r="F846" s="19"/>
      <c r="G846" s="19"/>
      <c r="H846" s="19"/>
      <c r="I846" s="19"/>
      <c r="J846" s="19"/>
      <c r="K846" s="19"/>
      <c r="L846" s="19"/>
      <c r="M846" s="19"/>
      <c r="N846" s="19"/>
      <c r="O846" s="19"/>
      <c r="P846" s="19"/>
      <c r="Q846" s="19"/>
      <c r="R846" s="19"/>
      <c r="S846" s="19"/>
      <c r="T846" s="19"/>
      <c r="U846" s="19"/>
      <c r="V846" s="19"/>
      <c r="W846" s="19"/>
      <c r="X846" s="19"/>
      <c r="Y846" s="19"/>
      <c r="Z846" s="19"/>
      <c r="AA846" s="19"/>
      <c r="AB846" s="19"/>
      <c r="AC846" s="19"/>
      <c r="AD846" s="19"/>
      <c r="AE846" s="19"/>
      <c r="AF846" s="19"/>
      <c r="AG846" s="19"/>
      <c r="AH846" s="19"/>
      <c r="AI846" s="19"/>
      <c r="AJ846" s="19"/>
      <c r="AK846" s="19"/>
      <c r="AL846" s="19"/>
      <c r="AM846" s="19"/>
      <c r="AN846" s="19"/>
      <c r="AO846" s="19"/>
      <c r="AP846" s="19"/>
    </row>
    <row r="847">
      <c r="B847" s="26" t="s">
        <v>351</v>
      </c>
      <c r="C847" s="19"/>
      <c r="D847" s="19"/>
      <c r="E847" s="19"/>
      <c r="F847" s="19"/>
      <c r="G847" s="19"/>
      <c r="H847" s="19"/>
      <c r="I847" s="19"/>
      <c r="J847" s="19"/>
      <c r="K847" s="19"/>
      <c r="L847" s="19"/>
      <c r="M847" s="19"/>
      <c r="N847" s="19"/>
      <c r="O847" s="19"/>
      <c r="P847" s="19"/>
      <c r="Q847" s="19"/>
      <c r="R847" s="19"/>
      <c r="S847" s="19"/>
      <c r="T847" s="19"/>
      <c r="U847" s="19"/>
      <c r="V847" s="19"/>
      <c r="W847" s="19"/>
      <c r="X847" s="19"/>
      <c r="Y847" s="19"/>
      <c r="Z847" s="19"/>
      <c r="AA847" s="19"/>
      <c r="AB847" s="19"/>
      <c r="AC847" s="19"/>
      <c r="AD847" s="19"/>
      <c r="AE847" s="19"/>
      <c r="AF847" s="19"/>
      <c r="AG847" s="19"/>
      <c r="AH847" s="19"/>
      <c r="AI847" s="19"/>
      <c r="AJ847" s="19"/>
      <c r="AK847" s="19"/>
      <c r="AL847" s="19"/>
      <c r="AM847" s="19"/>
      <c r="AN847" s="19"/>
      <c r="AO847" s="19"/>
      <c r="AP847" s="19"/>
    </row>
    <row r="848">
      <c r="B848" t="s">
        <v>354</v>
      </c>
      <c r="C848" s="19" t="n">
        <v>0.127727964008718</v>
      </c>
      <c r="D848" s="19" t="n">
        <v>0.139849947944223</v>
      </c>
      <c r="E848" s="19" t="n">
        <v>0.115384860441636</v>
      </c>
      <c r="F848" s="19"/>
      <c r="G848" s="19" t="n">
        <v>0.186761042772065</v>
      </c>
      <c r="H848" s="19" t="n">
        <v>0.145678826629647</v>
      </c>
      <c r="I848" s="19" t="n">
        <v>0.0891831458125456</v>
      </c>
      <c r="J848" s="19" t="n">
        <v>0.0893833095734086</v>
      </c>
      <c r="K848" s="19" t="n">
        <v>0.0965199379563788</v>
      </c>
      <c r="L848" s="19" t="n">
        <v>0.170985075936408</v>
      </c>
      <c r="M848" s="19"/>
      <c r="N848" s="19" t="n">
        <v>0.176222110670762</v>
      </c>
      <c r="O848" s="19" t="n">
        <v>0.0496422667639169</v>
      </c>
      <c r="P848" s="19" t="n">
        <v>0.101958274249781</v>
      </c>
      <c r="Q848" s="19" t="n">
        <v>0.13923079790259</v>
      </c>
      <c r="R848" s="19" t="n">
        <v>0.242430813591662</v>
      </c>
      <c r="S848" s="19"/>
      <c r="T848" s="19" t="n">
        <v>0</v>
      </c>
      <c r="U848" s="19" t="n">
        <v>0.173229966602831</v>
      </c>
      <c r="V848" s="19" t="n">
        <v>0.133467763777756</v>
      </c>
      <c r="W848" s="19" t="n">
        <v>0.111591610554744</v>
      </c>
      <c r="X848" s="19"/>
      <c r="Y848" s="19" t="n">
        <v>0.143397431596428</v>
      </c>
      <c r="Z848" s="19" t="n">
        <v>0.147997355917661</v>
      </c>
      <c r="AA848" s="19" t="n">
        <v>0.151323764669154</v>
      </c>
      <c r="AB848" s="19" t="n">
        <v>0.0643163077065769</v>
      </c>
      <c r="AC848" s="19" t="n">
        <v>0.0689260671653675</v>
      </c>
      <c r="AD848" s="19" t="n">
        <v>0</v>
      </c>
      <c r="AE848" s="19"/>
      <c r="AF848" s="19" t="n">
        <v>0.132401610801114</v>
      </c>
      <c r="AG848" s="19"/>
      <c r="AH848" s="19" t="n">
        <v>0.131907402191303</v>
      </c>
      <c r="AI848" s="19"/>
      <c r="AJ848" s="19" t="n">
        <v>0.227081407898052</v>
      </c>
      <c r="AK848" s="19" t="n">
        <v>0.131984314475845</v>
      </c>
      <c r="AL848" s="19" t="n">
        <v>0.172571006863519</v>
      </c>
      <c r="AM848" s="19" t="n">
        <v>0.0398669625441947</v>
      </c>
      <c r="AN848" s="19" t="n">
        <v>0.116417455977453</v>
      </c>
      <c r="AO848" s="19" t="n">
        <v>0.0391467247359966</v>
      </c>
      <c r="AP848" s="19" t="n">
        <v>0</v>
      </c>
    </row>
    <row r="849">
      <c r="B849" t="s">
        <v>349</v>
      </c>
      <c r="C849" s="19" t="n">
        <v>0.743860447763002</v>
      </c>
      <c r="D849" s="19" t="n">
        <v>0.721639741022462</v>
      </c>
      <c r="E849" s="19" t="n">
        <v>0.766486487039368</v>
      </c>
      <c r="F849" s="19"/>
      <c r="G849" s="19" t="n">
        <v>0.729556838419593</v>
      </c>
      <c r="H849" s="19" t="n">
        <v>0.791597447079179</v>
      </c>
      <c r="I849" s="19" t="n">
        <v>0.655093372427829</v>
      </c>
      <c r="J849" s="19" t="n">
        <v>0.850887101955505</v>
      </c>
      <c r="K849" s="19" t="n">
        <v>0.70794868357161</v>
      </c>
      <c r="L849" s="19" t="n">
        <v>0.739871640977332</v>
      </c>
      <c r="M849" s="19"/>
      <c r="N849" s="19" t="n">
        <v>0.564918337493132</v>
      </c>
      <c r="O849" s="19" t="n">
        <v>0.907923732167515</v>
      </c>
      <c r="P849" s="19" t="n">
        <v>0.747355935767286</v>
      </c>
      <c r="Q849" s="19" t="n">
        <v>0.719514924746572</v>
      </c>
      <c r="R849" s="19" t="n">
        <v>0.629173994485368</v>
      </c>
      <c r="S849" s="19"/>
      <c r="T849" s="19" t="n">
        <v>1</v>
      </c>
      <c r="U849" s="19" t="n">
        <v>0.727940529399937</v>
      </c>
      <c r="V849" s="19" t="n">
        <v>0.734005278065309</v>
      </c>
      <c r="W849" s="19" t="n">
        <v>0.747951436773141</v>
      </c>
      <c r="X849" s="19"/>
      <c r="Y849" s="19" t="n">
        <v>0.726213843730056</v>
      </c>
      <c r="Z849" s="19" t="n">
        <v>0.742917086634075</v>
      </c>
      <c r="AA849" s="19" t="n">
        <v>0.779548209523904</v>
      </c>
      <c r="AB849" s="19" t="n">
        <v>0.709485881657447</v>
      </c>
      <c r="AC849" s="19" t="n">
        <v>0.931073932834633</v>
      </c>
      <c r="AD849" s="19" t="n">
        <v>0.775400402402673</v>
      </c>
      <c r="AE849" s="19"/>
      <c r="AF849" s="19" t="n">
        <v>0.748210933558629</v>
      </c>
      <c r="AG849" s="19"/>
      <c r="AH849" s="19" t="n">
        <v>0.746203223063779</v>
      </c>
      <c r="AI849" s="19"/>
      <c r="AJ849" s="19" t="n">
        <v>0.660181642336212</v>
      </c>
      <c r="AK849" s="19" t="n">
        <v>0.718308802912048</v>
      </c>
      <c r="AL849" s="19" t="n">
        <v>0.684200482072947</v>
      </c>
      <c r="AM849" s="19" t="n">
        <v>0.775673772267122</v>
      </c>
      <c r="AN849" s="19" t="n">
        <v>0.795683529406548</v>
      </c>
      <c r="AO849" s="19" t="n">
        <v>0.863018139128857</v>
      </c>
      <c r="AP849" s="19" t="n">
        <v>0.87946537748912</v>
      </c>
    </row>
    <row r="850">
      <c r="B850" t="s">
        <v>209</v>
      </c>
      <c r="C850" s="19" t="n">
        <v>0.128411588228281</v>
      </c>
      <c r="D850" s="19" t="n">
        <v>0.138510311033314</v>
      </c>
      <c r="E850" s="19" t="n">
        <v>0.118128652518996</v>
      </c>
      <c r="F850" s="19"/>
      <c r="G850" s="19" t="n">
        <v>0.0836821188083422</v>
      </c>
      <c r="H850" s="19" t="n">
        <v>0.0627237262911737</v>
      </c>
      <c r="I850" s="19" t="n">
        <v>0.255723481759626</v>
      </c>
      <c r="J850" s="19" t="n">
        <v>0.059729588471086</v>
      </c>
      <c r="K850" s="19" t="n">
        <v>0.195531378472011</v>
      </c>
      <c r="L850" s="19" t="n">
        <v>0.0891432830862604</v>
      </c>
      <c r="M850" s="19"/>
      <c r="N850" s="19" t="n">
        <v>0.258859551836106</v>
      </c>
      <c r="O850" s="19" t="n">
        <v>0.0424340010685682</v>
      </c>
      <c r="P850" s="19" t="n">
        <v>0.150685789982933</v>
      </c>
      <c r="Q850" s="19" t="n">
        <v>0.141254277350838</v>
      </c>
      <c r="R850" s="19" t="n">
        <v>0.12839519192297</v>
      </c>
      <c r="S850" s="19"/>
      <c r="T850" s="19" t="n">
        <v>0</v>
      </c>
      <c r="U850" s="19" t="n">
        <v>0.0988295039972323</v>
      </c>
      <c r="V850" s="19" t="n">
        <v>0.132526958156935</v>
      </c>
      <c r="W850" s="19" t="n">
        <v>0.140456952672115</v>
      </c>
      <c r="X850" s="19"/>
      <c r="Y850" s="19" t="n">
        <v>0.130388724673516</v>
      </c>
      <c r="Z850" s="19" t="n">
        <v>0.109085557448264</v>
      </c>
      <c r="AA850" s="19" t="n">
        <v>0.0691280258069414</v>
      </c>
      <c r="AB850" s="19" t="n">
        <v>0.226197810635977</v>
      </c>
      <c r="AC850" s="19" t="n">
        <v>0</v>
      </c>
      <c r="AD850" s="19" t="n">
        <v>0.224599597597327</v>
      </c>
      <c r="AE850" s="19"/>
      <c r="AF850" s="19" t="n">
        <v>0.119387455640256</v>
      </c>
      <c r="AG850" s="19"/>
      <c r="AH850" s="19" t="n">
        <v>0.121889374744918</v>
      </c>
      <c r="AI850" s="19"/>
      <c r="AJ850" s="19" t="n">
        <v>0.112736949765736</v>
      </c>
      <c r="AK850" s="19" t="n">
        <v>0.149706882612107</v>
      </c>
      <c r="AL850" s="19" t="n">
        <v>0.143228511063534</v>
      </c>
      <c r="AM850" s="19" t="n">
        <v>0.184459265188684</v>
      </c>
      <c r="AN850" s="19" t="n">
        <v>0.0878990146159995</v>
      </c>
      <c r="AO850" s="19" t="n">
        <v>0.0978351361351461</v>
      </c>
      <c r="AP850" s="19" t="n">
        <v>0.12053462251088</v>
      </c>
    </row>
    <row r="851">
      <c r="C851" s="19"/>
      <c r="D851" s="19"/>
      <c r="E851" s="19"/>
      <c r="F851" s="19"/>
      <c r="G851" s="19"/>
      <c r="H851" s="19"/>
      <c r="I851" s="19"/>
      <c r="J851" s="19"/>
      <c r="K851" s="19"/>
      <c r="L851" s="19"/>
      <c r="M851" s="19"/>
      <c r="N851" s="19"/>
      <c r="O851" s="19"/>
      <c r="P851" s="19"/>
      <c r="Q851" s="19"/>
      <c r="R851" s="19"/>
      <c r="S851" s="19"/>
      <c r="T851" s="19"/>
      <c r="U851" s="19"/>
      <c r="V851" s="19"/>
      <c r="W851" s="19"/>
      <c r="X851" s="19"/>
      <c r="Y851" s="19"/>
      <c r="Z851" s="19"/>
      <c r="AA851" s="19"/>
      <c r="AB851" s="19"/>
      <c r="AC851" s="19"/>
      <c r="AD851" s="19"/>
      <c r="AE851" s="19"/>
      <c r="AF851" s="19"/>
      <c r="AG851" s="19"/>
      <c r="AH851" s="19"/>
      <c r="AI851" s="19"/>
      <c r="AJ851" s="19"/>
      <c r="AK851" s="19"/>
      <c r="AL851" s="19"/>
      <c r="AM851" s="19"/>
      <c r="AN851" s="19"/>
      <c r="AO851" s="19"/>
      <c r="AP851" s="19"/>
    </row>
    <row r="852">
      <c r="B852" s="7" t="s">
        <v>357</v>
      </c>
      <c r="C852" s="19"/>
      <c r="D852" s="19"/>
      <c r="E852" s="19"/>
      <c r="F852" s="19"/>
      <c r="G852" s="19"/>
      <c r="H852" s="19"/>
      <c r="I852" s="19"/>
      <c r="J852" s="19"/>
      <c r="K852" s="19"/>
      <c r="L852" s="19"/>
      <c r="M852" s="19"/>
      <c r="N852" s="19"/>
      <c r="O852" s="19"/>
      <c r="P852" s="19"/>
      <c r="Q852" s="19"/>
      <c r="R852" s="19"/>
      <c r="S852" s="19"/>
      <c r="T852" s="19"/>
      <c r="U852" s="19"/>
      <c r="V852" s="19"/>
      <c r="W852" s="19"/>
      <c r="X852" s="19"/>
      <c r="Y852" s="19"/>
      <c r="Z852" s="19"/>
      <c r="AA852" s="19"/>
      <c r="AB852" s="19"/>
      <c r="AC852" s="19"/>
      <c r="AD852" s="19"/>
      <c r="AE852" s="19"/>
      <c r="AF852" s="19"/>
      <c r="AG852" s="19"/>
      <c r="AH852" s="19"/>
      <c r="AI852" s="19"/>
      <c r="AJ852" s="19"/>
      <c r="AK852" s="19"/>
      <c r="AL852" s="19"/>
      <c r="AM852" s="19"/>
      <c r="AN852" s="19"/>
      <c r="AO852" s="19"/>
      <c r="AP852" s="19"/>
    </row>
    <row r="853">
      <c r="B853" s="26" t="s">
        <v>351</v>
      </c>
      <c r="C853" s="19"/>
      <c r="D853" s="19"/>
      <c r="E853" s="19"/>
      <c r="F853" s="19"/>
      <c r="G853" s="19"/>
      <c r="H853" s="19"/>
      <c r="I853" s="19"/>
      <c r="J853" s="19"/>
      <c r="K853" s="19"/>
      <c r="L853" s="19"/>
      <c r="M853" s="19"/>
      <c r="N853" s="19"/>
      <c r="O853" s="19"/>
      <c r="P853" s="19"/>
      <c r="Q853" s="19"/>
      <c r="R853" s="19"/>
      <c r="S853" s="19"/>
      <c r="T853" s="19"/>
      <c r="U853" s="19"/>
      <c r="V853" s="19"/>
      <c r="W853" s="19"/>
      <c r="X853" s="19"/>
      <c r="Y853" s="19"/>
      <c r="Z853" s="19"/>
      <c r="AA853" s="19"/>
      <c r="AB853" s="19"/>
      <c r="AC853" s="19"/>
      <c r="AD853" s="19"/>
      <c r="AE853" s="19"/>
      <c r="AF853" s="19"/>
      <c r="AG853" s="19"/>
      <c r="AH853" s="19"/>
      <c r="AI853" s="19"/>
      <c r="AJ853" s="19"/>
      <c r="AK853" s="19"/>
      <c r="AL853" s="19"/>
      <c r="AM853" s="19"/>
      <c r="AN853" s="19"/>
      <c r="AO853" s="19"/>
      <c r="AP853" s="19"/>
    </row>
    <row r="854">
      <c r="B854" t="s">
        <v>356</v>
      </c>
      <c r="C854" s="19" t="n">
        <v>0.175125997261128</v>
      </c>
      <c r="D854" s="19" t="n">
        <v>0.216450835450719</v>
      </c>
      <c r="E854" s="19" t="n">
        <v>0.127062360723682</v>
      </c>
      <c r="F854" s="19"/>
      <c r="G854" s="19" t="n">
        <v>0.105645986875415</v>
      </c>
      <c r="H854" s="19" t="n">
        <v>0.18857053669817</v>
      </c>
      <c r="I854" s="19" t="n">
        <v>0.252854989411737</v>
      </c>
      <c r="J854" s="19" t="n">
        <v>0.165281884242685</v>
      </c>
      <c r="K854" s="19" t="n">
        <v>0.133325504943209</v>
      </c>
      <c r="L854" s="19" t="n">
        <v>0.142624839979161</v>
      </c>
      <c r="M854" s="19"/>
      <c r="N854" s="19" t="n">
        <v>0.173913109168496</v>
      </c>
      <c r="O854" s="19" t="n">
        <v>0.128726204762386</v>
      </c>
      <c r="P854" s="19" t="n">
        <v>0.168678270514568</v>
      </c>
      <c r="Q854" s="19" t="n">
        <v>0.123135073831016</v>
      </c>
      <c r="R854" s="19" t="n">
        <v>0.359366485823193</v>
      </c>
      <c r="S854" s="19"/>
      <c r="T854" s="19" t="n">
        <v>0.162863475317945</v>
      </c>
      <c r="U854" s="19" t="n">
        <v>0.202800308263369</v>
      </c>
      <c r="V854" s="19" t="n">
        <v>0.16791777422977</v>
      </c>
      <c r="W854" s="19" t="n">
        <v>0.177027845014948</v>
      </c>
      <c r="X854" s="19"/>
      <c r="Y854" s="19" t="n">
        <v>0.217645207960314</v>
      </c>
      <c r="Z854" s="19" t="n">
        <v>0.119696791156347</v>
      </c>
      <c r="AA854" s="19" t="n">
        <v>0.200657135291167</v>
      </c>
      <c r="AB854" s="19" t="n">
        <v>0.101499408815851</v>
      </c>
      <c r="AC854" s="19" t="n">
        <v>0</v>
      </c>
      <c r="AD854" s="19" t="n">
        <v>0.114913081752713</v>
      </c>
      <c r="AE854" s="19"/>
      <c r="AF854" s="19" t="n">
        <v>0.140944821496049</v>
      </c>
      <c r="AG854" s="19"/>
      <c r="AH854" s="19" t="n">
        <v>0.163666393314865</v>
      </c>
      <c r="AI854" s="19"/>
      <c r="AJ854" s="19" t="n">
        <v>0.223873910593281</v>
      </c>
      <c r="AK854" s="19" t="n">
        <v>0.0862786397236679</v>
      </c>
      <c r="AL854" s="19" t="n">
        <v>0.199332572151818</v>
      </c>
      <c r="AM854" s="19" t="n">
        <v>0.28584396363688</v>
      </c>
      <c r="AN854" s="19" t="n">
        <v>0.0687374160412794</v>
      </c>
      <c r="AO854" s="19" t="n">
        <v>0.190875402771579</v>
      </c>
      <c r="AP854" s="19" t="n">
        <v>0.081902497321027</v>
      </c>
    </row>
    <row r="855">
      <c r="B855" t="s">
        <v>349</v>
      </c>
      <c r="C855" s="19" t="n">
        <v>0.665983428924944</v>
      </c>
      <c r="D855" s="19" t="n">
        <v>0.63685927332081</v>
      </c>
      <c r="E855" s="19" t="n">
        <v>0.699856830267618</v>
      </c>
      <c r="F855" s="19"/>
      <c r="G855" s="19" t="n">
        <v>0.894354013124585</v>
      </c>
      <c r="H855" s="19" t="n">
        <v>0.729423946895062</v>
      </c>
      <c r="I855" s="19" t="n">
        <v>0.623684062076374</v>
      </c>
      <c r="J855" s="19" t="n">
        <v>0.764095656695743</v>
      </c>
      <c r="K855" s="19" t="n">
        <v>0.582000785066405</v>
      </c>
      <c r="L855" s="19" t="n">
        <v>0.494521855434766</v>
      </c>
      <c r="M855" s="19"/>
      <c r="N855" s="19" t="n">
        <v>0.826086890831504</v>
      </c>
      <c r="O855" s="19" t="n">
        <v>0.719975213833113</v>
      </c>
      <c r="P855" s="19" t="n">
        <v>0.606928562890714</v>
      </c>
      <c r="Q855" s="19" t="n">
        <v>0.732182685680566</v>
      </c>
      <c r="R855" s="19" t="n">
        <v>0.489967708525676</v>
      </c>
      <c r="S855" s="19"/>
      <c r="T855" s="19" t="n">
        <v>0.837136524682055</v>
      </c>
      <c r="U855" s="19" t="n">
        <v>0.654019123998728</v>
      </c>
      <c r="V855" s="19" t="n">
        <v>0.694817169414995</v>
      </c>
      <c r="W855" s="19" t="n">
        <v>0.670529603934644</v>
      </c>
      <c r="X855" s="19"/>
      <c r="Y855" s="19" t="n">
        <v>0.70065632555336</v>
      </c>
      <c r="Z855" s="19" t="n">
        <v>0.880303208843653</v>
      </c>
      <c r="AA855" s="19" t="n">
        <v>0.457392682994763</v>
      </c>
      <c r="AB855" s="19" t="n">
        <v>0.586863378398702</v>
      </c>
      <c r="AC855" s="19" t="n">
        <v>1</v>
      </c>
      <c r="AD855" s="19" t="n">
        <v>0.598532934575113</v>
      </c>
      <c r="AE855" s="19"/>
      <c r="AF855" s="19" t="n">
        <v>0.676980786216859</v>
      </c>
      <c r="AG855" s="19"/>
      <c r="AH855" s="19" t="n">
        <v>0.680425809006382</v>
      </c>
      <c r="AI855" s="19"/>
      <c r="AJ855" s="19" t="n">
        <v>0.61415305973851</v>
      </c>
      <c r="AK855" s="19" t="n">
        <v>0.751529998749746</v>
      </c>
      <c r="AL855" s="19" t="n">
        <v>0.638738038210877</v>
      </c>
      <c r="AM855" s="19" t="n">
        <v>0.665845951704873</v>
      </c>
      <c r="AN855" s="19" t="n">
        <v>0.751479886997363</v>
      </c>
      <c r="AO855" s="19" t="n">
        <v>0.723400333183348</v>
      </c>
      <c r="AP855" s="19" t="n">
        <v>0.652061879895793</v>
      </c>
    </row>
    <row r="856">
      <c r="B856" t="s">
        <v>209</v>
      </c>
      <c r="C856" s="19" t="n">
        <v>0.158890573813929</v>
      </c>
      <c r="D856" s="19" t="n">
        <v>0.146689891228471</v>
      </c>
      <c r="E856" s="19" t="n">
        <v>0.1730808090087</v>
      </c>
      <c r="F856" s="19"/>
      <c r="G856" s="19" t="n">
        <v>0</v>
      </c>
      <c r="H856" s="19" t="n">
        <v>0.0820055164067685</v>
      </c>
      <c r="I856" s="19" t="n">
        <v>0.123460948511889</v>
      </c>
      <c r="J856" s="19" t="n">
        <v>0.0706224590615721</v>
      </c>
      <c r="K856" s="19" t="n">
        <v>0.284673709990386</v>
      </c>
      <c r="L856" s="19" t="n">
        <v>0.362853304586073</v>
      </c>
      <c r="M856" s="19"/>
      <c r="N856" s="19" t="n">
        <v>0</v>
      </c>
      <c r="O856" s="19" t="n">
        <v>0.151298581404501</v>
      </c>
      <c r="P856" s="19" t="n">
        <v>0.224393166594718</v>
      </c>
      <c r="Q856" s="19" t="n">
        <v>0.144682240488419</v>
      </c>
      <c r="R856" s="19" t="n">
        <v>0.150665805651131</v>
      </c>
      <c r="S856" s="19"/>
      <c r="T856" s="19" t="n">
        <v>0</v>
      </c>
      <c r="U856" s="19" t="n">
        <v>0.143180567737903</v>
      </c>
      <c r="V856" s="19" t="n">
        <v>0.137265056355234</v>
      </c>
      <c r="W856" s="19" t="n">
        <v>0.152442551050408</v>
      </c>
      <c r="X856" s="19"/>
      <c r="Y856" s="19" t="n">
        <v>0.0816984664863259</v>
      </c>
      <c r="Z856" s="19" t="n">
        <v>0</v>
      </c>
      <c r="AA856" s="19" t="n">
        <v>0.34195018171407</v>
      </c>
      <c r="AB856" s="19" t="n">
        <v>0.311637212785446</v>
      </c>
      <c r="AC856" s="19" t="n">
        <v>0</v>
      </c>
      <c r="AD856" s="19" t="n">
        <v>0.286553983672173</v>
      </c>
      <c r="AE856" s="19"/>
      <c r="AF856" s="19" t="n">
        <v>0.182074392287091</v>
      </c>
      <c r="AG856" s="19"/>
      <c r="AH856" s="19" t="n">
        <v>0.155907797678753</v>
      </c>
      <c r="AI856" s="19"/>
      <c r="AJ856" s="19" t="n">
        <v>0.161973029668209</v>
      </c>
      <c r="AK856" s="19" t="n">
        <v>0.162191361526586</v>
      </c>
      <c r="AL856" s="19" t="n">
        <v>0.161929389637304</v>
      </c>
      <c r="AM856" s="19" t="n">
        <v>0.0483100846582472</v>
      </c>
      <c r="AN856" s="19" t="n">
        <v>0.179782696961358</v>
      </c>
      <c r="AO856" s="19" t="n">
        <v>0.0857242640450732</v>
      </c>
      <c r="AP856" s="19" t="n">
        <v>0.26603562278318</v>
      </c>
    </row>
    <row r="857">
      <c r="C857" s="19"/>
      <c r="D857" s="19"/>
      <c r="E857" s="19"/>
      <c r="F857" s="19"/>
      <c r="G857" s="19"/>
      <c r="H857" s="19"/>
      <c r="I857" s="19"/>
      <c r="J857" s="19"/>
      <c r="K857" s="19"/>
      <c r="L857" s="19"/>
      <c r="M857" s="19"/>
      <c r="N857" s="19"/>
      <c r="O857" s="19"/>
      <c r="P857" s="19"/>
      <c r="Q857" s="19"/>
      <c r="R857" s="19"/>
      <c r="S857" s="19"/>
      <c r="T857" s="19"/>
      <c r="U857" s="19"/>
      <c r="V857" s="19"/>
      <c r="W857" s="19"/>
      <c r="X857" s="19"/>
      <c r="Y857" s="19"/>
      <c r="Z857" s="19"/>
      <c r="AA857" s="19"/>
      <c r="AB857" s="19"/>
      <c r="AC857" s="19"/>
      <c r="AD857" s="19"/>
      <c r="AE857" s="19"/>
      <c r="AF857" s="19"/>
      <c r="AG857" s="19"/>
      <c r="AH857" s="19"/>
      <c r="AI857" s="19"/>
      <c r="AJ857" s="19"/>
      <c r="AK857" s="19"/>
      <c r="AL857" s="19"/>
      <c r="AM857" s="19"/>
      <c r="AN857" s="19"/>
      <c r="AO857" s="19"/>
      <c r="AP857" s="19"/>
    </row>
    <row r="858">
      <c r="B858" s="7" t="s">
        <v>359</v>
      </c>
      <c r="C858" s="19"/>
      <c r="D858" s="19"/>
      <c r="E858" s="19"/>
      <c r="F858" s="19"/>
      <c r="G858" s="19"/>
      <c r="H858" s="19"/>
      <c r="I858" s="19"/>
      <c r="J858" s="19"/>
      <c r="K858" s="19"/>
      <c r="L858" s="19"/>
      <c r="M858" s="19"/>
      <c r="N858" s="19"/>
      <c r="O858" s="19"/>
      <c r="P858" s="19"/>
      <c r="Q858" s="19"/>
      <c r="R858" s="19"/>
      <c r="S858" s="19"/>
      <c r="T858" s="19"/>
      <c r="U858" s="19"/>
      <c r="V858" s="19"/>
      <c r="W858" s="19"/>
      <c r="X858" s="19"/>
      <c r="Y858" s="19"/>
      <c r="Z858" s="19"/>
      <c r="AA858" s="19"/>
      <c r="AB858" s="19"/>
      <c r="AC858" s="19"/>
      <c r="AD858" s="19"/>
      <c r="AE858" s="19"/>
      <c r="AF858" s="19"/>
      <c r="AG858" s="19"/>
      <c r="AH858" s="19"/>
      <c r="AI858" s="19"/>
      <c r="AJ858" s="19"/>
      <c r="AK858" s="19"/>
      <c r="AL858" s="19"/>
      <c r="AM858" s="19"/>
      <c r="AN858" s="19"/>
      <c r="AO858" s="19"/>
      <c r="AP858" s="19"/>
    </row>
    <row r="859">
      <c r="B859" s="26" t="s">
        <v>351</v>
      </c>
      <c r="C859" s="19"/>
      <c r="D859" s="19"/>
      <c r="E859" s="19"/>
      <c r="F859" s="19"/>
      <c r="G859" s="19"/>
      <c r="H859" s="19"/>
      <c r="I859" s="19"/>
      <c r="J859" s="19"/>
      <c r="K859" s="19"/>
      <c r="L859" s="19"/>
      <c r="M859" s="19"/>
      <c r="N859" s="19"/>
      <c r="O859" s="19"/>
      <c r="P859" s="19"/>
      <c r="Q859" s="19"/>
      <c r="R859" s="19"/>
      <c r="S859" s="19"/>
      <c r="T859" s="19"/>
      <c r="U859" s="19"/>
      <c r="V859" s="19"/>
      <c r="W859" s="19"/>
      <c r="X859" s="19"/>
      <c r="Y859" s="19"/>
      <c r="Z859" s="19"/>
      <c r="AA859" s="19"/>
      <c r="AB859" s="19"/>
      <c r="AC859" s="19"/>
      <c r="AD859" s="19"/>
      <c r="AE859" s="19"/>
      <c r="AF859" s="19"/>
      <c r="AG859" s="19"/>
      <c r="AH859" s="19"/>
      <c r="AI859" s="19"/>
      <c r="AJ859" s="19"/>
      <c r="AK859" s="19"/>
      <c r="AL859" s="19"/>
      <c r="AM859" s="19"/>
      <c r="AN859" s="19"/>
      <c r="AO859" s="19"/>
      <c r="AP859" s="19"/>
    </row>
    <row r="860">
      <c r="B860" t="s">
        <v>358</v>
      </c>
      <c r="C860" s="19" t="n">
        <v>0.253368012435477</v>
      </c>
      <c r="D860" s="19" t="n">
        <v>0.337665868284838</v>
      </c>
      <c r="E860" s="19" t="n">
        <v>0.157527843219646</v>
      </c>
      <c r="F860" s="19"/>
      <c r="G860" s="19" t="n">
        <v>0.262692313499572</v>
      </c>
      <c r="H860" s="19" t="n">
        <v>0.316354165094805</v>
      </c>
      <c r="I860" s="19" t="n">
        <v>0.270519493611565</v>
      </c>
      <c r="J860" s="19" t="n">
        <v>0.271684261480727</v>
      </c>
      <c r="K860" s="19" t="n">
        <v>0.283264123556001</v>
      </c>
      <c r="L860" s="19" t="n">
        <v>0.149650781821484</v>
      </c>
      <c r="M860" s="19"/>
      <c r="N860" s="19" t="n">
        <v>0.273604216320877</v>
      </c>
      <c r="O860" s="19" t="n">
        <v>0.275072612634985</v>
      </c>
      <c r="P860" s="19" t="n">
        <v>0.274370002663999</v>
      </c>
      <c r="Q860" s="19" t="n">
        <v>0.177969479431829</v>
      </c>
      <c r="R860" s="19" t="n">
        <v>0.326369041724543</v>
      </c>
      <c r="S860" s="19"/>
      <c r="T860" s="19" t="n">
        <v>0.452934853369141</v>
      </c>
      <c r="U860" s="19" t="n">
        <v>0.224747302594566</v>
      </c>
      <c r="V860" s="19" t="n">
        <v>0.275743339602724</v>
      </c>
      <c r="W860" s="19" t="n">
        <v>0.247252878021133</v>
      </c>
      <c r="X860" s="19"/>
      <c r="Y860" s="19" t="n">
        <v>0.283339632883012</v>
      </c>
      <c r="Z860" s="19" t="n">
        <v>0.457041890387594</v>
      </c>
      <c r="AA860" s="19" t="n">
        <v>0.178789605180152</v>
      </c>
      <c r="AB860" s="19" t="n">
        <v>0.239849307001455</v>
      </c>
      <c r="AC860" s="19" t="n">
        <v>0.26751193870708</v>
      </c>
      <c r="AD860" s="19" t="n">
        <v>0.0890165893619069</v>
      </c>
      <c r="AE860" s="19"/>
      <c r="AF860" s="19" t="n">
        <v>0.290212888924069</v>
      </c>
      <c r="AG860" s="19"/>
      <c r="AH860" s="19" t="n">
        <v>0.234697731516205</v>
      </c>
      <c r="AI860" s="19"/>
      <c r="AJ860" s="19" t="n">
        <v>0.287294255889898</v>
      </c>
      <c r="AK860" s="19" t="n">
        <v>0.211164979603103</v>
      </c>
      <c r="AL860" s="19" t="n">
        <v>0.318917428230475</v>
      </c>
      <c r="AM860" s="19" t="n">
        <v>0.144057886837657</v>
      </c>
      <c r="AN860" s="19" t="n">
        <v>0.305293266153016</v>
      </c>
      <c r="AO860" s="19" t="n">
        <v>0.376092597879185</v>
      </c>
      <c r="AP860" s="19" t="n">
        <v>0.217469831295493</v>
      </c>
    </row>
    <row r="861">
      <c r="B861" t="s">
        <v>349</v>
      </c>
      <c r="C861" s="19" t="n">
        <v>0.631313497712974</v>
      </c>
      <c r="D861" s="19" t="n">
        <v>0.56641598487086</v>
      </c>
      <c r="E861" s="19" t="n">
        <v>0.705096971204748</v>
      </c>
      <c r="F861" s="19"/>
      <c r="G861" s="19" t="n">
        <v>0.682519789226814</v>
      </c>
      <c r="H861" s="19" t="n">
        <v>0.653663105880813</v>
      </c>
      <c r="I861" s="19" t="n">
        <v>0.547482268717904</v>
      </c>
      <c r="J861" s="19" t="n">
        <v>0.596302014695878</v>
      </c>
      <c r="K861" s="19" t="n">
        <v>0.580586586119879</v>
      </c>
      <c r="L861" s="19" t="n">
        <v>0.71824035498313</v>
      </c>
      <c r="M861" s="19"/>
      <c r="N861" s="19" t="n">
        <v>0.604234975484276</v>
      </c>
      <c r="O861" s="19" t="n">
        <v>0.6334137999568</v>
      </c>
      <c r="P861" s="19" t="n">
        <v>0.559820284535</v>
      </c>
      <c r="Q861" s="19" t="n">
        <v>0.715255405038051</v>
      </c>
      <c r="R861" s="19" t="n">
        <v>0.6173779629675</v>
      </c>
      <c r="S861" s="19"/>
      <c r="T861" s="19" t="n">
        <v>0.375152102148292</v>
      </c>
      <c r="U861" s="19" t="n">
        <v>0.66346362821916</v>
      </c>
      <c r="V861" s="19" t="n">
        <v>0.650108080243547</v>
      </c>
      <c r="W861" s="19" t="n">
        <v>0.627793194932329</v>
      </c>
      <c r="X861" s="19"/>
      <c r="Y861" s="19" t="n">
        <v>0.655224704776747</v>
      </c>
      <c r="Z861" s="19" t="n">
        <v>0.455567336500099</v>
      </c>
      <c r="AA861" s="19" t="n">
        <v>0.637754583649744</v>
      </c>
      <c r="AB861" s="19" t="n">
        <v>0.562493654970939</v>
      </c>
      <c r="AC861" s="19" t="n">
        <v>0.73248806129292</v>
      </c>
      <c r="AD861" s="19" t="n">
        <v>0.761859468293637</v>
      </c>
      <c r="AE861" s="19"/>
      <c r="AF861" s="19" t="n">
        <v>0.638171620182173</v>
      </c>
      <c r="AG861" s="19"/>
      <c r="AH861" s="19" t="n">
        <v>0.651605778948607</v>
      </c>
      <c r="AI861" s="19"/>
      <c r="AJ861" s="19" t="n">
        <v>0.592749890127672</v>
      </c>
      <c r="AK861" s="19" t="n">
        <v>0.666392478401452</v>
      </c>
      <c r="AL861" s="19" t="n">
        <v>0.547903386134266</v>
      </c>
      <c r="AM861" s="19" t="n">
        <v>0.757977086731695</v>
      </c>
      <c r="AN861" s="19" t="n">
        <v>0.642163492424401</v>
      </c>
      <c r="AO861" s="19" t="n">
        <v>0.550928972547683</v>
      </c>
      <c r="AP861" s="19" t="n">
        <v>0.655873104611033</v>
      </c>
    </row>
    <row r="862">
      <c r="B862" t="s">
        <v>209</v>
      </c>
      <c r="C862" s="19" t="n">
        <v>0.115318489851549</v>
      </c>
      <c r="D862" s="19" t="n">
        <v>0.0959181468443025</v>
      </c>
      <c r="E862" s="19" t="n">
        <v>0.137375185575605</v>
      </c>
      <c r="F862" s="19"/>
      <c r="G862" s="19" t="n">
        <v>0.0547878972736135</v>
      </c>
      <c r="H862" s="19" t="n">
        <v>0.0299827290243825</v>
      </c>
      <c r="I862" s="19" t="n">
        <v>0.181998237670531</v>
      </c>
      <c r="J862" s="19" t="n">
        <v>0.132013723823395</v>
      </c>
      <c r="K862" s="19" t="n">
        <v>0.13614929032412</v>
      </c>
      <c r="L862" s="19" t="n">
        <v>0.132108863195386</v>
      </c>
      <c r="M862" s="19"/>
      <c r="N862" s="19" t="n">
        <v>0.122160808194848</v>
      </c>
      <c r="O862" s="19" t="n">
        <v>0.0915135874082149</v>
      </c>
      <c r="P862" s="19" t="n">
        <v>0.165809712801001</v>
      </c>
      <c r="Q862" s="19" t="n">
        <v>0.106775115530121</v>
      </c>
      <c r="R862" s="19" t="n">
        <v>0.0562529953079564</v>
      </c>
      <c r="S862" s="19"/>
      <c r="T862" s="19" t="n">
        <v>0.171913044482567</v>
      </c>
      <c r="U862" s="19" t="n">
        <v>0.111789069186274</v>
      </c>
      <c r="V862" s="19" t="n">
        <v>0.0741485801537291</v>
      </c>
      <c r="W862" s="19" t="n">
        <v>0.124953927046538</v>
      </c>
      <c r="X862" s="19"/>
      <c r="Y862" s="19" t="n">
        <v>0.061435662340241</v>
      </c>
      <c r="Z862" s="19" t="n">
        <v>0.0873907731123075</v>
      </c>
      <c r="AA862" s="19" t="n">
        <v>0.183455811170104</v>
      </c>
      <c r="AB862" s="19" t="n">
        <v>0.197657038027607</v>
      </c>
      <c r="AC862" s="19" t="n">
        <v>0</v>
      </c>
      <c r="AD862" s="19" t="n">
        <v>0.149123942344456</v>
      </c>
      <c r="AE862" s="19"/>
      <c r="AF862" s="19" t="n">
        <v>0.0716154908937578</v>
      </c>
      <c r="AG862" s="19"/>
      <c r="AH862" s="19" t="n">
        <v>0.113696489535189</v>
      </c>
      <c r="AI862" s="19"/>
      <c r="AJ862" s="19" t="n">
        <v>0.11995585398243</v>
      </c>
      <c r="AK862" s="19" t="n">
        <v>0.122442541995444</v>
      </c>
      <c r="AL862" s="19" t="n">
        <v>0.133179185635259</v>
      </c>
      <c r="AM862" s="19" t="n">
        <v>0.0979650264306481</v>
      </c>
      <c r="AN862" s="19" t="n">
        <v>0.0525432414225825</v>
      </c>
      <c r="AO862" s="19" t="n">
        <v>0.0729784295731324</v>
      </c>
      <c r="AP862" s="19" t="n">
        <v>0.126657064093474</v>
      </c>
    </row>
    <row r="863">
      <c r="C863" s="19"/>
      <c r="D863" s="19"/>
      <c r="E863" s="19"/>
      <c r="F863" s="19"/>
      <c r="G863" s="19"/>
      <c r="H863" s="19"/>
      <c r="I863" s="19"/>
      <c r="J863" s="19"/>
      <c r="K863" s="19"/>
      <c r="L863" s="19"/>
      <c r="M863" s="19"/>
      <c r="N863" s="19"/>
      <c r="O863" s="19"/>
      <c r="P863" s="19"/>
      <c r="Q863" s="19"/>
      <c r="R863" s="19"/>
      <c r="S863" s="19"/>
      <c r="T863" s="19"/>
      <c r="U863" s="19"/>
      <c r="V863" s="19"/>
      <c r="W863" s="19"/>
      <c r="X863" s="19"/>
      <c r="Y863" s="19"/>
      <c r="Z863" s="19"/>
      <c r="AA863" s="19"/>
      <c r="AB863" s="19"/>
      <c r="AC863" s="19"/>
      <c r="AD863" s="19"/>
      <c r="AE863" s="19"/>
      <c r="AF863" s="19"/>
      <c r="AG863" s="19"/>
      <c r="AH863" s="19"/>
      <c r="AI863" s="19"/>
      <c r="AJ863" s="19"/>
      <c r="AK863" s="19"/>
      <c r="AL863" s="19"/>
      <c r="AM863" s="19"/>
      <c r="AN863" s="19"/>
      <c r="AO863" s="19"/>
      <c r="AP863" s="19"/>
    </row>
    <row r="864">
      <c r="B864" s="7" t="s">
        <v>361</v>
      </c>
      <c r="C864" s="19"/>
      <c r="D864" s="19"/>
      <c r="E864" s="19"/>
      <c r="F864" s="19"/>
      <c r="G864" s="19"/>
      <c r="H864" s="19"/>
      <c r="I864" s="19"/>
      <c r="J864" s="19"/>
      <c r="K864" s="19"/>
      <c r="L864" s="19"/>
      <c r="M864" s="19"/>
      <c r="N864" s="19"/>
      <c r="O864" s="19"/>
      <c r="P864" s="19"/>
      <c r="Q864" s="19"/>
      <c r="R864" s="19"/>
      <c r="S864" s="19"/>
      <c r="T864" s="19"/>
      <c r="U864" s="19"/>
      <c r="V864" s="19"/>
      <c r="W864" s="19"/>
      <c r="X864" s="19"/>
      <c r="Y864" s="19"/>
      <c r="Z864" s="19"/>
      <c r="AA864" s="19"/>
      <c r="AB864" s="19"/>
      <c r="AC864" s="19"/>
      <c r="AD864" s="19"/>
      <c r="AE864" s="19"/>
      <c r="AF864" s="19"/>
      <c r="AG864" s="19"/>
      <c r="AH864" s="19"/>
      <c r="AI864" s="19"/>
      <c r="AJ864" s="19"/>
      <c r="AK864" s="19"/>
      <c r="AL864" s="19"/>
      <c r="AM864" s="19"/>
      <c r="AN864" s="19"/>
      <c r="AO864" s="19"/>
      <c r="AP864" s="19"/>
    </row>
    <row r="865">
      <c r="B865" s="26" t="s">
        <v>351</v>
      </c>
      <c r="C865" s="19"/>
      <c r="D865" s="19"/>
      <c r="E865" s="19"/>
      <c r="F865" s="19"/>
      <c r="G865" s="19"/>
      <c r="H865" s="19"/>
      <c r="I865" s="19"/>
      <c r="J865" s="19"/>
      <c r="K865" s="19"/>
      <c r="L865" s="19"/>
      <c r="M865" s="19"/>
      <c r="N865" s="19"/>
      <c r="O865" s="19"/>
      <c r="P865" s="19"/>
      <c r="Q865" s="19"/>
      <c r="R865" s="19"/>
      <c r="S865" s="19"/>
      <c r="T865" s="19"/>
      <c r="U865" s="19"/>
      <c r="V865" s="19"/>
      <c r="W865" s="19"/>
      <c r="X865" s="19"/>
      <c r="Y865" s="19"/>
      <c r="Z865" s="19"/>
      <c r="AA865" s="19"/>
      <c r="AB865" s="19"/>
      <c r="AC865" s="19"/>
      <c r="AD865" s="19"/>
      <c r="AE865" s="19"/>
      <c r="AF865" s="19"/>
      <c r="AG865" s="19"/>
      <c r="AH865" s="19"/>
      <c r="AI865" s="19"/>
      <c r="AJ865" s="19"/>
      <c r="AK865" s="19"/>
      <c r="AL865" s="19"/>
      <c r="AM865" s="19"/>
      <c r="AN865" s="19"/>
      <c r="AO865" s="19"/>
      <c r="AP865" s="19"/>
    </row>
    <row r="866">
      <c r="B866" t="s">
        <v>360</v>
      </c>
      <c r="C866" s="19" t="n">
        <v>0.284192578063255</v>
      </c>
      <c r="D866" s="19" t="n">
        <v>0.339783842510003</v>
      </c>
      <c r="E866" s="19" t="n">
        <v>0.222360417838246</v>
      </c>
      <c r="F866" s="19"/>
      <c r="G866" s="19" t="n">
        <v>0.262571785285901</v>
      </c>
      <c r="H866" s="19" t="n">
        <v>0.276250056584813</v>
      </c>
      <c r="I866" s="19" t="n">
        <v>0.30847316465917</v>
      </c>
      <c r="J866" s="19" t="n">
        <v>0.215104874788654</v>
      </c>
      <c r="K866" s="19" t="n">
        <v>0.385715893817739</v>
      </c>
      <c r="L866" s="19" t="n">
        <v>0.284354105622513</v>
      </c>
      <c r="M866" s="19"/>
      <c r="N866" s="19" t="n">
        <v>0.508524214068494</v>
      </c>
      <c r="O866" s="19" t="n">
        <v>0.211513986880634</v>
      </c>
      <c r="P866" s="19" t="n">
        <v>0.356658271667849</v>
      </c>
      <c r="Q866" s="19" t="n">
        <v>0.250333817582169</v>
      </c>
      <c r="R866" s="19" t="n">
        <v>0.285734507692172</v>
      </c>
      <c r="S866" s="19"/>
      <c r="T866" s="19" t="n">
        <v>0.14211803798638</v>
      </c>
      <c r="U866" s="19" t="n">
        <v>0.426488258549855</v>
      </c>
      <c r="V866" s="19" t="n">
        <v>0.256729174725774</v>
      </c>
      <c r="W866" s="19" t="n">
        <v>0.271025267514257</v>
      </c>
      <c r="X866" s="19"/>
      <c r="Y866" s="19" t="n">
        <v>0.265898418330525</v>
      </c>
      <c r="Z866" s="19" t="n">
        <v>0.276641975747799</v>
      </c>
      <c r="AA866" s="19" t="n">
        <v>0.334163159666638</v>
      </c>
      <c r="AB866" s="19" t="n">
        <v>0</v>
      </c>
      <c r="AC866" s="19" t="n">
        <v>0.393139125222472</v>
      </c>
      <c r="AD866" s="19" t="n">
        <v>0.419374403166079</v>
      </c>
      <c r="AE866" s="19"/>
      <c r="AF866" s="19" t="n">
        <v>0.318023791436806</v>
      </c>
      <c r="AG866" s="19"/>
      <c r="AH866" s="19" t="n">
        <v>0.275109440470029</v>
      </c>
      <c r="AI866" s="19"/>
      <c r="AJ866" s="19" t="n">
        <v>0.265855117084446</v>
      </c>
      <c r="AK866" s="19" t="n">
        <v>0.36923308790534</v>
      </c>
      <c r="AL866" s="19" t="n">
        <v>0.315985339017095</v>
      </c>
      <c r="AM866" s="19" t="n">
        <v>0.201872930930372</v>
      </c>
      <c r="AN866" s="19" t="n">
        <v>0.292972952518246</v>
      </c>
      <c r="AO866" s="19" t="n">
        <v>0.260975944715238</v>
      </c>
      <c r="AP866" s="19" t="n">
        <v>0.258777555210239</v>
      </c>
    </row>
    <row r="867">
      <c r="B867" t="s">
        <v>349</v>
      </c>
      <c r="C867" s="19" t="n">
        <v>0.570887650124451</v>
      </c>
      <c r="D867" s="19" t="n">
        <v>0.566253259015932</v>
      </c>
      <c r="E867" s="19" t="n">
        <v>0.576042316355183</v>
      </c>
      <c r="F867" s="19"/>
      <c r="G867" s="19" t="n">
        <v>0.574174115534342</v>
      </c>
      <c r="H867" s="19" t="n">
        <v>0.651142255950269</v>
      </c>
      <c r="I867" s="19" t="n">
        <v>0.544445058199447</v>
      </c>
      <c r="J867" s="19" t="n">
        <v>0.657603329943631</v>
      </c>
      <c r="K867" s="19" t="n">
        <v>0.420945365670212</v>
      </c>
      <c r="L867" s="19" t="n">
        <v>0.535068307610336</v>
      </c>
      <c r="M867" s="19"/>
      <c r="N867" s="19" t="n">
        <v>0.491475785931506</v>
      </c>
      <c r="O867" s="19" t="n">
        <v>0.515103095021011</v>
      </c>
      <c r="P867" s="19" t="n">
        <v>0.532135745466557</v>
      </c>
      <c r="Q867" s="19" t="n">
        <v>0.614179262641433</v>
      </c>
      <c r="R867" s="19" t="n">
        <v>0.638355017637917</v>
      </c>
      <c r="S867" s="19"/>
      <c r="T867" s="19" t="n">
        <v>0.751422267346557</v>
      </c>
      <c r="U867" s="19" t="n">
        <v>0.345338326560328</v>
      </c>
      <c r="V867" s="19" t="n">
        <v>0.613094085629047</v>
      </c>
      <c r="W867" s="19" t="n">
        <v>0.596149691259028</v>
      </c>
      <c r="X867" s="19"/>
      <c r="Y867" s="19" t="n">
        <v>0.620812864304453</v>
      </c>
      <c r="Z867" s="19" t="n">
        <v>0.64882030073318</v>
      </c>
      <c r="AA867" s="19" t="n">
        <v>0.496862916814077</v>
      </c>
      <c r="AB867" s="19" t="n">
        <v>0.621704805213268</v>
      </c>
      <c r="AC867" s="19" t="n">
        <v>0.419223138205431</v>
      </c>
      <c r="AD867" s="19" t="n">
        <v>0.465406086461149</v>
      </c>
      <c r="AE867" s="19"/>
      <c r="AF867" s="19" t="n">
        <v>0.579876118945934</v>
      </c>
      <c r="AG867" s="19"/>
      <c r="AH867" s="19" t="n">
        <v>0.591560217417936</v>
      </c>
      <c r="AI867" s="19"/>
      <c r="AJ867" s="19" t="n">
        <v>0.621753049495976</v>
      </c>
      <c r="AK867" s="19" t="n">
        <v>0.425299330874204</v>
      </c>
      <c r="AL867" s="19" t="n">
        <v>0.615904849908595</v>
      </c>
      <c r="AM867" s="19" t="n">
        <v>0.653691170382101</v>
      </c>
      <c r="AN867" s="19" t="n">
        <v>0.397127479307489</v>
      </c>
      <c r="AO867" s="19" t="n">
        <v>0.538828666343157</v>
      </c>
      <c r="AP867" s="19" t="n">
        <v>0.662951358912433</v>
      </c>
    </row>
    <row r="868">
      <c r="B868" t="s">
        <v>209</v>
      </c>
      <c r="C868" s="19" t="n">
        <v>0.144919771812294</v>
      </c>
      <c r="D868" s="19" t="n">
        <v>0.0939628984740649</v>
      </c>
      <c r="E868" s="19" t="n">
        <v>0.201597265806571</v>
      </c>
      <c r="F868" s="19"/>
      <c r="G868" s="19" t="n">
        <v>0.163254099179758</v>
      </c>
      <c r="H868" s="19" t="n">
        <v>0.0726076874649186</v>
      </c>
      <c r="I868" s="19" t="n">
        <v>0.147081777141383</v>
      </c>
      <c r="J868" s="19" t="n">
        <v>0.127291795267715</v>
      </c>
      <c r="K868" s="19" t="n">
        <v>0.193338740512049</v>
      </c>
      <c r="L868" s="19" t="n">
        <v>0.180577586767152</v>
      </c>
      <c r="M868" s="19"/>
      <c r="N868" s="19" t="n">
        <v>0</v>
      </c>
      <c r="O868" s="19" t="n">
        <v>0.273382918098355</v>
      </c>
      <c r="P868" s="19" t="n">
        <v>0.111205982865594</v>
      </c>
      <c r="Q868" s="19" t="n">
        <v>0.135486919776398</v>
      </c>
      <c r="R868" s="19" t="n">
        <v>0.0759104746699115</v>
      </c>
      <c r="S868" s="19"/>
      <c r="T868" s="19" t="n">
        <v>0.106459694667063</v>
      </c>
      <c r="U868" s="19" t="n">
        <v>0.228173414889816</v>
      </c>
      <c r="V868" s="19" t="n">
        <v>0.130176739645179</v>
      </c>
      <c r="W868" s="19" t="n">
        <v>0.132825041226715</v>
      </c>
      <c r="X868" s="19"/>
      <c r="Y868" s="19" t="n">
        <v>0.113288717365022</v>
      </c>
      <c r="Z868" s="19" t="n">
        <v>0.0745377235190214</v>
      </c>
      <c r="AA868" s="19" t="n">
        <v>0.168973923519285</v>
      </c>
      <c r="AB868" s="19" t="n">
        <v>0.378295194786732</v>
      </c>
      <c r="AC868" s="19" t="n">
        <v>0.187637736572097</v>
      </c>
      <c r="AD868" s="19" t="n">
        <v>0.115219510372771</v>
      </c>
      <c r="AE868" s="19"/>
      <c r="AF868" s="19" t="n">
        <v>0.102100089617259</v>
      </c>
      <c r="AG868" s="19"/>
      <c r="AH868" s="19" t="n">
        <v>0.133330342112035</v>
      </c>
      <c r="AI868" s="19"/>
      <c r="AJ868" s="19" t="n">
        <v>0.112391833419579</v>
      </c>
      <c r="AK868" s="19" t="n">
        <v>0.205467581220457</v>
      </c>
      <c r="AL868" s="19" t="n">
        <v>0.0681098110743107</v>
      </c>
      <c r="AM868" s="19" t="n">
        <v>0.144435898687527</v>
      </c>
      <c r="AN868" s="19" t="n">
        <v>0.309899568174265</v>
      </c>
      <c r="AO868" s="19" t="n">
        <v>0.200195388941605</v>
      </c>
      <c r="AP868" s="19" t="n">
        <v>0.0782710858773276</v>
      </c>
    </row>
    <row r="869">
      <c r="C869" s="19"/>
      <c r="D869" s="19"/>
      <c r="E869" s="19"/>
      <c r="F869" s="19"/>
      <c r="G869" s="19"/>
      <c r="H869" s="19"/>
      <c r="I869" s="19"/>
      <c r="J869" s="19"/>
      <c r="K869" s="19"/>
      <c r="L869" s="19"/>
      <c r="M869" s="19"/>
      <c r="N869" s="19"/>
      <c r="O869" s="19"/>
      <c r="P869" s="19"/>
      <c r="Q869" s="19"/>
      <c r="R869" s="19"/>
      <c r="S869" s="19"/>
      <c r="T869" s="19"/>
      <c r="U869" s="19"/>
      <c r="V869" s="19"/>
      <c r="W869" s="19"/>
      <c r="X869" s="19"/>
      <c r="Y869" s="19"/>
      <c r="Z869" s="19"/>
      <c r="AA869" s="19"/>
      <c r="AB869" s="19"/>
      <c r="AC869" s="19"/>
      <c r="AD869" s="19"/>
      <c r="AE869" s="19"/>
      <c r="AF869" s="19"/>
      <c r="AG869" s="19"/>
      <c r="AH869" s="19"/>
      <c r="AI869" s="19"/>
      <c r="AJ869" s="19"/>
      <c r="AK869" s="19"/>
      <c r="AL869" s="19"/>
      <c r="AM869" s="19"/>
      <c r="AN869" s="19"/>
      <c r="AO869" s="19"/>
      <c r="AP869" s="19"/>
    </row>
    <row r="870">
      <c r="B870" s="7" t="s">
        <v>363</v>
      </c>
      <c r="C870" s="19"/>
      <c r="D870" s="19"/>
      <c r="E870" s="19"/>
      <c r="F870" s="19"/>
      <c r="G870" s="19"/>
      <c r="H870" s="19"/>
      <c r="I870" s="19"/>
      <c r="J870" s="19"/>
      <c r="K870" s="19"/>
      <c r="L870" s="19"/>
      <c r="M870" s="19"/>
      <c r="N870" s="19"/>
      <c r="O870" s="19"/>
      <c r="P870" s="19"/>
      <c r="Q870" s="19"/>
      <c r="R870" s="19"/>
      <c r="S870" s="19"/>
      <c r="T870" s="19"/>
      <c r="U870" s="19"/>
      <c r="V870" s="19"/>
      <c r="W870" s="19"/>
      <c r="X870" s="19"/>
      <c r="Y870" s="19"/>
      <c r="Z870" s="19"/>
      <c r="AA870" s="19"/>
      <c r="AB870" s="19"/>
      <c r="AC870" s="19"/>
      <c r="AD870" s="19"/>
      <c r="AE870" s="19"/>
      <c r="AF870" s="19"/>
      <c r="AG870" s="19"/>
      <c r="AH870" s="19"/>
      <c r="AI870" s="19"/>
      <c r="AJ870" s="19"/>
      <c r="AK870" s="19"/>
      <c r="AL870" s="19"/>
      <c r="AM870" s="19"/>
      <c r="AN870" s="19"/>
      <c r="AO870" s="19"/>
      <c r="AP870" s="19"/>
    </row>
    <row r="871">
      <c r="B871" s="26" t="s">
        <v>351</v>
      </c>
      <c r="C871" s="19"/>
      <c r="D871" s="19"/>
      <c r="E871" s="19"/>
      <c r="F871" s="19"/>
      <c r="G871" s="19"/>
      <c r="H871" s="19"/>
      <c r="I871" s="19"/>
      <c r="J871" s="19"/>
      <c r="K871" s="19"/>
      <c r="L871" s="19"/>
      <c r="M871" s="19"/>
      <c r="N871" s="19"/>
      <c r="O871" s="19"/>
      <c r="P871" s="19"/>
      <c r="Q871" s="19"/>
      <c r="R871" s="19"/>
      <c r="S871" s="19"/>
      <c r="T871" s="19"/>
      <c r="U871" s="19"/>
      <c r="V871" s="19"/>
      <c r="W871" s="19"/>
      <c r="X871" s="19"/>
      <c r="Y871" s="19"/>
      <c r="Z871" s="19"/>
      <c r="AA871" s="19"/>
      <c r="AB871" s="19"/>
      <c r="AC871" s="19"/>
      <c r="AD871" s="19"/>
      <c r="AE871" s="19"/>
      <c r="AF871" s="19"/>
      <c r="AG871" s="19"/>
      <c r="AH871" s="19"/>
      <c r="AI871" s="19"/>
      <c r="AJ871" s="19"/>
      <c r="AK871" s="19"/>
      <c r="AL871" s="19"/>
      <c r="AM871" s="19"/>
      <c r="AN871" s="19"/>
      <c r="AO871" s="19"/>
      <c r="AP871" s="19"/>
    </row>
    <row r="872">
      <c r="B872" t="s">
        <v>362</v>
      </c>
      <c r="C872" s="19" t="n">
        <v>0.375910896417375</v>
      </c>
      <c r="D872" s="19" t="n">
        <v>0.441153282898131</v>
      </c>
      <c r="E872" s="19" t="n">
        <v>0.322791632396918</v>
      </c>
      <c r="F872" s="19"/>
      <c r="G872" s="19" t="n">
        <v>0.330596356821295</v>
      </c>
      <c r="H872" s="19" t="n">
        <v>0.367760437360435</v>
      </c>
      <c r="I872" s="19" t="n">
        <v>0.440007848410776</v>
      </c>
      <c r="J872" s="19" t="n">
        <v>0.277855698292271</v>
      </c>
      <c r="K872" s="19" t="n">
        <v>0.573670321109647</v>
      </c>
      <c r="L872" s="19" t="n">
        <v>0.345641328542508</v>
      </c>
      <c r="M872" s="19"/>
      <c r="N872" s="19" t="n">
        <v>0.103916539967422</v>
      </c>
      <c r="O872" s="19" t="n">
        <v>0.439617569744818</v>
      </c>
      <c r="P872" s="19" t="n">
        <v>0.27208084689738</v>
      </c>
      <c r="Q872" s="19" t="n">
        <v>0.362129440780013</v>
      </c>
      <c r="R872" s="19" t="n">
        <v>0.497047882810549</v>
      </c>
      <c r="S872" s="19"/>
      <c r="T872" s="19" t="n">
        <v>0.217768442360736</v>
      </c>
      <c r="U872" s="19" t="n">
        <v>0.41298480807179</v>
      </c>
      <c r="V872" s="19" t="n">
        <v>0.238362151152063</v>
      </c>
      <c r="W872" s="19" t="n">
        <v>0.415001078777523</v>
      </c>
      <c r="X872" s="19"/>
      <c r="Y872" s="19" t="n">
        <v>0.377698112094062</v>
      </c>
      <c r="Z872" s="19" t="n">
        <v>0.349777049182945</v>
      </c>
      <c r="AA872" s="19" t="n">
        <v>0.421015411547278</v>
      </c>
      <c r="AB872" s="19" t="n">
        <v>0.389537517054682</v>
      </c>
      <c r="AC872" s="19" t="n">
        <v>0.14897998837857</v>
      </c>
      <c r="AD872" s="19" t="n">
        <v>0.509743782215634</v>
      </c>
      <c r="AE872" s="19"/>
      <c r="AF872" s="19" t="n">
        <v>0.426069483417336</v>
      </c>
      <c r="AG872" s="19"/>
      <c r="AH872" s="19" t="n">
        <v>0.367352720551439</v>
      </c>
      <c r="AI872" s="19"/>
      <c r="AJ872" s="19" t="n">
        <v>0.465062634021914</v>
      </c>
      <c r="AK872" s="19" t="n">
        <v>0.303866307566428</v>
      </c>
      <c r="AL872" s="19" t="n">
        <v>0.433475694981466</v>
      </c>
      <c r="AM872" s="19" t="n">
        <v>0.267310494145</v>
      </c>
      <c r="AN872" s="19" t="n">
        <v>0.448887068248654</v>
      </c>
      <c r="AO872" s="19" t="n">
        <v>0.328036477252316</v>
      </c>
      <c r="AP872" s="19" t="n">
        <v>0.326893791894906</v>
      </c>
    </row>
    <row r="873">
      <c r="B873" t="s">
        <v>349</v>
      </c>
      <c r="C873" s="19" t="n">
        <v>0.459405587097334</v>
      </c>
      <c r="D873" s="19" t="n">
        <v>0.424789438520863</v>
      </c>
      <c r="E873" s="19" t="n">
        <v>0.487589478502766</v>
      </c>
      <c r="F873" s="19"/>
      <c r="G873" s="19" t="n">
        <v>0.622569314858512</v>
      </c>
      <c r="H873" s="19" t="n">
        <v>0.597861882784484</v>
      </c>
      <c r="I873" s="19" t="n">
        <v>0.460149153793028</v>
      </c>
      <c r="J873" s="19" t="n">
        <v>0.618189680756189</v>
      </c>
      <c r="K873" s="19" t="n">
        <v>0.254265863615758</v>
      </c>
      <c r="L873" s="19" t="n">
        <v>0.284696186312865</v>
      </c>
      <c r="M873" s="19"/>
      <c r="N873" s="19" t="n">
        <v>0.554579060362931</v>
      </c>
      <c r="O873" s="19" t="n">
        <v>0.43926899128708</v>
      </c>
      <c r="P873" s="19" t="n">
        <v>0.444062583937363</v>
      </c>
      <c r="Q873" s="19" t="n">
        <v>0.537690158547132</v>
      </c>
      <c r="R873" s="19" t="n">
        <v>0.366065867422749</v>
      </c>
      <c r="S873" s="19"/>
      <c r="T873" s="19" t="n">
        <v>0.408995337681663</v>
      </c>
      <c r="U873" s="19" t="n">
        <v>0.499415044887073</v>
      </c>
      <c r="V873" s="19" t="n">
        <v>0.547221089097065</v>
      </c>
      <c r="W873" s="19" t="n">
        <v>0.458946242822048</v>
      </c>
      <c r="X873" s="19"/>
      <c r="Y873" s="19" t="n">
        <v>0.523426091290701</v>
      </c>
      <c r="Z873" s="19" t="n">
        <v>0.541191550447844</v>
      </c>
      <c r="AA873" s="19" t="n">
        <v>0.277293911360514</v>
      </c>
      <c r="AB873" s="19" t="n">
        <v>0.324637651504794</v>
      </c>
      <c r="AC873" s="19" t="n">
        <v>0.768592536251729</v>
      </c>
      <c r="AD873" s="19" t="n">
        <v>0.490256217784366</v>
      </c>
      <c r="AE873" s="19"/>
      <c r="AF873" s="19" t="n">
        <v>0.394972531892594</v>
      </c>
      <c r="AG873" s="19"/>
      <c r="AH873" s="19" t="n">
        <v>0.47739346087296</v>
      </c>
      <c r="AI873" s="19"/>
      <c r="AJ873" s="19" t="n">
        <v>0.411719826889394</v>
      </c>
      <c r="AK873" s="19" t="n">
        <v>0.426661971126337</v>
      </c>
      <c r="AL873" s="19" t="n">
        <v>0.393011918725842</v>
      </c>
      <c r="AM873" s="19" t="n">
        <v>0.59356698846909</v>
      </c>
      <c r="AN873" s="19" t="n">
        <v>0.551112931751346</v>
      </c>
      <c r="AO873" s="19" t="n">
        <v>0.443668413857677</v>
      </c>
      <c r="AP873" s="19" t="n">
        <v>0.566323170636875</v>
      </c>
    </row>
    <row r="874">
      <c r="B874" t="s">
        <v>209</v>
      </c>
      <c r="C874" s="19" t="n">
        <v>0.164683516485291</v>
      </c>
      <c r="D874" s="19" t="n">
        <v>0.134057278581006</v>
      </c>
      <c r="E874" s="19" t="n">
        <v>0.189618889100316</v>
      </c>
      <c r="F874" s="19"/>
      <c r="G874" s="19" t="n">
        <v>0.0468343283201923</v>
      </c>
      <c r="H874" s="19" t="n">
        <v>0.034377679855081</v>
      </c>
      <c r="I874" s="19" t="n">
        <v>0.0998429977961958</v>
      </c>
      <c r="J874" s="19" t="n">
        <v>0.103954620951541</v>
      </c>
      <c r="K874" s="19" t="n">
        <v>0.172063815274595</v>
      </c>
      <c r="L874" s="19" t="n">
        <v>0.369662485144628</v>
      </c>
      <c r="M874" s="19"/>
      <c r="N874" s="19" t="n">
        <v>0.341504399669646</v>
      </c>
      <c r="O874" s="19" t="n">
        <v>0.121113438968102</v>
      </c>
      <c r="P874" s="19" t="n">
        <v>0.283856569165257</v>
      </c>
      <c r="Q874" s="19" t="n">
        <v>0.100180400672854</v>
      </c>
      <c r="R874" s="19" t="n">
        <v>0.136886249766702</v>
      </c>
      <c r="S874" s="19"/>
      <c r="T874" s="19" t="n">
        <v>0.373236219957601</v>
      </c>
      <c r="U874" s="19" t="n">
        <v>0.087600147041137</v>
      </c>
      <c r="V874" s="19" t="n">
        <v>0.214416759750871</v>
      </c>
      <c r="W874" s="19" t="n">
        <v>0.126052678400429</v>
      </c>
      <c r="X874" s="19"/>
      <c r="Y874" s="19" t="n">
        <v>0.0988757966152375</v>
      </c>
      <c r="Z874" s="19" t="n">
        <v>0.109031400369211</v>
      </c>
      <c r="AA874" s="19" t="n">
        <v>0.301690677092208</v>
      </c>
      <c r="AB874" s="19" t="n">
        <v>0.285824831440525</v>
      </c>
      <c r="AC874" s="19" t="n">
        <v>0.0824274753697009</v>
      </c>
      <c r="AD874" s="19" t="n">
        <v>0</v>
      </c>
      <c r="AE874" s="19"/>
      <c r="AF874" s="19" t="n">
        <v>0.17895798469007</v>
      </c>
      <c r="AG874" s="19"/>
      <c r="AH874" s="19" t="n">
        <v>0.1552538185756</v>
      </c>
      <c r="AI874" s="19"/>
      <c r="AJ874" s="19" t="n">
        <v>0.123217539088692</v>
      </c>
      <c r="AK874" s="19" t="n">
        <v>0.269471721307235</v>
      </c>
      <c r="AL874" s="19" t="n">
        <v>0.173512386292692</v>
      </c>
      <c r="AM874" s="19" t="n">
        <v>0.13912251738591</v>
      </c>
      <c r="AN874" s="19" t="n">
        <v>0</v>
      </c>
      <c r="AO874" s="19" t="n">
        <v>0.228295108890007</v>
      </c>
      <c r="AP874" s="19" t="n">
        <v>0.106783037468219</v>
      </c>
    </row>
    <row r="875">
      <c r="C875" s="19"/>
      <c r="D875" s="19"/>
      <c r="E875" s="19"/>
      <c r="F875" s="19"/>
      <c r="G875" s="19"/>
      <c r="H875" s="19"/>
      <c r="I875" s="19"/>
      <c r="J875" s="19"/>
      <c r="K875" s="19"/>
      <c r="L875" s="19"/>
      <c r="M875" s="19"/>
      <c r="N875" s="19"/>
      <c r="O875" s="19"/>
      <c r="P875" s="19"/>
      <c r="Q875" s="19"/>
      <c r="R875" s="19"/>
      <c r="S875" s="19"/>
      <c r="T875" s="19"/>
      <c r="U875" s="19"/>
      <c r="V875" s="19"/>
      <c r="W875" s="19"/>
      <c r="X875" s="19"/>
      <c r="Y875" s="19"/>
      <c r="Z875" s="19"/>
      <c r="AA875" s="19"/>
      <c r="AB875" s="19"/>
      <c r="AC875" s="19"/>
      <c r="AD875" s="19"/>
      <c r="AE875" s="19"/>
      <c r="AF875" s="19"/>
      <c r="AG875" s="19"/>
      <c r="AH875" s="19"/>
      <c r="AI875" s="19"/>
      <c r="AJ875" s="19"/>
      <c r="AK875" s="19"/>
      <c r="AL875" s="19"/>
      <c r="AM875" s="19"/>
      <c r="AN875" s="19"/>
      <c r="AO875" s="19"/>
      <c r="AP875" s="19"/>
    </row>
    <row r="876">
      <c r="B876" s="7" t="s">
        <v>365</v>
      </c>
      <c r="C876" s="19"/>
      <c r="D876" s="19"/>
      <c r="E876" s="19"/>
      <c r="F876" s="19"/>
      <c r="G876" s="19"/>
      <c r="H876" s="19"/>
      <c r="I876" s="19"/>
      <c r="J876" s="19"/>
      <c r="K876" s="19"/>
      <c r="L876" s="19"/>
      <c r="M876" s="19"/>
      <c r="N876" s="19"/>
      <c r="O876" s="19"/>
      <c r="P876" s="19"/>
      <c r="Q876" s="19"/>
      <c r="R876" s="19"/>
      <c r="S876" s="19"/>
      <c r="T876" s="19"/>
      <c r="U876" s="19"/>
      <c r="V876" s="19"/>
      <c r="W876" s="19"/>
      <c r="X876" s="19"/>
      <c r="Y876" s="19"/>
      <c r="Z876" s="19"/>
      <c r="AA876" s="19"/>
      <c r="AB876" s="19"/>
      <c r="AC876" s="19"/>
      <c r="AD876" s="19"/>
      <c r="AE876" s="19"/>
      <c r="AF876" s="19"/>
      <c r="AG876" s="19"/>
      <c r="AH876" s="19"/>
      <c r="AI876" s="19"/>
      <c r="AJ876" s="19"/>
      <c r="AK876" s="19"/>
      <c r="AL876" s="19"/>
      <c r="AM876" s="19"/>
      <c r="AN876" s="19"/>
      <c r="AO876" s="19"/>
      <c r="AP876" s="19"/>
    </row>
    <row r="877">
      <c r="B877" s="26" t="s">
        <v>351</v>
      </c>
      <c r="C877" s="19"/>
      <c r="D877" s="19"/>
      <c r="E877" s="19"/>
      <c r="F877" s="19"/>
      <c r="G877" s="19"/>
      <c r="H877" s="19"/>
      <c r="I877" s="19"/>
      <c r="J877" s="19"/>
      <c r="K877" s="19"/>
      <c r="L877" s="19"/>
      <c r="M877" s="19"/>
      <c r="N877" s="19"/>
      <c r="O877" s="19"/>
      <c r="P877" s="19"/>
      <c r="Q877" s="19"/>
      <c r="R877" s="19"/>
      <c r="S877" s="19"/>
      <c r="T877" s="19"/>
      <c r="U877" s="19"/>
      <c r="V877" s="19"/>
      <c r="W877" s="19"/>
      <c r="X877" s="19"/>
      <c r="Y877" s="19"/>
      <c r="Z877" s="19"/>
      <c r="AA877" s="19"/>
      <c r="AB877" s="19"/>
      <c r="AC877" s="19"/>
      <c r="AD877" s="19"/>
      <c r="AE877" s="19"/>
      <c r="AF877" s="19"/>
      <c r="AG877" s="19"/>
      <c r="AH877" s="19"/>
      <c r="AI877" s="19"/>
      <c r="AJ877" s="19"/>
      <c r="AK877" s="19"/>
      <c r="AL877" s="19"/>
      <c r="AM877" s="19"/>
      <c r="AN877" s="19"/>
      <c r="AO877" s="19"/>
      <c r="AP877" s="19"/>
    </row>
    <row r="878">
      <c r="B878" t="s">
        <v>364</v>
      </c>
      <c r="C878" s="19" t="n">
        <v>0.459229394260344</v>
      </c>
      <c r="D878" s="19" t="n">
        <v>0.523539919189626</v>
      </c>
      <c r="E878" s="19" t="n">
        <v>0.385547451310152</v>
      </c>
      <c r="F878" s="19"/>
      <c r="G878" s="19" t="n">
        <v>0.501834271251227</v>
      </c>
      <c r="H878" s="19" t="n">
        <v>0.419303398160474</v>
      </c>
      <c r="I878" s="19" t="n">
        <v>0.390564062078334</v>
      </c>
      <c r="J878" s="19" t="n">
        <v>0.588247364205322</v>
      </c>
      <c r="K878" s="19" t="n">
        <v>0.623512316569128</v>
      </c>
      <c r="L878" s="19" t="n">
        <v>0.249696183404378</v>
      </c>
      <c r="M878" s="19"/>
      <c r="N878" s="19" t="n">
        <v>0.371602593980482</v>
      </c>
      <c r="O878" s="19" t="n">
        <v>0.354090993707397</v>
      </c>
      <c r="P878" s="19" t="n">
        <v>0.542602310089332</v>
      </c>
      <c r="Q878" s="19" t="n">
        <v>0.440344458885368</v>
      </c>
      <c r="R878" s="19" t="n">
        <v>0.536224120672858</v>
      </c>
      <c r="S878" s="19"/>
      <c r="T878" s="19" t="n">
        <v>0.114454627483815</v>
      </c>
      <c r="U878" s="19" t="n">
        <v>0.577799860986134</v>
      </c>
      <c r="V878" s="19" t="n">
        <v>0.478628816896296</v>
      </c>
      <c r="W878" s="19" t="n">
        <v>0.401071972978714</v>
      </c>
      <c r="X878" s="19"/>
      <c r="Y878" s="19" t="n">
        <v>0.46979078256235</v>
      </c>
      <c r="Z878" s="19" t="n">
        <v>0.385296001329801</v>
      </c>
      <c r="AA878" s="19" t="n">
        <v>0.474272855002949</v>
      </c>
      <c r="AB878" s="19" t="n">
        <v>0.653947919916117</v>
      </c>
      <c r="AC878" s="19" t="n">
        <v>0.309407665563599</v>
      </c>
      <c r="AD878" s="19" t="n">
        <v>0.461624416524889</v>
      </c>
      <c r="AE878" s="19"/>
      <c r="AF878" s="19" t="n">
        <v>0.484698340504905</v>
      </c>
      <c r="AG878" s="19"/>
      <c r="AH878" s="19" t="n">
        <v>0.453430298246426</v>
      </c>
      <c r="AI878" s="19"/>
      <c r="AJ878" s="19" t="n">
        <v>0.492735875296295</v>
      </c>
      <c r="AK878" s="19" t="n">
        <v>0.350028158849608</v>
      </c>
      <c r="AL878" s="19" t="n">
        <v>0.503888721416774</v>
      </c>
      <c r="AM878" s="19" t="n">
        <v>0.428014458256311</v>
      </c>
      <c r="AN878" s="19" t="n">
        <v>0.413690738176812</v>
      </c>
      <c r="AO878" s="19" t="n">
        <v>0.417502524242487</v>
      </c>
      <c r="AP878" s="19" t="n">
        <v>0.528107825720845</v>
      </c>
    </row>
    <row r="879">
      <c r="B879" t="s">
        <v>349</v>
      </c>
      <c r="C879" s="19" t="n">
        <v>0.432096176368904</v>
      </c>
      <c r="D879" s="19" t="n">
        <v>0.391105945001721</v>
      </c>
      <c r="E879" s="19" t="n">
        <v>0.479059560549535</v>
      </c>
      <c r="F879" s="19"/>
      <c r="G879" s="19" t="n">
        <v>0.438887087095554</v>
      </c>
      <c r="H879" s="19" t="n">
        <v>0.553273086861783</v>
      </c>
      <c r="I879" s="19" t="n">
        <v>0.554570407580274</v>
      </c>
      <c r="J879" s="19" t="n">
        <v>0.344988349471895</v>
      </c>
      <c r="K879" s="19" t="n">
        <v>0.274658320764043</v>
      </c>
      <c r="L879" s="19" t="n">
        <v>0.425814385870976</v>
      </c>
      <c r="M879" s="19"/>
      <c r="N879" s="19" t="n">
        <v>0.568459809821146</v>
      </c>
      <c r="O879" s="19" t="n">
        <v>0.595323857492795</v>
      </c>
      <c r="P879" s="19" t="n">
        <v>0.305624509231767</v>
      </c>
      <c r="Q879" s="19" t="n">
        <v>0.427649195567017</v>
      </c>
      <c r="R879" s="19" t="n">
        <v>0.364655255425922</v>
      </c>
      <c r="S879" s="19"/>
      <c r="T879" s="19" t="n">
        <v>0.885545372516185</v>
      </c>
      <c r="U879" s="19" t="n">
        <v>0.321460613437514</v>
      </c>
      <c r="V879" s="19" t="n">
        <v>0.383750983427784</v>
      </c>
      <c r="W879" s="19" t="n">
        <v>0.508669693891576</v>
      </c>
      <c r="X879" s="19"/>
      <c r="Y879" s="19" t="n">
        <v>0.444008665932243</v>
      </c>
      <c r="Z879" s="19" t="n">
        <v>0.614703998670199</v>
      </c>
      <c r="AA879" s="19" t="n">
        <v>0.307318981337267</v>
      </c>
      <c r="AB879" s="19" t="n">
        <v>0.346052080083883</v>
      </c>
      <c r="AC879" s="19" t="n">
        <v>0.545247689071675</v>
      </c>
      <c r="AD879" s="19" t="n">
        <v>0.399554424280366</v>
      </c>
      <c r="AE879" s="19"/>
      <c r="AF879" s="19" t="n">
        <v>0.421965332523366</v>
      </c>
      <c r="AG879" s="19"/>
      <c r="AH879" s="19" t="n">
        <v>0.448678382379088</v>
      </c>
      <c r="AI879" s="19"/>
      <c r="AJ879" s="19" t="n">
        <v>0.420176238826826</v>
      </c>
      <c r="AK879" s="19" t="n">
        <v>0.468282974876064</v>
      </c>
      <c r="AL879" s="19" t="n">
        <v>0.388131722299473</v>
      </c>
      <c r="AM879" s="19" t="n">
        <v>0.470940110836125</v>
      </c>
      <c r="AN879" s="19" t="n">
        <v>0.586309261823188</v>
      </c>
      <c r="AO879" s="19" t="n">
        <v>0.423436680199666</v>
      </c>
      <c r="AP879" s="19" t="n">
        <v>0.392829593482346</v>
      </c>
    </row>
    <row r="880">
      <c r="B880" t="s">
        <v>209</v>
      </c>
      <c r="C880" s="19" t="n">
        <v>0.108674429370752</v>
      </c>
      <c r="D880" s="19" t="n">
        <v>0.0853541358086529</v>
      </c>
      <c r="E880" s="19" t="n">
        <v>0.135392988140313</v>
      </c>
      <c r="F880" s="19"/>
      <c r="G880" s="19" t="n">
        <v>0.059278641653219</v>
      </c>
      <c r="H880" s="19" t="n">
        <v>0.027423514977743</v>
      </c>
      <c r="I880" s="19" t="n">
        <v>0.0548655303413927</v>
      </c>
      <c r="J880" s="19" t="n">
        <v>0.0667642863227832</v>
      </c>
      <c r="K880" s="19" t="n">
        <v>0.101829362666829</v>
      </c>
      <c r="L880" s="19" t="n">
        <v>0.324489430724645</v>
      </c>
      <c r="M880" s="19"/>
      <c r="N880" s="19" t="n">
        <v>0.0599375961983713</v>
      </c>
      <c r="O880" s="19" t="n">
        <v>0.0505851487998075</v>
      </c>
      <c r="P880" s="19" t="n">
        <v>0.151773180678901</v>
      </c>
      <c r="Q880" s="19" t="n">
        <v>0.132006345547615</v>
      </c>
      <c r="R880" s="19" t="n">
        <v>0.0991206239012203</v>
      </c>
      <c r="S880" s="19"/>
      <c r="T880" s="19" t="n">
        <v>0</v>
      </c>
      <c r="U880" s="19" t="n">
        <v>0.100739525576353</v>
      </c>
      <c r="V880" s="19" t="n">
        <v>0.13762019967592</v>
      </c>
      <c r="W880" s="19" t="n">
        <v>0.09025833312971</v>
      </c>
      <c r="X880" s="19"/>
      <c r="Y880" s="19" t="n">
        <v>0.0862005515054076</v>
      </c>
      <c r="Z880" s="19" t="n">
        <v>0</v>
      </c>
      <c r="AA880" s="19" t="n">
        <v>0.218408163659784</v>
      </c>
      <c r="AB880" s="19" t="n">
        <v>0</v>
      </c>
      <c r="AC880" s="19" t="n">
        <v>0.145344645364726</v>
      </c>
      <c r="AD880" s="19" t="n">
        <v>0.138821159194746</v>
      </c>
      <c r="AE880" s="19"/>
      <c r="AF880" s="19" t="n">
        <v>0.0933363269717283</v>
      </c>
      <c r="AG880" s="19"/>
      <c r="AH880" s="19" t="n">
        <v>0.097891319374486</v>
      </c>
      <c r="AI880" s="19"/>
      <c r="AJ880" s="19" t="n">
        <v>0.0870878858768795</v>
      </c>
      <c r="AK880" s="19" t="n">
        <v>0.181688866274328</v>
      </c>
      <c r="AL880" s="19" t="n">
        <v>0.107979556283753</v>
      </c>
      <c r="AM880" s="19" t="n">
        <v>0.101045430907564</v>
      </c>
      <c r="AN880" s="19" t="n">
        <v>0</v>
      </c>
      <c r="AO880" s="19" t="n">
        <v>0.159060795557847</v>
      </c>
      <c r="AP880" s="19" t="n">
        <v>0.079062580796809</v>
      </c>
    </row>
    <row r="881">
      <c r="C881" s="19"/>
      <c r="D881" s="19"/>
      <c r="E881" s="19"/>
      <c r="F881" s="19"/>
      <c r="G881" s="19"/>
      <c r="H881" s="19"/>
      <c r="I881" s="19"/>
      <c r="J881" s="19"/>
      <c r="K881" s="19"/>
      <c r="L881" s="19"/>
      <c r="M881" s="19"/>
      <c r="N881" s="19"/>
      <c r="O881" s="19"/>
      <c r="P881" s="19"/>
      <c r="Q881" s="19"/>
      <c r="R881" s="19"/>
      <c r="S881" s="19"/>
      <c r="T881" s="19"/>
      <c r="U881" s="19"/>
      <c r="V881" s="19"/>
      <c r="W881" s="19"/>
      <c r="X881" s="19"/>
      <c r="Y881" s="19"/>
      <c r="Z881" s="19"/>
      <c r="AA881" s="19"/>
      <c r="AB881" s="19"/>
      <c r="AC881" s="19"/>
      <c r="AD881" s="19"/>
      <c r="AE881" s="19"/>
      <c r="AF881" s="19"/>
      <c r="AG881" s="19"/>
      <c r="AH881" s="19"/>
      <c r="AI881" s="19"/>
      <c r="AJ881" s="19"/>
      <c r="AK881" s="19"/>
      <c r="AL881" s="19"/>
      <c r="AM881" s="19"/>
      <c r="AN881" s="19"/>
      <c r="AO881" s="19"/>
      <c r="AP881" s="19"/>
    </row>
    <row r="882">
      <c r="B882" s="7" t="s">
        <v>367</v>
      </c>
      <c r="C882" s="19"/>
      <c r="D882" s="19"/>
      <c r="E882" s="19"/>
      <c r="F882" s="19"/>
      <c r="G882" s="19"/>
      <c r="H882" s="19"/>
      <c r="I882" s="19"/>
      <c r="J882" s="19"/>
      <c r="K882" s="19"/>
      <c r="L882" s="19"/>
      <c r="M882" s="19"/>
      <c r="N882" s="19"/>
      <c r="O882" s="19"/>
      <c r="P882" s="19"/>
      <c r="Q882" s="19"/>
      <c r="R882" s="19"/>
      <c r="S882" s="19"/>
      <c r="T882" s="19"/>
      <c r="U882" s="19"/>
      <c r="V882" s="19"/>
      <c r="W882" s="19"/>
      <c r="X882" s="19"/>
      <c r="Y882" s="19"/>
      <c r="Z882" s="19"/>
      <c r="AA882" s="19"/>
      <c r="AB882" s="19"/>
      <c r="AC882" s="19"/>
      <c r="AD882" s="19"/>
      <c r="AE882" s="19"/>
      <c r="AF882" s="19"/>
      <c r="AG882" s="19"/>
      <c r="AH882" s="19"/>
      <c r="AI882" s="19"/>
      <c r="AJ882" s="19"/>
      <c r="AK882" s="19"/>
      <c r="AL882" s="19"/>
      <c r="AM882" s="19"/>
      <c r="AN882" s="19"/>
      <c r="AO882" s="19"/>
      <c r="AP882" s="19"/>
    </row>
    <row r="883">
      <c r="B883" s="26" t="s">
        <v>351</v>
      </c>
      <c r="C883" s="19"/>
      <c r="D883" s="19"/>
      <c r="E883" s="19"/>
      <c r="F883" s="19"/>
      <c r="G883" s="19"/>
      <c r="H883" s="19"/>
      <c r="I883" s="19"/>
      <c r="J883" s="19"/>
      <c r="K883" s="19"/>
      <c r="L883" s="19"/>
      <c r="M883" s="19"/>
      <c r="N883" s="19"/>
      <c r="O883" s="19"/>
      <c r="P883" s="19"/>
      <c r="Q883" s="19"/>
      <c r="R883" s="19"/>
      <c r="S883" s="19"/>
      <c r="T883" s="19"/>
      <c r="U883" s="19"/>
      <c r="V883" s="19"/>
      <c r="W883" s="19"/>
      <c r="X883" s="19"/>
      <c r="Y883" s="19"/>
      <c r="Z883" s="19"/>
      <c r="AA883" s="19"/>
      <c r="AB883" s="19"/>
      <c r="AC883" s="19"/>
      <c r="AD883" s="19"/>
      <c r="AE883" s="19"/>
      <c r="AF883" s="19"/>
      <c r="AG883" s="19"/>
      <c r="AH883" s="19"/>
      <c r="AI883" s="19"/>
      <c r="AJ883" s="19"/>
      <c r="AK883" s="19"/>
      <c r="AL883" s="19"/>
      <c r="AM883" s="19"/>
      <c r="AN883" s="19"/>
      <c r="AO883" s="19"/>
      <c r="AP883" s="19"/>
    </row>
    <row r="884">
      <c r="B884" t="s">
        <v>366</v>
      </c>
      <c r="C884" s="19" t="n">
        <v>0.533939573128782</v>
      </c>
      <c r="D884" s="19" t="n">
        <v>0.577237599191868</v>
      </c>
      <c r="E884" s="19" t="n">
        <v>0.496022026354228</v>
      </c>
      <c r="F884" s="19"/>
      <c r="G884" s="19" t="n">
        <v>0.60073366898777</v>
      </c>
      <c r="H884" s="19" t="n">
        <v>0.585328230939503</v>
      </c>
      <c r="I884" s="19" t="n">
        <v>0.585672522278857</v>
      </c>
      <c r="J884" s="19" t="n">
        <v>0.592997935857565</v>
      </c>
      <c r="K884" s="19" t="n">
        <v>0.577268405316515</v>
      </c>
      <c r="L884" s="19" t="n">
        <v>0.400418578201799</v>
      </c>
      <c r="M884" s="19"/>
      <c r="N884" s="19" t="n">
        <v>0.6414174858735</v>
      </c>
      <c r="O884" s="19" t="n">
        <v>0.499153628628196</v>
      </c>
      <c r="P884" s="19" t="n">
        <v>0.557096452014948</v>
      </c>
      <c r="Q884" s="19" t="n">
        <v>0.468253915968026</v>
      </c>
      <c r="R884" s="19" t="n">
        <v>0.643004858145528</v>
      </c>
      <c r="S884" s="19"/>
      <c r="T884" s="19" t="n">
        <v>0.603765386815134</v>
      </c>
      <c r="U884" s="19" t="n">
        <v>0.624456448118237</v>
      </c>
      <c r="V884" s="19" t="n">
        <v>0.529286507039114</v>
      </c>
      <c r="W884" s="19" t="n">
        <v>0.50483782457099</v>
      </c>
      <c r="X884" s="19"/>
      <c r="Y884" s="19" t="n">
        <v>0.578145632009549</v>
      </c>
      <c r="Z884" s="19" t="n">
        <v>0.479441203059826</v>
      </c>
      <c r="AA884" s="19" t="n">
        <v>0.462524886987712</v>
      </c>
      <c r="AB884" s="19" t="n">
        <v>0.4261007797867</v>
      </c>
      <c r="AC884" s="19" t="n">
        <v>0.807775436122094</v>
      </c>
      <c r="AD884" s="19" t="n">
        <v>0.554007715918857</v>
      </c>
      <c r="AE884" s="19"/>
      <c r="AF884" s="19" t="n">
        <v>0.564377825662812</v>
      </c>
      <c r="AG884" s="19"/>
      <c r="AH884" s="19" t="n">
        <v>0.536069317798447</v>
      </c>
      <c r="AI884" s="19"/>
      <c r="AJ884" s="19" t="n">
        <v>0.503657255290098</v>
      </c>
      <c r="AK884" s="19" t="n">
        <v>0.553150146486258</v>
      </c>
      <c r="AL884" s="19" t="n">
        <v>0.727371715188839</v>
      </c>
      <c r="AM884" s="19" t="n">
        <v>0.495463074043863</v>
      </c>
      <c r="AN884" s="19" t="n">
        <v>0.549081570823563</v>
      </c>
      <c r="AO884" s="19" t="n">
        <v>0.519159532480024</v>
      </c>
      <c r="AP884" s="19" t="n">
        <v>0.359223017943326</v>
      </c>
    </row>
    <row r="885">
      <c r="B885" t="s">
        <v>349</v>
      </c>
      <c r="C885" s="19" t="n">
        <v>0.330397561441972</v>
      </c>
      <c r="D885" s="19" t="n">
        <v>0.294988663739189</v>
      </c>
      <c r="E885" s="19" t="n">
        <v>0.36140633151672</v>
      </c>
      <c r="F885" s="19"/>
      <c r="G885" s="19" t="n">
        <v>0.28129220548648</v>
      </c>
      <c r="H885" s="19" t="n">
        <v>0.32745761551727</v>
      </c>
      <c r="I885" s="19" t="n">
        <v>0.304290182363701</v>
      </c>
      <c r="J885" s="19" t="n">
        <v>0.309325049985914</v>
      </c>
      <c r="K885" s="19" t="n">
        <v>0.21723737158553</v>
      </c>
      <c r="L885" s="19" t="n">
        <v>0.425846939127688</v>
      </c>
      <c r="M885" s="19"/>
      <c r="N885" s="19" t="n">
        <v>0.256520757941602</v>
      </c>
      <c r="O885" s="19" t="n">
        <v>0.330680667400359</v>
      </c>
      <c r="P885" s="19" t="n">
        <v>0.283016302093922</v>
      </c>
      <c r="Q885" s="19" t="n">
        <v>0.406140679256043</v>
      </c>
      <c r="R885" s="19" t="n">
        <v>0.271343457139656</v>
      </c>
      <c r="S885" s="19"/>
      <c r="T885" s="19" t="n">
        <v>0.396234613184866</v>
      </c>
      <c r="U885" s="19" t="n">
        <v>0.252860903928893</v>
      </c>
      <c r="V885" s="19" t="n">
        <v>0.377405836172117</v>
      </c>
      <c r="W885" s="19" t="n">
        <v>0.355844312372323</v>
      </c>
      <c r="X885" s="19"/>
      <c r="Y885" s="19" t="n">
        <v>0.317042580424654</v>
      </c>
      <c r="Z885" s="19" t="n">
        <v>0.437053853523028</v>
      </c>
      <c r="AA885" s="19" t="n">
        <v>0.383909488463692</v>
      </c>
      <c r="AB885" s="19" t="n">
        <v>0.30124901807525</v>
      </c>
      <c r="AC885" s="19" t="n">
        <v>0.192224563877906</v>
      </c>
      <c r="AD885" s="19" t="n">
        <v>0.238851753978829</v>
      </c>
      <c r="AE885" s="19"/>
      <c r="AF885" s="19" t="n">
        <v>0.326995740604992</v>
      </c>
      <c r="AG885" s="19"/>
      <c r="AH885" s="19" t="n">
        <v>0.338464894784506</v>
      </c>
      <c r="AI885" s="19"/>
      <c r="AJ885" s="19" t="n">
        <v>0.32698980622612</v>
      </c>
      <c r="AK885" s="19" t="n">
        <v>0.293806298831112</v>
      </c>
      <c r="AL885" s="19" t="n">
        <v>0.226851293856524</v>
      </c>
      <c r="AM885" s="19" t="n">
        <v>0.455615907666295</v>
      </c>
      <c r="AN885" s="19" t="n">
        <v>0.382910151846834</v>
      </c>
      <c r="AO885" s="19" t="n">
        <v>0.386493481537167</v>
      </c>
      <c r="AP885" s="19" t="n">
        <v>0.37105886855322</v>
      </c>
    </row>
    <row r="886">
      <c r="B886" t="s">
        <v>209</v>
      </c>
      <c r="C886" s="19" t="n">
        <v>0.135662865429246</v>
      </c>
      <c r="D886" s="19" t="n">
        <v>0.127773737068943</v>
      </c>
      <c r="E886" s="19" t="n">
        <v>0.142571642129052</v>
      </c>
      <c r="F886" s="19"/>
      <c r="G886" s="19" t="n">
        <v>0.11797412552575</v>
      </c>
      <c r="H886" s="19" t="n">
        <v>0.0872141535432277</v>
      </c>
      <c r="I886" s="19" t="n">
        <v>0.110037295357442</v>
      </c>
      <c r="J886" s="19" t="n">
        <v>0.0976770141565209</v>
      </c>
      <c r="K886" s="19" t="n">
        <v>0.205494223097955</v>
      </c>
      <c r="L886" s="19" t="n">
        <v>0.173734482670513</v>
      </c>
      <c r="M886" s="19"/>
      <c r="N886" s="19" t="n">
        <v>0.102061756184898</v>
      </c>
      <c r="O886" s="19" t="n">
        <v>0.170165703971445</v>
      </c>
      <c r="P886" s="19" t="n">
        <v>0.15988724589113</v>
      </c>
      <c r="Q886" s="19" t="n">
        <v>0.125605404775931</v>
      </c>
      <c r="R886" s="19" t="n">
        <v>0.0856516847148157</v>
      </c>
      <c r="S886" s="19"/>
      <c r="T886" s="19" t="n">
        <v>0</v>
      </c>
      <c r="U886" s="19" t="n">
        <v>0.12268264795287</v>
      </c>
      <c r="V886" s="19" t="n">
        <v>0.0933076567887693</v>
      </c>
      <c r="W886" s="19" t="n">
        <v>0.139317863056687</v>
      </c>
      <c r="X886" s="19"/>
      <c r="Y886" s="19" t="n">
        <v>0.104811787565797</v>
      </c>
      <c r="Z886" s="19" t="n">
        <v>0.0835049434171459</v>
      </c>
      <c r="AA886" s="19" t="n">
        <v>0.153565624548596</v>
      </c>
      <c r="AB886" s="19" t="n">
        <v>0.27265020213805</v>
      </c>
      <c r="AC886" s="19" t="n">
        <v>0</v>
      </c>
      <c r="AD886" s="19" t="n">
        <v>0.207140530102314</v>
      </c>
      <c r="AE886" s="19"/>
      <c r="AF886" s="19" t="n">
        <v>0.108626433732196</v>
      </c>
      <c r="AG886" s="19"/>
      <c r="AH886" s="19" t="n">
        <v>0.125465787417047</v>
      </c>
      <c r="AI886" s="19"/>
      <c r="AJ886" s="19" t="n">
        <v>0.169352938483782</v>
      </c>
      <c r="AK886" s="19" t="n">
        <v>0.15304355468263</v>
      </c>
      <c r="AL886" s="19" t="n">
        <v>0.0457769909546369</v>
      </c>
      <c r="AM886" s="19" t="n">
        <v>0.0489210182898416</v>
      </c>
      <c r="AN886" s="19" t="n">
        <v>0.0680082773296039</v>
      </c>
      <c r="AO886" s="19" t="n">
        <v>0.0943469859828091</v>
      </c>
      <c r="AP886" s="19" t="n">
        <v>0.269718113503454</v>
      </c>
    </row>
    <row r="887">
      <c r="C887" s="19"/>
      <c r="D887" s="19"/>
      <c r="E887" s="19"/>
      <c r="F887" s="19"/>
      <c r="G887" s="19"/>
      <c r="H887" s="19"/>
      <c r="I887" s="19"/>
      <c r="J887" s="19"/>
      <c r="K887" s="19"/>
      <c r="L887" s="19"/>
      <c r="M887" s="19"/>
      <c r="N887" s="19"/>
      <c r="O887" s="19"/>
      <c r="P887" s="19"/>
      <c r="Q887" s="19"/>
      <c r="R887" s="19"/>
      <c r="S887" s="19"/>
      <c r="T887" s="19"/>
      <c r="U887" s="19"/>
      <c r="V887" s="19"/>
      <c r="W887" s="19"/>
      <c r="X887" s="19"/>
      <c r="Y887" s="19"/>
      <c r="Z887" s="19"/>
      <c r="AA887" s="19"/>
      <c r="AB887" s="19"/>
      <c r="AC887" s="19"/>
      <c r="AD887" s="19"/>
      <c r="AE887" s="19"/>
      <c r="AF887" s="19"/>
      <c r="AG887" s="19"/>
      <c r="AH887" s="19"/>
      <c r="AI887" s="19"/>
      <c r="AJ887" s="19"/>
      <c r="AK887" s="19"/>
      <c r="AL887" s="19"/>
      <c r="AM887" s="19"/>
      <c r="AN887" s="19"/>
      <c r="AO887" s="19"/>
      <c r="AP887" s="19"/>
    </row>
    <row r="888">
      <c r="B888" s="7" t="s">
        <v>369</v>
      </c>
      <c r="C888" s="19"/>
      <c r="D888" s="19"/>
      <c r="E888" s="19"/>
      <c r="F888" s="19"/>
      <c r="G888" s="19"/>
      <c r="H888" s="19"/>
      <c r="I888" s="19"/>
      <c r="J888" s="19"/>
      <c r="K888" s="19"/>
      <c r="L888" s="19"/>
      <c r="M888" s="19"/>
      <c r="N888" s="19"/>
      <c r="O888" s="19"/>
      <c r="P888" s="19"/>
      <c r="Q888" s="19"/>
      <c r="R888" s="19"/>
      <c r="S888" s="19"/>
      <c r="T888" s="19"/>
      <c r="U888" s="19"/>
      <c r="V888" s="19"/>
      <c r="W888" s="19"/>
      <c r="X888" s="19"/>
      <c r="Y888" s="19"/>
      <c r="Z888" s="19"/>
      <c r="AA888" s="19"/>
      <c r="AB888" s="19"/>
      <c r="AC888" s="19"/>
      <c r="AD888" s="19"/>
      <c r="AE888" s="19"/>
      <c r="AF888" s="19"/>
      <c r="AG888" s="19"/>
      <c r="AH888" s="19"/>
      <c r="AI888" s="19"/>
      <c r="AJ888" s="19"/>
      <c r="AK888" s="19"/>
      <c r="AL888" s="19"/>
      <c r="AM888" s="19"/>
      <c r="AN888" s="19"/>
      <c r="AO888" s="19"/>
      <c r="AP888" s="19"/>
    </row>
    <row r="889">
      <c r="B889" s="26" t="s">
        <v>351</v>
      </c>
      <c r="C889" s="19"/>
      <c r="D889" s="19"/>
      <c r="E889" s="19"/>
      <c r="F889" s="19"/>
      <c r="G889" s="19"/>
      <c r="H889" s="19"/>
      <c r="I889" s="19"/>
      <c r="J889" s="19"/>
      <c r="K889" s="19"/>
      <c r="L889" s="19"/>
      <c r="M889" s="19"/>
      <c r="N889" s="19"/>
      <c r="O889" s="19"/>
      <c r="P889" s="19"/>
      <c r="Q889" s="19"/>
      <c r="R889" s="19"/>
      <c r="S889" s="19"/>
      <c r="T889" s="19"/>
      <c r="U889" s="19"/>
      <c r="V889" s="19"/>
      <c r="W889" s="19"/>
      <c r="X889" s="19"/>
      <c r="Y889" s="19"/>
      <c r="Z889" s="19"/>
      <c r="AA889" s="19"/>
      <c r="AB889" s="19"/>
      <c r="AC889" s="19"/>
      <c r="AD889" s="19"/>
      <c r="AE889" s="19"/>
      <c r="AF889" s="19"/>
      <c r="AG889" s="19"/>
      <c r="AH889" s="19"/>
      <c r="AI889" s="19"/>
      <c r="AJ889" s="19"/>
      <c r="AK889" s="19"/>
      <c r="AL889" s="19"/>
      <c r="AM889" s="19"/>
      <c r="AN889" s="19"/>
      <c r="AO889" s="19"/>
      <c r="AP889" s="19"/>
    </row>
    <row r="890">
      <c r="B890" t="s">
        <v>368</v>
      </c>
      <c r="C890" s="19" t="n">
        <v>0.671332335974151</v>
      </c>
      <c r="D890" s="19" t="n">
        <v>0.735676433284869</v>
      </c>
      <c r="E890" s="19" t="n">
        <v>0.613505348377451</v>
      </c>
      <c r="F890" s="19"/>
      <c r="G890" s="19" t="n">
        <v>0.761161245669207</v>
      </c>
      <c r="H890" s="19" t="n">
        <v>0.686390749827712</v>
      </c>
      <c r="I890" s="19" t="n">
        <v>0.78038385695833</v>
      </c>
      <c r="J890" s="19" t="n">
        <v>0.863658207342996</v>
      </c>
      <c r="K890" s="19" t="n">
        <v>0.543951081348347</v>
      </c>
      <c r="L890" s="19" t="n">
        <v>0.445265833607504</v>
      </c>
      <c r="M890" s="19"/>
      <c r="N890" s="19" t="n">
        <v>0.669214560378697</v>
      </c>
      <c r="O890" s="19" t="n">
        <v>0.797759163672926</v>
      </c>
      <c r="P890" s="19" t="n">
        <v>0.634458376700117</v>
      </c>
      <c r="Q890" s="19" t="n">
        <v>0.638441177082121</v>
      </c>
      <c r="R890" s="19" t="n">
        <v>0.674384529490844</v>
      </c>
      <c r="S890" s="19"/>
      <c r="T890" s="19" t="n">
        <v>0.793975908564017</v>
      </c>
      <c r="U890" s="19" t="n">
        <v>0.634263468092846</v>
      </c>
      <c r="V890" s="19" t="n">
        <v>0.731768826481538</v>
      </c>
      <c r="W890" s="19" t="n">
        <v>0.658938300245607</v>
      </c>
      <c r="X890" s="19"/>
      <c r="Y890" s="19" t="n">
        <v>0.72018193883069</v>
      </c>
      <c r="Z890" s="19" t="n">
        <v>0.623034984321756</v>
      </c>
      <c r="AA890" s="19" t="n">
        <v>0.566147759357567</v>
      </c>
      <c r="AB890" s="19" t="n">
        <v>0.384864924055126</v>
      </c>
      <c r="AC890" s="19" t="n">
        <v>0.88815018606469</v>
      </c>
      <c r="AD890" s="19" t="n">
        <v>0.758130112970566</v>
      </c>
      <c r="AE890" s="19"/>
      <c r="AF890" s="19" t="n">
        <v>0.636808015580219</v>
      </c>
      <c r="AG890" s="19"/>
      <c r="AH890" s="19" t="n">
        <v>0.66851614410274</v>
      </c>
      <c r="AI890" s="19"/>
      <c r="AJ890" s="19" t="n">
        <v>0.606045828704594</v>
      </c>
      <c r="AK890" s="19" t="n">
        <v>0.547606906143101</v>
      </c>
      <c r="AL890" s="19" t="n">
        <v>0.664799753032629</v>
      </c>
      <c r="AM890" s="19" t="n">
        <v>0.544410499846132</v>
      </c>
      <c r="AN890" s="19" t="n">
        <v>0.962422740130281</v>
      </c>
      <c r="AO890" s="19" t="n">
        <v>0.797678885029306</v>
      </c>
      <c r="AP890" s="19" t="n">
        <v>0.796552164239365</v>
      </c>
    </row>
    <row r="891">
      <c r="B891" t="s">
        <v>349</v>
      </c>
      <c r="C891" s="19" t="n">
        <v>0.254696771906653</v>
      </c>
      <c r="D891" s="19" t="n">
        <v>0.19465746487432</v>
      </c>
      <c r="E891" s="19" t="n">
        <v>0.30865498110038</v>
      </c>
      <c r="F891" s="19"/>
      <c r="G891" s="19" t="n">
        <v>0.166113050048626</v>
      </c>
      <c r="H891" s="19" t="n">
        <v>0.290240446750491</v>
      </c>
      <c r="I891" s="19" t="n">
        <v>0.199549749150167</v>
      </c>
      <c r="J891" s="19" t="n">
        <v>0.119023806622152</v>
      </c>
      <c r="K891" s="19" t="n">
        <v>0.315689330014683</v>
      </c>
      <c r="L891" s="19" t="n">
        <v>0.396825989842771</v>
      </c>
      <c r="M891" s="19"/>
      <c r="N891" s="19" t="n">
        <v>0.330785439621303</v>
      </c>
      <c r="O891" s="19" t="n">
        <v>0.202240836327074</v>
      </c>
      <c r="P891" s="19" t="n">
        <v>0.284803008514336</v>
      </c>
      <c r="Q891" s="19" t="n">
        <v>0.245782448862638</v>
      </c>
      <c r="R891" s="19" t="n">
        <v>0.244283619886146</v>
      </c>
      <c r="S891" s="19"/>
      <c r="T891" s="19" t="n">
        <v>0.154024366218824</v>
      </c>
      <c r="U891" s="19" t="n">
        <v>0.292027194172102</v>
      </c>
      <c r="V891" s="19" t="n">
        <v>0.239302356148153</v>
      </c>
      <c r="W891" s="19" t="n">
        <v>0.272723126036447</v>
      </c>
      <c r="X891" s="19"/>
      <c r="Y891" s="19" t="n">
        <v>0.235166883208289</v>
      </c>
      <c r="Z891" s="19" t="n">
        <v>0.344398137893046</v>
      </c>
      <c r="AA891" s="19" t="n">
        <v>0.29674260311237</v>
      </c>
      <c r="AB891" s="19" t="n">
        <v>0.478399469972993</v>
      </c>
      <c r="AC891" s="19" t="n">
        <v>0.11184981393531</v>
      </c>
      <c r="AD891" s="19" t="n">
        <v>0.132346715574014</v>
      </c>
      <c r="AE891" s="19"/>
      <c r="AF891" s="19" t="n">
        <v>0.298385800968565</v>
      </c>
      <c r="AG891" s="19"/>
      <c r="AH891" s="19" t="n">
        <v>0.26088009624877</v>
      </c>
      <c r="AI891" s="19"/>
      <c r="AJ891" s="19" t="n">
        <v>0.247587252640122</v>
      </c>
      <c r="AK891" s="19" t="n">
        <v>0.437310400289699</v>
      </c>
      <c r="AL891" s="19" t="n">
        <v>0.263865303394246</v>
      </c>
      <c r="AM891" s="19" t="n">
        <v>0.329033142227956</v>
      </c>
      <c r="AN891" s="19" t="n">
        <v>0.037577259869719</v>
      </c>
      <c r="AO891" s="19" t="n">
        <v>0.115102209330548</v>
      </c>
      <c r="AP891" s="19" t="n">
        <v>0.128061435306634</v>
      </c>
    </row>
    <row r="892">
      <c r="B892" t="s">
        <v>209</v>
      </c>
      <c r="C892" s="19" t="n">
        <v>0.0739708921191952</v>
      </c>
      <c r="D892" s="19" t="n">
        <v>0.0696661018408108</v>
      </c>
      <c r="E892" s="19" t="n">
        <v>0.0778396705221687</v>
      </c>
      <c r="F892" s="19"/>
      <c r="G892" s="19" t="n">
        <v>0.0727257042821675</v>
      </c>
      <c r="H892" s="19" t="n">
        <v>0.0233688034217975</v>
      </c>
      <c r="I892" s="19" t="n">
        <v>0.0200663938915032</v>
      </c>
      <c r="J892" s="19" t="n">
        <v>0.017317986034852</v>
      </c>
      <c r="K892" s="19" t="n">
        <v>0.140359588636969</v>
      </c>
      <c r="L892" s="19" t="n">
        <v>0.157908176549725</v>
      </c>
      <c r="M892" s="19"/>
      <c r="N892" s="19" t="n">
        <v>0</v>
      </c>
      <c r="O892" s="19" t="n">
        <v>0</v>
      </c>
      <c r="P892" s="19" t="n">
        <v>0.0807386147855469</v>
      </c>
      <c r="Q892" s="19" t="n">
        <v>0.115776374055241</v>
      </c>
      <c r="R892" s="19" t="n">
        <v>0.0813318506230099</v>
      </c>
      <c r="S892" s="19"/>
      <c r="T892" s="19" t="n">
        <v>0.0519997252171594</v>
      </c>
      <c r="U892" s="19" t="n">
        <v>0.0737093377350518</v>
      </c>
      <c r="V892" s="19" t="n">
        <v>0.0289288173703085</v>
      </c>
      <c r="W892" s="19" t="n">
        <v>0.068338573717946</v>
      </c>
      <c r="X892" s="19"/>
      <c r="Y892" s="19" t="n">
        <v>0.0446511779610203</v>
      </c>
      <c r="Z892" s="19" t="n">
        <v>0.0325668777851981</v>
      </c>
      <c r="AA892" s="19" t="n">
        <v>0.137109637530063</v>
      </c>
      <c r="AB892" s="19" t="n">
        <v>0.136735605971881</v>
      </c>
      <c r="AC892" s="19" t="n">
        <v>0</v>
      </c>
      <c r="AD892" s="19" t="n">
        <v>0.10952317145542</v>
      </c>
      <c r="AE892" s="19"/>
      <c r="AF892" s="19" t="n">
        <v>0.0648061834512167</v>
      </c>
      <c r="AG892" s="19"/>
      <c r="AH892" s="19" t="n">
        <v>0.0706037596484903</v>
      </c>
      <c r="AI892" s="19"/>
      <c r="AJ892" s="19" t="n">
        <v>0.146366918655284</v>
      </c>
      <c r="AK892" s="19" t="n">
        <v>0.0150826935671998</v>
      </c>
      <c r="AL892" s="19" t="n">
        <v>0.0713349435731251</v>
      </c>
      <c r="AM892" s="19" t="n">
        <v>0.126556357925912</v>
      </c>
      <c r="AN892" s="19" t="n">
        <v>0</v>
      </c>
      <c r="AO892" s="19" t="n">
        <v>0.087218905640147</v>
      </c>
      <c r="AP892" s="19" t="n">
        <v>0.0753864004540003</v>
      </c>
    </row>
    <row r="893">
      <c r="C893" s="19"/>
      <c r="D893" s="19"/>
      <c r="E893" s="19"/>
      <c r="F893" s="19"/>
      <c r="G893" s="19"/>
      <c r="H893" s="19"/>
      <c r="I893" s="19"/>
      <c r="J893" s="19"/>
      <c r="K893" s="19"/>
      <c r="L893" s="19"/>
      <c r="M893" s="19"/>
      <c r="N893" s="19"/>
      <c r="O893" s="19"/>
      <c r="P893" s="19"/>
      <c r="Q893" s="19"/>
      <c r="R893" s="19"/>
      <c r="S893" s="19"/>
      <c r="T893" s="19"/>
      <c r="U893" s="19"/>
      <c r="V893" s="19"/>
      <c r="W893" s="19"/>
      <c r="X893" s="19"/>
      <c r="Y893" s="19"/>
      <c r="Z893" s="19"/>
      <c r="AA893" s="19"/>
      <c r="AB893" s="19"/>
      <c r="AC893" s="19"/>
      <c r="AD893" s="19"/>
      <c r="AE893" s="19"/>
      <c r="AF893" s="19"/>
      <c r="AG893" s="19"/>
      <c r="AH893" s="19"/>
      <c r="AI893" s="19"/>
      <c r="AJ893" s="19"/>
      <c r="AK893" s="19"/>
      <c r="AL893" s="19"/>
      <c r="AM893" s="19"/>
      <c r="AN893" s="19"/>
      <c r="AO893" s="19"/>
      <c r="AP893" s="19"/>
    </row>
    <row r="894">
      <c r="B894" s="7" t="s">
        <v>372</v>
      </c>
      <c r="C894" s="19"/>
      <c r="D894" s="19"/>
      <c r="E894" s="19"/>
      <c r="F894" s="19"/>
      <c r="G894" s="19"/>
      <c r="H894" s="19"/>
      <c r="I894" s="19"/>
      <c r="J894" s="19"/>
      <c r="K894" s="19"/>
      <c r="L894" s="19"/>
      <c r="M894" s="19"/>
      <c r="N894" s="19"/>
      <c r="O894" s="19"/>
      <c r="P894" s="19"/>
      <c r="Q894" s="19"/>
      <c r="R894" s="19"/>
      <c r="S894" s="19"/>
      <c r="T894" s="19"/>
      <c r="U894" s="19"/>
      <c r="V894" s="19"/>
      <c r="W894" s="19"/>
      <c r="X894" s="19"/>
      <c r="Y894" s="19"/>
      <c r="Z894" s="19"/>
      <c r="AA894" s="19"/>
      <c r="AB894" s="19"/>
      <c r="AC894" s="19"/>
      <c r="AD894" s="19"/>
      <c r="AE894" s="19"/>
      <c r="AF894" s="19"/>
      <c r="AG894" s="19"/>
      <c r="AH894" s="19"/>
      <c r="AI894" s="19"/>
      <c r="AJ894" s="19"/>
      <c r="AK894" s="19"/>
      <c r="AL894" s="19"/>
      <c r="AM894" s="19"/>
      <c r="AN894" s="19"/>
      <c r="AO894" s="19"/>
      <c r="AP894" s="19"/>
    </row>
    <row r="895">
      <c r="B895" s="26" t="s">
        <v>351</v>
      </c>
      <c r="C895" s="19"/>
      <c r="D895" s="19"/>
      <c r="E895" s="19"/>
      <c r="F895" s="19"/>
      <c r="G895" s="19"/>
      <c r="H895" s="19"/>
      <c r="I895" s="19"/>
      <c r="J895" s="19"/>
      <c r="K895" s="19"/>
      <c r="L895" s="19"/>
      <c r="M895" s="19"/>
      <c r="N895" s="19"/>
      <c r="O895" s="19"/>
      <c r="P895" s="19"/>
      <c r="Q895" s="19"/>
      <c r="R895" s="19"/>
      <c r="S895" s="19"/>
      <c r="T895" s="19"/>
      <c r="U895" s="19"/>
      <c r="V895" s="19"/>
      <c r="W895" s="19"/>
      <c r="X895" s="19"/>
      <c r="Y895" s="19"/>
      <c r="Z895" s="19"/>
      <c r="AA895" s="19"/>
      <c r="AB895" s="19"/>
      <c r="AC895" s="19"/>
      <c r="AD895" s="19"/>
      <c r="AE895" s="19"/>
      <c r="AF895" s="19"/>
      <c r="AG895" s="19"/>
      <c r="AH895" s="19"/>
      <c r="AI895" s="19"/>
      <c r="AJ895" s="19"/>
      <c r="AK895" s="19"/>
      <c r="AL895" s="19"/>
      <c r="AM895" s="19"/>
      <c r="AN895" s="19"/>
      <c r="AO895" s="19"/>
      <c r="AP895" s="19"/>
    </row>
    <row r="896">
      <c r="B896" t="s">
        <v>370</v>
      </c>
      <c r="C896" s="19" t="n">
        <v>0.173019408368677</v>
      </c>
      <c r="D896" s="19" t="n">
        <v>0.219011792409513</v>
      </c>
      <c r="E896" s="19" t="n">
        <v>0.112054580969108</v>
      </c>
      <c r="F896" s="19"/>
      <c r="G896" s="19" t="n">
        <v>0.247140431000446</v>
      </c>
      <c r="H896" s="19" t="n">
        <v>0.156183016239588</v>
      </c>
      <c r="I896" s="19" t="n">
        <v>0.204381754803142</v>
      </c>
      <c r="J896" s="19" t="n">
        <v>0.0513666722078136</v>
      </c>
      <c r="K896" s="19" t="n">
        <v>0.19459507838411</v>
      </c>
      <c r="L896" s="19" t="n">
        <v>0.211738835340147</v>
      </c>
      <c r="M896" s="19"/>
      <c r="N896" s="19" t="n">
        <v>0.253045066947245</v>
      </c>
      <c r="O896" s="19" t="n">
        <v>0.148406669263678</v>
      </c>
      <c r="P896" s="19" t="n">
        <v>0.213635260464818</v>
      </c>
      <c r="Q896" s="19" t="n">
        <v>0.103648923421488</v>
      </c>
      <c r="R896" s="19" t="n">
        <v>0.219943233291755</v>
      </c>
      <c r="S896" s="19"/>
      <c r="T896" s="19" t="n">
        <v>0</v>
      </c>
      <c r="U896" s="19" t="n">
        <v>0.269822755650901</v>
      </c>
      <c r="V896" s="19" t="n">
        <v>0.0882811603628944</v>
      </c>
      <c r="W896" s="19" t="n">
        <v>0.17318364930692</v>
      </c>
      <c r="X896" s="19"/>
      <c r="Y896" s="19" t="n">
        <v>0.142312251986518</v>
      </c>
      <c r="Z896" s="19" t="n">
        <v>0.0999073849194853</v>
      </c>
      <c r="AA896" s="19" t="n">
        <v>0.237039002939398</v>
      </c>
      <c r="AB896" s="19" t="n">
        <v>0.0655919881147705</v>
      </c>
      <c r="AC896" s="19" t="n">
        <v>0.293653221080133</v>
      </c>
      <c r="AD896" s="19" t="n">
        <v>0.162028377499497</v>
      </c>
      <c r="AE896" s="19"/>
      <c r="AF896" s="19" t="n">
        <v>0.167377554478122</v>
      </c>
      <c r="AG896" s="19"/>
      <c r="AH896" s="19" t="n">
        <v>0.144559335786765</v>
      </c>
      <c r="AI896" s="19"/>
      <c r="AJ896" s="19" t="n">
        <v>0.171125252574148</v>
      </c>
      <c r="AK896" s="19" t="n">
        <v>0.135622811108365</v>
      </c>
      <c r="AL896" s="19" t="n">
        <v>0.109275870636398</v>
      </c>
      <c r="AM896" s="19" t="n">
        <v>0.0791779261908066</v>
      </c>
      <c r="AN896" s="19" t="n">
        <v>0.355467344707691</v>
      </c>
      <c r="AO896" s="19" t="n">
        <v>0.193580262070353</v>
      </c>
      <c r="AP896" s="19" t="n">
        <v>0.238981842910382</v>
      </c>
    </row>
    <row r="897">
      <c r="B897" t="s">
        <v>371</v>
      </c>
      <c r="C897" s="19" t="n">
        <v>0.737729834779451</v>
      </c>
      <c r="D897" s="19" t="n">
        <v>0.697936863383614</v>
      </c>
      <c r="E897" s="19" t="n">
        <v>0.790477081599907</v>
      </c>
      <c r="F897" s="19"/>
      <c r="G897" s="19" t="n">
        <v>0.752859568999554</v>
      </c>
      <c r="H897" s="19" t="n">
        <v>0.799049376413235</v>
      </c>
      <c r="I897" s="19" t="n">
        <v>0.768138134611793</v>
      </c>
      <c r="J897" s="19" t="n">
        <v>0.875162737299608</v>
      </c>
      <c r="K897" s="19" t="n">
        <v>0.667989242178285</v>
      </c>
      <c r="L897" s="19" t="n">
        <v>0.614663792162258</v>
      </c>
      <c r="M897" s="19"/>
      <c r="N897" s="19" t="n">
        <v>0.678613838778608</v>
      </c>
      <c r="O897" s="19" t="n">
        <v>0.851593330736322</v>
      </c>
      <c r="P897" s="19" t="n">
        <v>0.7212672453584</v>
      </c>
      <c r="Q897" s="19" t="n">
        <v>0.780996389360755</v>
      </c>
      <c r="R897" s="19" t="n">
        <v>0.597543082971071</v>
      </c>
      <c r="S897" s="19"/>
      <c r="T897" s="19" t="n">
        <v>1</v>
      </c>
      <c r="U897" s="19" t="n">
        <v>0.662902135064659</v>
      </c>
      <c r="V897" s="19" t="n">
        <v>0.848044096891869</v>
      </c>
      <c r="W897" s="19" t="n">
        <v>0.771429540552057</v>
      </c>
      <c r="X897" s="19"/>
      <c r="Y897" s="19" t="n">
        <v>0.783357479441408</v>
      </c>
      <c r="Z897" s="19" t="n">
        <v>0.900092615080515</v>
      </c>
      <c r="AA897" s="19" t="n">
        <v>0.620814339962764</v>
      </c>
      <c r="AB897" s="19" t="n">
        <v>0.827148197891278</v>
      </c>
      <c r="AC897" s="19" t="n">
        <v>0.706346778919867</v>
      </c>
      <c r="AD897" s="19" t="n">
        <v>0.837971622500503</v>
      </c>
      <c r="AE897" s="19"/>
      <c r="AF897" s="19" t="n">
        <v>0.722546113797671</v>
      </c>
      <c r="AG897" s="19"/>
      <c r="AH897" s="19" t="n">
        <v>0.770015320590407</v>
      </c>
      <c r="AI897" s="19"/>
      <c r="AJ897" s="19" t="n">
        <v>0.763031176859122</v>
      </c>
      <c r="AK897" s="19" t="n">
        <v>0.735235844104306</v>
      </c>
      <c r="AL897" s="19" t="n">
        <v>0.808610125732646</v>
      </c>
      <c r="AM897" s="19" t="n">
        <v>0.920822073809193</v>
      </c>
      <c r="AN897" s="19" t="n">
        <v>0.494715612236444</v>
      </c>
      <c r="AO897" s="19" t="n">
        <v>0.771582948712793</v>
      </c>
      <c r="AP897" s="19" t="n">
        <v>0.625527333160118</v>
      </c>
    </row>
    <row r="898">
      <c r="B898" t="s">
        <v>209</v>
      </c>
      <c r="C898" s="19" t="n">
        <v>0.0892507568518723</v>
      </c>
      <c r="D898" s="19" t="n">
        <v>0.0830513442068735</v>
      </c>
      <c r="E898" s="19" t="n">
        <v>0.0974683374309847</v>
      </c>
      <c r="F898" s="19"/>
      <c r="G898" s="19" t="n">
        <v>0</v>
      </c>
      <c r="H898" s="19" t="n">
        <v>0.0447676073471774</v>
      </c>
      <c r="I898" s="19" t="n">
        <v>0.027480110585065</v>
      </c>
      <c r="J898" s="19" t="n">
        <v>0.0734705904925781</v>
      </c>
      <c r="K898" s="19" t="n">
        <v>0.137415679437604</v>
      </c>
      <c r="L898" s="19" t="n">
        <v>0.173597372497594</v>
      </c>
      <c r="M898" s="19"/>
      <c r="N898" s="19" t="n">
        <v>0.0683410942741471</v>
      </c>
      <c r="O898" s="19" t="n">
        <v>0</v>
      </c>
      <c r="P898" s="19" t="n">
        <v>0.0650974941767812</v>
      </c>
      <c r="Q898" s="19" t="n">
        <v>0.115354687217758</v>
      </c>
      <c r="R898" s="19" t="n">
        <v>0.182513683737174</v>
      </c>
      <c r="S898" s="19"/>
      <c r="T898" s="19" t="n">
        <v>0</v>
      </c>
      <c r="U898" s="19" t="n">
        <v>0.0672751092844397</v>
      </c>
      <c r="V898" s="19" t="n">
        <v>0.0636747427452371</v>
      </c>
      <c r="W898" s="19" t="n">
        <v>0.0553868101410225</v>
      </c>
      <c r="X898" s="19"/>
      <c r="Y898" s="19" t="n">
        <v>0.0743302685720737</v>
      </c>
      <c r="Z898" s="19" t="n">
        <v>0</v>
      </c>
      <c r="AA898" s="19" t="n">
        <v>0.142146657097838</v>
      </c>
      <c r="AB898" s="19" t="n">
        <v>0.107259813993951</v>
      </c>
      <c r="AC898" s="19" t="n">
        <v>0</v>
      </c>
      <c r="AD898" s="19" t="n">
        <v>0</v>
      </c>
      <c r="AE898" s="19"/>
      <c r="AF898" s="19" t="n">
        <v>0.110076331724207</v>
      </c>
      <c r="AG898" s="19"/>
      <c r="AH898" s="19" t="n">
        <v>0.0854253436228287</v>
      </c>
      <c r="AI898" s="19"/>
      <c r="AJ898" s="19" t="n">
        <v>0.0658435705667294</v>
      </c>
      <c r="AK898" s="19" t="n">
        <v>0.129141344787329</v>
      </c>
      <c r="AL898" s="19" t="n">
        <v>0.0821140036309559</v>
      </c>
      <c r="AM898" s="19" t="n">
        <v>0</v>
      </c>
      <c r="AN898" s="19" t="n">
        <v>0.149817043055865</v>
      </c>
      <c r="AO898" s="19" t="n">
        <v>0.0348367892168541</v>
      </c>
      <c r="AP898" s="19" t="n">
        <v>0.1354908239295</v>
      </c>
    </row>
    <row r="899">
      <c r="C899" s="19"/>
      <c r="D899" s="19"/>
      <c r="E899" s="19"/>
      <c r="F899" s="19"/>
      <c r="G899" s="19"/>
      <c r="H899" s="19"/>
      <c r="I899" s="19"/>
      <c r="J899" s="19"/>
      <c r="K899" s="19"/>
      <c r="L899" s="19"/>
      <c r="M899" s="19"/>
      <c r="N899" s="19"/>
      <c r="O899" s="19"/>
      <c r="P899" s="19"/>
      <c r="Q899" s="19"/>
      <c r="R899" s="19"/>
      <c r="S899" s="19"/>
      <c r="T899" s="19"/>
      <c r="U899" s="19"/>
      <c r="V899" s="19"/>
      <c r="W899" s="19"/>
      <c r="X899" s="19"/>
      <c r="Y899" s="19"/>
      <c r="Z899" s="19"/>
      <c r="AA899" s="19"/>
      <c r="AB899" s="19"/>
      <c r="AC899" s="19"/>
      <c r="AD899" s="19"/>
      <c r="AE899" s="19"/>
      <c r="AF899" s="19"/>
      <c r="AG899" s="19"/>
      <c r="AH899" s="19"/>
      <c r="AI899" s="19"/>
      <c r="AJ899" s="19"/>
      <c r="AK899" s="19"/>
      <c r="AL899" s="19"/>
      <c r="AM899" s="19"/>
      <c r="AN899" s="19"/>
      <c r="AO899" s="19"/>
      <c r="AP899" s="19"/>
    </row>
    <row r="900">
      <c r="B900" s="7" t="s">
        <v>374</v>
      </c>
      <c r="C900" s="19"/>
      <c r="D900" s="19"/>
      <c r="E900" s="19"/>
      <c r="F900" s="19"/>
      <c r="G900" s="19"/>
      <c r="H900" s="19"/>
      <c r="I900" s="19"/>
      <c r="J900" s="19"/>
      <c r="K900" s="19"/>
      <c r="L900" s="19"/>
      <c r="M900" s="19"/>
      <c r="N900" s="19"/>
      <c r="O900" s="19"/>
      <c r="P900" s="19"/>
      <c r="Q900" s="19"/>
      <c r="R900" s="19"/>
      <c r="S900" s="19"/>
      <c r="T900" s="19"/>
      <c r="U900" s="19"/>
      <c r="V900" s="19"/>
      <c r="W900" s="19"/>
      <c r="X900" s="19"/>
      <c r="Y900" s="19"/>
      <c r="Z900" s="19"/>
      <c r="AA900" s="19"/>
      <c r="AB900" s="19"/>
      <c r="AC900" s="19"/>
      <c r="AD900" s="19"/>
      <c r="AE900" s="19"/>
      <c r="AF900" s="19"/>
      <c r="AG900" s="19"/>
      <c r="AH900" s="19"/>
      <c r="AI900" s="19"/>
      <c r="AJ900" s="19"/>
      <c r="AK900" s="19"/>
      <c r="AL900" s="19"/>
      <c r="AM900" s="19"/>
      <c r="AN900" s="19"/>
      <c r="AO900" s="19"/>
      <c r="AP900" s="19"/>
    </row>
    <row r="901">
      <c r="B901" s="26" t="s">
        <v>351</v>
      </c>
      <c r="C901" s="19"/>
      <c r="D901" s="19"/>
      <c r="E901" s="19"/>
      <c r="F901" s="19"/>
      <c r="G901" s="19"/>
      <c r="H901" s="19"/>
      <c r="I901" s="19"/>
      <c r="J901" s="19"/>
      <c r="K901" s="19"/>
      <c r="L901" s="19"/>
      <c r="M901" s="19"/>
      <c r="N901" s="19"/>
      <c r="O901" s="19"/>
      <c r="P901" s="19"/>
      <c r="Q901" s="19"/>
      <c r="R901" s="19"/>
      <c r="S901" s="19"/>
      <c r="T901" s="19"/>
      <c r="U901" s="19"/>
      <c r="V901" s="19"/>
      <c r="W901" s="19"/>
      <c r="X901" s="19"/>
      <c r="Y901" s="19"/>
      <c r="Z901" s="19"/>
      <c r="AA901" s="19"/>
      <c r="AB901" s="19"/>
      <c r="AC901" s="19"/>
      <c r="AD901" s="19"/>
      <c r="AE901" s="19"/>
      <c r="AF901" s="19"/>
      <c r="AG901" s="19"/>
      <c r="AH901" s="19"/>
      <c r="AI901" s="19"/>
      <c r="AJ901" s="19"/>
      <c r="AK901" s="19"/>
      <c r="AL901" s="19"/>
      <c r="AM901" s="19"/>
      <c r="AN901" s="19"/>
      <c r="AO901" s="19"/>
      <c r="AP901" s="19"/>
    </row>
    <row r="902">
      <c r="B902" t="s">
        <v>373</v>
      </c>
      <c r="C902" s="19" t="n">
        <v>0.17730690133907</v>
      </c>
      <c r="D902" s="19" t="n">
        <v>0.192234791218473</v>
      </c>
      <c r="E902" s="19" t="n">
        <v>0.163909166860901</v>
      </c>
      <c r="F902" s="19"/>
      <c r="G902" s="19" t="n">
        <v>0.0947056247852493</v>
      </c>
      <c r="H902" s="19" t="n">
        <v>0.279360308826986</v>
      </c>
      <c r="I902" s="19" t="n">
        <v>0.112473494678905</v>
      </c>
      <c r="J902" s="19" t="n">
        <v>0.129969795934053</v>
      </c>
      <c r="K902" s="19" t="n">
        <v>0.106647950950038</v>
      </c>
      <c r="L902" s="19" t="n">
        <v>0.272885572899753</v>
      </c>
      <c r="M902" s="19"/>
      <c r="N902" s="19" t="n">
        <v>0.177245132184005</v>
      </c>
      <c r="O902" s="19" t="n">
        <v>0.114260530363824</v>
      </c>
      <c r="P902" s="19" t="n">
        <v>0.205339083801111</v>
      </c>
      <c r="Q902" s="19" t="n">
        <v>0.147079335992824</v>
      </c>
      <c r="R902" s="19" t="n">
        <v>0.275593633104771</v>
      </c>
      <c r="S902" s="19"/>
      <c r="T902" s="19" t="n">
        <v>0</v>
      </c>
      <c r="U902" s="19" t="n">
        <v>0.170714568308308</v>
      </c>
      <c r="V902" s="19" t="n">
        <v>0.10588296768604</v>
      </c>
      <c r="W902" s="19" t="n">
        <v>0.191399849145592</v>
      </c>
      <c r="X902" s="19"/>
      <c r="Y902" s="19" t="n">
        <v>0.211711015727564</v>
      </c>
      <c r="Z902" s="19" t="n">
        <v>0.0854924329610462</v>
      </c>
      <c r="AA902" s="19" t="n">
        <v>0.215234251732344</v>
      </c>
      <c r="AB902" s="19" t="n">
        <v>0.077614153575366</v>
      </c>
      <c r="AC902" s="19" t="n">
        <v>0.152659229274328</v>
      </c>
      <c r="AD902" s="19" t="n">
        <v>0</v>
      </c>
      <c r="AE902" s="19"/>
      <c r="AF902" s="19" t="n">
        <v>0.176878228951644</v>
      </c>
      <c r="AG902" s="19"/>
      <c r="AH902" s="19" t="n">
        <v>0.170761443816134</v>
      </c>
      <c r="AI902" s="19"/>
      <c r="AJ902" s="19" t="n">
        <v>0.215935027438933</v>
      </c>
      <c r="AK902" s="19" t="n">
        <v>0.11535020913417</v>
      </c>
      <c r="AL902" s="19" t="n">
        <v>0.282308570062991</v>
      </c>
      <c r="AM902" s="19" t="n">
        <v>0.16083456620543</v>
      </c>
      <c r="AN902" s="19" t="n">
        <v>0.306091487320966</v>
      </c>
      <c r="AO902" s="19" t="n">
        <v>0.0989080782581227</v>
      </c>
      <c r="AP902" s="19" t="n">
        <v>0.0422604956438597</v>
      </c>
    </row>
    <row r="903">
      <c r="B903" t="s">
        <v>371</v>
      </c>
      <c r="C903" s="19" t="n">
        <v>0.711110018693254</v>
      </c>
      <c r="D903" s="19" t="n">
        <v>0.749632574747275</v>
      </c>
      <c r="E903" s="19" t="n">
        <v>0.676536145118245</v>
      </c>
      <c r="F903" s="19"/>
      <c r="G903" s="19" t="n">
        <v>0.851742463083797</v>
      </c>
      <c r="H903" s="19" t="n">
        <v>0.667693441396175</v>
      </c>
      <c r="I903" s="19" t="n">
        <v>0.72702252351744</v>
      </c>
      <c r="J903" s="19" t="n">
        <v>0.796955981303792</v>
      </c>
      <c r="K903" s="19" t="n">
        <v>0.690603596167595</v>
      </c>
      <c r="L903" s="19" t="n">
        <v>0.58569289138522</v>
      </c>
      <c r="M903" s="19"/>
      <c r="N903" s="19" t="n">
        <v>0.822754867815995</v>
      </c>
      <c r="O903" s="19" t="n">
        <v>0.802684313441385</v>
      </c>
      <c r="P903" s="19" t="n">
        <v>0.594783400841861</v>
      </c>
      <c r="Q903" s="19" t="n">
        <v>0.785971372444641</v>
      </c>
      <c r="R903" s="19" t="n">
        <v>0.564355263573177</v>
      </c>
      <c r="S903" s="19"/>
      <c r="T903" s="19" t="n">
        <v>1</v>
      </c>
      <c r="U903" s="19" t="n">
        <v>0.737439557741835</v>
      </c>
      <c r="V903" s="19" t="n">
        <v>0.755150617663643</v>
      </c>
      <c r="W903" s="19" t="n">
        <v>0.686278333810255</v>
      </c>
      <c r="X903" s="19"/>
      <c r="Y903" s="19" t="n">
        <v>0.691533448183527</v>
      </c>
      <c r="Z903" s="19" t="n">
        <v>0.853298659095124</v>
      </c>
      <c r="AA903" s="19" t="n">
        <v>0.613534180401347</v>
      </c>
      <c r="AB903" s="19" t="n">
        <v>0.769052970128105</v>
      </c>
      <c r="AC903" s="19" t="n">
        <v>0.847340770725672</v>
      </c>
      <c r="AD903" s="19" t="n">
        <v>0.848461099456762</v>
      </c>
      <c r="AE903" s="19"/>
      <c r="AF903" s="19" t="n">
        <v>0.722428644946444</v>
      </c>
      <c r="AG903" s="19"/>
      <c r="AH903" s="19" t="n">
        <v>0.732564137767653</v>
      </c>
      <c r="AI903" s="19"/>
      <c r="AJ903" s="19" t="n">
        <v>0.685136355161012</v>
      </c>
      <c r="AK903" s="19" t="n">
        <v>0.781434538976336</v>
      </c>
      <c r="AL903" s="19" t="n">
        <v>0.580077165067626</v>
      </c>
      <c r="AM903" s="19" t="n">
        <v>0.684873128310296</v>
      </c>
      <c r="AN903" s="19" t="n">
        <v>0.571624392006327</v>
      </c>
      <c r="AO903" s="19" t="n">
        <v>0.794684355501754</v>
      </c>
      <c r="AP903" s="19" t="n">
        <v>0.873181298940128</v>
      </c>
    </row>
    <row r="904">
      <c r="B904" t="s">
        <v>209</v>
      </c>
      <c r="C904" s="19" t="n">
        <v>0.111583079967676</v>
      </c>
      <c r="D904" s="19" t="n">
        <v>0.058132634034252</v>
      </c>
      <c r="E904" s="19" t="n">
        <v>0.159554688020854</v>
      </c>
      <c r="F904" s="19"/>
      <c r="G904" s="19" t="n">
        <v>0.0535519121309538</v>
      </c>
      <c r="H904" s="19" t="n">
        <v>0.0529462497768396</v>
      </c>
      <c r="I904" s="19" t="n">
        <v>0.160503981803655</v>
      </c>
      <c r="J904" s="19" t="n">
        <v>0.0730742227621553</v>
      </c>
      <c r="K904" s="19" t="n">
        <v>0.202748452882366</v>
      </c>
      <c r="L904" s="19" t="n">
        <v>0.141421535715028</v>
      </c>
      <c r="M904" s="19"/>
      <c r="N904" s="19" t="n">
        <v>0</v>
      </c>
      <c r="O904" s="19" t="n">
        <v>0.0830551561947909</v>
      </c>
      <c r="P904" s="19" t="n">
        <v>0.199877515357028</v>
      </c>
      <c r="Q904" s="19" t="n">
        <v>0.0669492915625358</v>
      </c>
      <c r="R904" s="19" t="n">
        <v>0.160051103322052</v>
      </c>
      <c r="S904" s="19"/>
      <c r="T904" s="19" t="n">
        <v>0</v>
      </c>
      <c r="U904" s="19" t="n">
        <v>0.0918458739498569</v>
      </c>
      <c r="V904" s="19" t="n">
        <v>0.138966414650317</v>
      </c>
      <c r="W904" s="19" t="n">
        <v>0.122321817044153</v>
      </c>
      <c r="X904" s="19"/>
      <c r="Y904" s="19" t="n">
        <v>0.0967555360889087</v>
      </c>
      <c r="Z904" s="19" t="n">
        <v>0.0612089079438294</v>
      </c>
      <c r="AA904" s="19" t="n">
        <v>0.17123156786631</v>
      </c>
      <c r="AB904" s="19" t="n">
        <v>0.153332876296529</v>
      </c>
      <c r="AC904" s="19" t="n">
        <v>0</v>
      </c>
      <c r="AD904" s="19" t="n">
        <v>0.151538900543238</v>
      </c>
      <c r="AE904" s="19"/>
      <c r="AF904" s="19" t="n">
        <v>0.100693126101912</v>
      </c>
      <c r="AG904" s="19"/>
      <c r="AH904" s="19" t="n">
        <v>0.0966744184162132</v>
      </c>
      <c r="AI904" s="19"/>
      <c r="AJ904" s="19" t="n">
        <v>0.0989286174000543</v>
      </c>
      <c r="AK904" s="19" t="n">
        <v>0.103215251889494</v>
      </c>
      <c r="AL904" s="19" t="n">
        <v>0.137614264869383</v>
      </c>
      <c r="AM904" s="19" t="n">
        <v>0.154292305484274</v>
      </c>
      <c r="AN904" s="19" t="n">
        <v>0.122284120672708</v>
      </c>
      <c r="AO904" s="19" t="n">
        <v>0.106407566240123</v>
      </c>
      <c r="AP904" s="19" t="n">
        <v>0.0845582054160125</v>
      </c>
    </row>
    <row r="905">
      <c r="C905" s="19"/>
      <c r="D905" s="19"/>
      <c r="E905" s="19"/>
      <c r="F905" s="19"/>
      <c r="G905" s="19"/>
      <c r="H905" s="19"/>
      <c r="I905" s="19"/>
      <c r="J905" s="19"/>
      <c r="K905" s="19"/>
      <c r="L905" s="19"/>
      <c r="M905" s="19"/>
      <c r="N905" s="19"/>
      <c r="O905" s="19"/>
      <c r="P905" s="19"/>
      <c r="Q905" s="19"/>
      <c r="R905" s="19"/>
      <c r="S905" s="19"/>
      <c r="T905" s="19"/>
      <c r="U905" s="19"/>
      <c r="V905" s="19"/>
      <c r="W905" s="19"/>
      <c r="X905" s="19"/>
      <c r="Y905" s="19"/>
      <c r="Z905" s="19"/>
      <c r="AA905" s="19"/>
      <c r="AB905" s="19"/>
      <c r="AC905" s="19"/>
      <c r="AD905" s="19"/>
      <c r="AE905" s="19"/>
      <c r="AF905" s="19"/>
      <c r="AG905" s="19"/>
      <c r="AH905" s="19"/>
      <c r="AI905" s="19"/>
      <c r="AJ905" s="19"/>
      <c r="AK905" s="19"/>
      <c r="AL905" s="19"/>
      <c r="AM905" s="19"/>
      <c r="AN905" s="19"/>
      <c r="AO905" s="19"/>
      <c r="AP905" s="19"/>
    </row>
    <row r="906">
      <c r="B906" s="7" t="s">
        <v>376</v>
      </c>
      <c r="C906" s="19"/>
      <c r="D906" s="19"/>
      <c r="E906" s="19"/>
      <c r="F906" s="19"/>
      <c r="G906" s="19"/>
      <c r="H906" s="19"/>
      <c r="I906" s="19"/>
      <c r="J906" s="19"/>
      <c r="K906" s="19"/>
      <c r="L906" s="19"/>
      <c r="M906" s="19"/>
      <c r="N906" s="19"/>
      <c r="O906" s="19"/>
      <c r="P906" s="19"/>
      <c r="Q906" s="19"/>
      <c r="R906" s="19"/>
      <c r="S906" s="19"/>
      <c r="T906" s="19"/>
      <c r="U906" s="19"/>
      <c r="V906" s="19"/>
      <c r="W906" s="19"/>
      <c r="X906" s="19"/>
      <c r="Y906" s="19"/>
      <c r="Z906" s="19"/>
      <c r="AA906" s="19"/>
      <c r="AB906" s="19"/>
      <c r="AC906" s="19"/>
      <c r="AD906" s="19"/>
      <c r="AE906" s="19"/>
      <c r="AF906" s="19"/>
      <c r="AG906" s="19"/>
      <c r="AH906" s="19"/>
      <c r="AI906" s="19"/>
      <c r="AJ906" s="19"/>
      <c r="AK906" s="19"/>
      <c r="AL906" s="19"/>
      <c r="AM906" s="19"/>
      <c r="AN906" s="19"/>
      <c r="AO906" s="19"/>
      <c r="AP906" s="19"/>
    </row>
    <row r="907">
      <c r="B907" s="26" t="s">
        <v>351</v>
      </c>
      <c r="C907" s="19"/>
      <c r="D907" s="19"/>
      <c r="E907" s="19"/>
      <c r="F907" s="19"/>
      <c r="G907" s="19"/>
      <c r="H907" s="19"/>
      <c r="I907" s="19"/>
      <c r="J907" s="19"/>
      <c r="K907" s="19"/>
      <c r="L907" s="19"/>
      <c r="M907" s="19"/>
      <c r="N907" s="19"/>
      <c r="O907" s="19"/>
      <c r="P907" s="19"/>
      <c r="Q907" s="19"/>
      <c r="R907" s="19"/>
      <c r="S907" s="19"/>
      <c r="T907" s="19"/>
      <c r="U907" s="19"/>
      <c r="V907" s="19"/>
      <c r="W907" s="19"/>
      <c r="X907" s="19"/>
      <c r="Y907" s="19"/>
      <c r="Z907" s="19"/>
      <c r="AA907" s="19"/>
      <c r="AB907" s="19"/>
      <c r="AC907" s="19"/>
      <c r="AD907" s="19"/>
      <c r="AE907" s="19"/>
      <c r="AF907" s="19"/>
      <c r="AG907" s="19"/>
      <c r="AH907" s="19"/>
      <c r="AI907" s="19"/>
      <c r="AJ907" s="19"/>
      <c r="AK907" s="19"/>
      <c r="AL907" s="19"/>
      <c r="AM907" s="19"/>
      <c r="AN907" s="19"/>
      <c r="AO907" s="19"/>
      <c r="AP907" s="19"/>
    </row>
    <row r="908">
      <c r="B908" t="s">
        <v>375</v>
      </c>
      <c r="C908" s="19" t="n">
        <v>0.184959326810004</v>
      </c>
      <c r="D908" s="19" t="n">
        <v>0.261465259809659</v>
      </c>
      <c r="E908" s="19" t="n">
        <v>0.0998070193040949</v>
      </c>
      <c r="F908" s="19"/>
      <c r="G908" s="19" t="n">
        <v>0.30085388270533</v>
      </c>
      <c r="H908" s="19" t="n">
        <v>0.123844598855986</v>
      </c>
      <c r="I908" s="19" t="n">
        <v>0.0777908184499514</v>
      </c>
      <c r="J908" s="19" t="n">
        <v>0.239545290231779</v>
      </c>
      <c r="K908" s="19" t="n">
        <v>0.184739046039128</v>
      </c>
      <c r="L908" s="19" t="n">
        <v>0.190409843475041</v>
      </c>
      <c r="M908" s="19"/>
      <c r="N908" s="19" t="n">
        <v>0.0455777569572385</v>
      </c>
      <c r="O908" s="19" t="n">
        <v>0.225157076629103</v>
      </c>
      <c r="P908" s="19" t="n">
        <v>0.242624600472787</v>
      </c>
      <c r="Q908" s="19" t="n">
        <v>0.165337293707006</v>
      </c>
      <c r="R908" s="19" t="n">
        <v>0.178037453973529</v>
      </c>
      <c r="S908" s="19"/>
      <c r="T908" s="19" t="n">
        <v>0.0382060221466863</v>
      </c>
      <c r="U908" s="19" t="n">
        <v>0.268175014115994</v>
      </c>
      <c r="V908" s="19" t="n">
        <v>0.176931954633137</v>
      </c>
      <c r="W908" s="19" t="n">
        <v>0.172806946979253</v>
      </c>
      <c r="X908" s="19"/>
      <c r="Y908" s="19" t="n">
        <v>0.180569546974361</v>
      </c>
      <c r="Z908" s="19" t="n">
        <v>0.137039976728843</v>
      </c>
      <c r="AA908" s="19" t="n">
        <v>0.236803006727261</v>
      </c>
      <c r="AB908" s="19" t="n">
        <v>0.119859822136103</v>
      </c>
      <c r="AC908" s="19" t="n">
        <v>0.234908040381242</v>
      </c>
      <c r="AD908" s="19" t="n">
        <v>0.0711585321722496</v>
      </c>
      <c r="AE908" s="19"/>
      <c r="AF908" s="19" t="n">
        <v>0.193839441321352</v>
      </c>
      <c r="AG908" s="19"/>
      <c r="AH908" s="19" t="n">
        <v>0.181496112602871</v>
      </c>
      <c r="AI908" s="19"/>
      <c r="AJ908" s="19" t="n">
        <v>0.163196785153654</v>
      </c>
      <c r="AK908" s="19" t="n">
        <v>0.0753501201297026</v>
      </c>
      <c r="AL908" s="19" t="n">
        <v>0.277735130241412</v>
      </c>
      <c r="AM908" s="19" t="n">
        <v>0.30399388069265</v>
      </c>
      <c r="AN908" s="19" t="n">
        <v>0.0837721584066054</v>
      </c>
      <c r="AO908" s="19" t="n">
        <v>0.225653675729645</v>
      </c>
      <c r="AP908" s="19" t="n">
        <v>0.191166057241382</v>
      </c>
    </row>
    <row r="909">
      <c r="B909" t="s">
        <v>371</v>
      </c>
      <c r="C909" s="19" t="n">
        <v>0.695655317677641</v>
      </c>
      <c r="D909" s="19" t="n">
        <v>0.633495338785811</v>
      </c>
      <c r="E909" s="19" t="n">
        <v>0.764840352479869</v>
      </c>
      <c r="F909" s="19"/>
      <c r="G909" s="19" t="n">
        <v>0.647829171102692</v>
      </c>
      <c r="H909" s="19" t="n">
        <v>0.772342856337034</v>
      </c>
      <c r="I909" s="19" t="n">
        <v>0.71190438683322</v>
      </c>
      <c r="J909" s="19" t="n">
        <v>0.660856828004278</v>
      </c>
      <c r="K909" s="19" t="n">
        <v>0.673259677112193</v>
      </c>
      <c r="L909" s="19" t="n">
        <v>0.699306979398838</v>
      </c>
      <c r="M909" s="19"/>
      <c r="N909" s="19" t="n">
        <v>0.701601691563079</v>
      </c>
      <c r="O909" s="19" t="n">
        <v>0.711577422366785</v>
      </c>
      <c r="P909" s="19" t="n">
        <v>0.565112015389123</v>
      </c>
      <c r="Q909" s="19" t="n">
        <v>0.738639701728316</v>
      </c>
      <c r="R909" s="19" t="n">
        <v>0.77853268673231</v>
      </c>
      <c r="S909" s="19"/>
      <c r="T909" s="19" t="n">
        <v>0.81277109207293</v>
      </c>
      <c r="U909" s="19" t="n">
        <v>0.681143550129861</v>
      </c>
      <c r="V909" s="19" t="n">
        <v>0.697033079849203</v>
      </c>
      <c r="W909" s="19" t="n">
        <v>0.706312733877419</v>
      </c>
      <c r="X909" s="19"/>
      <c r="Y909" s="19" t="n">
        <v>0.715859523754249</v>
      </c>
      <c r="Z909" s="19" t="n">
        <v>0.753955383727003</v>
      </c>
      <c r="AA909" s="19" t="n">
        <v>0.675978781213187</v>
      </c>
      <c r="AB909" s="19" t="n">
        <v>0.617595911304779</v>
      </c>
      <c r="AC909" s="19" t="n">
        <v>0.697674450088875</v>
      </c>
      <c r="AD909" s="19" t="n">
        <v>0.690796844256774</v>
      </c>
      <c r="AE909" s="19"/>
      <c r="AF909" s="19" t="n">
        <v>0.692960446749294</v>
      </c>
      <c r="AG909" s="19"/>
      <c r="AH909" s="19" t="n">
        <v>0.71148316823245</v>
      </c>
      <c r="AI909" s="19"/>
      <c r="AJ909" s="19" t="n">
        <v>0.749784425453442</v>
      </c>
      <c r="AK909" s="19" t="n">
        <v>0.761752083139871</v>
      </c>
      <c r="AL909" s="19" t="n">
        <v>0.637477187563405</v>
      </c>
      <c r="AM909" s="19" t="n">
        <v>0.508561877558929</v>
      </c>
      <c r="AN909" s="19" t="n">
        <v>0.745465027177392</v>
      </c>
      <c r="AO909" s="19" t="n">
        <v>0.578119890991848</v>
      </c>
      <c r="AP909" s="19" t="n">
        <v>0.76021363783032</v>
      </c>
    </row>
    <row r="910">
      <c r="B910" t="s">
        <v>209</v>
      </c>
      <c r="C910" s="19" t="n">
        <v>0.119385355512355</v>
      </c>
      <c r="D910" s="19" t="n">
        <v>0.105039401404531</v>
      </c>
      <c r="E910" s="19" t="n">
        <v>0.135352628216036</v>
      </c>
      <c r="F910" s="19"/>
      <c r="G910" s="19" t="n">
        <v>0.0513169461919774</v>
      </c>
      <c r="H910" s="19" t="n">
        <v>0.103812544806981</v>
      </c>
      <c r="I910" s="19" t="n">
        <v>0.210304794716828</v>
      </c>
      <c r="J910" s="19" t="n">
        <v>0.099597881763943</v>
      </c>
      <c r="K910" s="19" t="n">
        <v>0.142001276848678</v>
      </c>
      <c r="L910" s="19" t="n">
        <v>0.110283177126121</v>
      </c>
      <c r="M910" s="19"/>
      <c r="N910" s="19" t="n">
        <v>0.252820551479682</v>
      </c>
      <c r="O910" s="19" t="n">
        <v>0.0632655010041124</v>
      </c>
      <c r="P910" s="19" t="n">
        <v>0.19226338413809</v>
      </c>
      <c r="Q910" s="19" t="n">
        <v>0.0960230045646791</v>
      </c>
      <c r="R910" s="19" t="n">
        <v>0.0434298592941609</v>
      </c>
      <c r="S910" s="19"/>
      <c r="T910" s="19" t="n">
        <v>0.149022885780384</v>
      </c>
      <c r="U910" s="19" t="n">
        <v>0.0506814357541448</v>
      </c>
      <c r="V910" s="19" t="n">
        <v>0.126034965517659</v>
      </c>
      <c r="W910" s="19" t="n">
        <v>0.120880319143329</v>
      </c>
      <c r="X910" s="19"/>
      <c r="Y910" s="19" t="n">
        <v>0.103570929271389</v>
      </c>
      <c r="Z910" s="19" t="n">
        <v>0.109004639544154</v>
      </c>
      <c r="AA910" s="19" t="n">
        <v>0.0872182120595524</v>
      </c>
      <c r="AB910" s="19" t="n">
        <v>0.262544266559118</v>
      </c>
      <c r="AC910" s="19" t="n">
        <v>0.0674175095298833</v>
      </c>
      <c r="AD910" s="19" t="n">
        <v>0.238044623570976</v>
      </c>
      <c r="AE910" s="19"/>
      <c r="AF910" s="19" t="n">
        <v>0.113200111929354</v>
      </c>
      <c r="AG910" s="19"/>
      <c r="AH910" s="19" t="n">
        <v>0.107020719164679</v>
      </c>
      <c r="AI910" s="19"/>
      <c r="AJ910" s="19" t="n">
        <v>0.0870187893929043</v>
      </c>
      <c r="AK910" s="19" t="n">
        <v>0.162897796730427</v>
      </c>
      <c r="AL910" s="19" t="n">
        <v>0.0847876821951823</v>
      </c>
      <c r="AM910" s="19" t="n">
        <v>0.187444241748421</v>
      </c>
      <c r="AN910" s="19" t="n">
        <v>0.170762814416003</v>
      </c>
      <c r="AO910" s="19" t="n">
        <v>0.196226433278506</v>
      </c>
      <c r="AP910" s="19" t="n">
        <v>0.0486203049282981</v>
      </c>
    </row>
    <row r="911">
      <c r="C911" s="19"/>
      <c r="D911" s="19"/>
      <c r="E911" s="19"/>
      <c r="F911" s="19"/>
      <c r="G911" s="19"/>
      <c r="H911" s="19"/>
      <c r="I911" s="19"/>
      <c r="J911" s="19"/>
      <c r="K911" s="19"/>
      <c r="L911" s="19"/>
      <c r="M911" s="19"/>
      <c r="N911" s="19"/>
      <c r="O911" s="19"/>
      <c r="P911" s="19"/>
      <c r="Q911" s="19"/>
      <c r="R911" s="19"/>
      <c r="S911" s="19"/>
      <c r="T911" s="19"/>
      <c r="U911" s="19"/>
      <c r="V911" s="19"/>
      <c r="W911" s="19"/>
      <c r="X911" s="19"/>
      <c r="Y911" s="19"/>
      <c r="Z911" s="19"/>
      <c r="AA911" s="19"/>
      <c r="AB911" s="19"/>
      <c r="AC911" s="19"/>
      <c r="AD911" s="19"/>
      <c r="AE911" s="19"/>
      <c r="AF911" s="19"/>
      <c r="AG911" s="19"/>
      <c r="AH911" s="19"/>
      <c r="AI911" s="19"/>
      <c r="AJ911" s="19"/>
      <c r="AK911" s="19"/>
      <c r="AL911" s="19"/>
      <c r="AM911" s="19"/>
      <c r="AN911" s="19"/>
      <c r="AO911" s="19"/>
      <c r="AP911" s="19"/>
    </row>
    <row r="912">
      <c r="B912" s="7" t="s">
        <v>378</v>
      </c>
      <c r="C912" s="19"/>
      <c r="D912" s="19"/>
      <c r="E912" s="19"/>
      <c r="F912" s="19"/>
      <c r="G912" s="19"/>
      <c r="H912" s="19"/>
      <c r="I912" s="19"/>
      <c r="J912" s="19"/>
      <c r="K912" s="19"/>
      <c r="L912" s="19"/>
      <c r="M912" s="19"/>
      <c r="N912" s="19"/>
      <c r="O912" s="19"/>
      <c r="P912" s="19"/>
      <c r="Q912" s="19"/>
      <c r="R912" s="19"/>
      <c r="S912" s="19"/>
      <c r="T912" s="19"/>
      <c r="U912" s="19"/>
      <c r="V912" s="19"/>
      <c r="W912" s="19"/>
      <c r="X912" s="19"/>
      <c r="Y912" s="19"/>
      <c r="Z912" s="19"/>
      <c r="AA912" s="19"/>
      <c r="AB912" s="19"/>
      <c r="AC912" s="19"/>
      <c r="AD912" s="19"/>
      <c r="AE912" s="19"/>
      <c r="AF912" s="19"/>
      <c r="AG912" s="19"/>
      <c r="AH912" s="19"/>
      <c r="AI912" s="19"/>
      <c r="AJ912" s="19"/>
      <c r="AK912" s="19"/>
      <c r="AL912" s="19"/>
      <c r="AM912" s="19"/>
      <c r="AN912" s="19"/>
      <c r="AO912" s="19"/>
      <c r="AP912" s="19"/>
    </row>
    <row r="913">
      <c r="B913" s="26" t="s">
        <v>351</v>
      </c>
      <c r="C913" s="19"/>
      <c r="D913" s="19"/>
      <c r="E913" s="19"/>
      <c r="F913" s="19"/>
      <c r="G913" s="19"/>
      <c r="H913" s="19"/>
      <c r="I913" s="19"/>
      <c r="J913" s="19"/>
      <c r="K913" s="19"/>
      <c r="L913" s="19"/>
      <c r="M913" s="19"/>
      <c r="N913" s="19"/>
      <c r="O913" s="19"/>
      <c r="P913" s="19"/>
      <c r="Q913" s="19"/>
      <c r="R913" s="19"/>
      <c r="S913" s="19"/>
      <c r="T913" s="19"/>
      <c r="U913" s="19"/>
      <c r="V913" s="19"/>
      <c r="W913" s="19"/>
      <c r="X913" s="19"/>
      <c r="Y913" s="19"/>
      <c r="Z913" s="19"/>
      <c r="AA913" s="19"/>
      <c r="AB913" s="19"/>
      <c r="AC913" s="19"/>
      <c r="AD913" s="19"/>
      <c r="AE913" s="19"/>
      <c r="AF913" s="19"/>
      <c r="AG913" s="19"/>
      <c r="AH913" s="19"/>
      <c r="AI913" s="19"/>
      <c r="AJ913" s="19"/>
      <c r="AK913" s="19"/>
      <c r="AL913" s="19"/>
      <c r="AM913" s="19"/>
      <c r="AN913" s="19"/>
      <c r="AO913" s="19"/>
      <c r="AP913" s="19"/>
    </row>
    <row r="914">
      <c r="B914" t="s">
        <v>377</v>
      </c>
      <c r="C914" s="19" t="n">
        <v>0.304432063182408</v>
      </c>
      <c r="D914" s="19" t="n">
        <v>0.298959660580408</v>
      </c>
      <c r="E914" s="19" t="n">
        <v>0.30919837325009</v>
      </c>
      <c r="F914" s="19"/>
      <c r="G914" s="19" t="n">
        <v>0.357995437769794</v>
      </c>
      <c r="H914" s="19" t="n">
        <v>0.389149898733308</v>
      </c>
      <c r="I914" s="19" t="n">
        <v>0.237008284005544</v>
      </c>
      <c r="J914" s="19" t="n">
        <v>0.224396042498014</v>
      </c>
      <c r="K914" s="19" t="n">
        <v>0.277161240956882</v>
      </c>
      <c r="L914" s="19" t="n">
        <v>0.31640264641216</v>
      </c>
      <c r="M914" s="19"/>
      <c r="N914" s="19" t="n">
        <v>0.207245524919507</v>
      </c>
      <c r="O914" s="19" t="n">
        <v>0.420300147376561</v>
      </c>
      <c r="P914" s="19" t="n">
        <v>0.317687379984727</v>
      </c>
      <c r="Q914" s="19" t="n">
        <v>0.194973098840301</v>
      </c>
      <c r="R914" s="19" t="n">
        <v>0.349422511464631</v>
      </c>
      <c r="S914" s="19"/>
      <c r="T914" s="19" t="n">
        <v>0.342397651828686</v>
      </c>
      <c r="U914" s="19" t="n">
        <v>0.537988911749619</v>
      </c>
      <c r="V914" s="19" t="n">
        <v>0.29987860441878</v>
      </c>
      <c r="W914" s="19" t="n">
        <v>0.243952292926647</v>
      </c>
      <c r="X914" s="19"/>
      <c r="Y914" s="19" t="n">
        <v>0.285911455860575</v>
      </c>
      <c r="Z914" s="19" t="n">
        <v>0.228823690404502</v>
      </c>
      <c r="AA914" s="19" t="n">
        <v>0.320854120699341</v>
      </c>
      <c r="AB914" s="19" t="n">
        <v>0.500621549995942</v>
      </c>
      <c r="AC914" s="19" t="n">
        <v>0.529644770480523</v>
      </c>
      <c r="AD914" s="19" t="n">
        <v>0.0835405038863532</v>
      </c>
      <c r="AE914" s="19"/>
      <c r="AF914" s="19" t="n">
        <v>0.301456289053046</v>
      </c>
      <c r="AG914" s="19"/>
      <c r="AH914" s="19" t="n">
        <v>0.287318259727416</v>
      </c>
      <c r="AI914" s="19"/>
      <c r="AJ914" s="19" t="n">
        <v>0.2810719952128</v>
      </c>
      <c r="AK914" s="19" t="n">
        <v>0.37850329601842</v>
      </c>
      <c r="AL914" s="19" t="n">
        <v>0.207231347588516</v>
      </c>
      <c r="AM914" s="19" t="n">
        <v>0.37753925081903</v>
      </c>
      <c r="AN914" s="19" t="n">
        <v>0.358296478614871</v>
      </c>
      <c r="AO914" s="19" t="n">
        <v>0.407658124964022</v>
      </c>
      <c r="AP914" s="19" t="n">
        <v>0.246573008946025</v>
      </c>
    </row>
    <row r="915">
      <c r="B915" t="s">
        <v>371</v>
      </c>
      <c r="C915" s="19" t="n">
        <v>0.60990426950399</v>
      </c>
      <c r="D915" s="19" t="n">
        <v>0.595448364839493</v>
      </c>
      <c r="E915" s="19" t="n">
        <v>0.622494959361981</v>
      </c>
      <c r="F915" s="19"/>
      <c r="G915" s="19" t="n">
        <v>0.613672082430124</v>
      </c>
      <c r="H915" s="19" t="n">
        <v>0.583678421557189</v>
      </c>
      <c r="I915" s="19" t="n">
        <v>0.635050311728031</v>
      </c>
      <c r="J915" s="19" t="n">
        <v>0.732825198505104</v>
      </c>
      <c r="K915" s="19" t="n">
        <v>0.573139714434549</v>
      </c>
      <c r="L915" s="19" t="n">
        <v>0.56925617073426</v>
      </c>
      <c r="M915" s="19"/>
      <c r="N915" s="19" t="n">
        <v>0.792754475080493</v>
      </c>
      <c r="O915" s="19" t="n">
        <v>0.515458999703743</v>
      </c>
      <c r="P915" s="19" t="n">
        <v>0.590566874941537</v>
      </c>
      <c r="Q915" s="19" t="n">
        <v>0.684630995233881</v>
      </c>
      <c r="R915" s="19" t="n">
        <v>0.539853790956926</v>
      </c>
      <c r="S915" s="19"/>
      <c r="T915" s="19" t="n">
        <v>0.516228082513902</v>
      </c>
      <c r="U915" s="19" t="n">
        <v>0.462011088250381</v>
      </c>
      <c r="V915" s="19" t="n">
        <v>0.619393774642195</v>
      </c>
      <c r="W915" s="19" t="n">
        <v>0.664734137529045</v>
      </c>
      <c r="X915" s="19"/>
      <c r="Y915" s="19" t="n">
        <v>0.63973369160796</v>
      </c>
      <c r="Z915" s="19" t="n">
        <v>0.725498538008626</v>
      </c>
      <c r="AA915" s="19" t="n">
        <v>0.553654690026945</v>
      </c>
      <c r="AB915" s="19" t="n">
        <v>0.307500093386603</v>
      </c>
      <c r="AC915" s="19" t="n">
        <v>0.470355229519477</v>
      </c>
      <c r="AD915" s="19" t="n">
        <v>0.849722586205221</v>
      </c>
      <c r="AE915" s="19"/>
      <c r="AF915" s="19" t="n">
        <v>0.644003517647983</v>
      </c>
      <c r="AG915" s="19"/>
      <c r="AH915" s="19" t="n">
        <v>0.631151559061516</v>
      </c>
      <c r="AI915" s="19"/>
      <c r="AJ915" s="19" t="n">
        <v>0.679082605660628</v>
      </c>
      <c r="AK915" s="19" t="n">
        <v>0.534095581009313</v>
      </c>
      <c r="AL915" s="19" t="n">
        <v>0.67999459772017</v>
      </c>
      <c r="AM915" s="19" t="n">
        <v>0.521471817795912</v>
      </c>
      <c r="AN915" s="19" t="n">
        <v>0.485983595962476</v>
      </c>
      <c r="AO915" s="19" t="n">
        <v>0.547116488748716</v>
      </c>
      <c r="AP915" s="19" t="n">
        <v>0.668008169638039</v>
      </c>
    </row>
    <row r="916">
      <c r="B916" t="s">
        <v>209</v>
      </c>
      <c r="C916" s="19" t="n">
        <v>0.0856636673136022</v>
      </c>
      <c r="D916" s="19" t="n">
        <v>0.105591974580099</v>
      </c>
      <c r="E916" s="19" t="n">
        <v>0.0683066673879291</v>
      </c>
      <c r="F916" s="19"/>
      <c r="G916" s="19" t="n">
        <v>0.0283324798000822</v>
      </c>
      <c r="H916" s="19" t="n">
        <v>0.0271716797095024</v>
      </c>
      <c r="I916" s="19" t="n">
        <v>0.127941404266425</v>
      </c>
      <c r="J916" s="19" t="n">
        <v>0.0427787589968827</v>
      </c>
      <c r="K916" s="19" t="n">
        <v>0.149699044608569</v>
      </c>
      <c r="L916" s="19" t="n">
        <v>0.11434118285358</v>
      </c>
      <c r="M916" s="19"/>
      <c r="N916" s="19" t="n">
        <v>0</v>
      </c>
      <c r="O916" s="19" t="n">
        <v>0.0642408529196959</v>
      </c>
      <c r="P916" s="19" t="n">
        <v>0.0917457450737361</v>
      </c>
      <c r="Q916" s="19" t="n">
        <v>0.120395905925818</v>
      </c>
      <c r="R916" s="19" t="n">
        <v>0.110723697578443</v>
      </c>
      <c r="S916" s="19"/>
      <c r="T916" s="19" t="n">
        <v>0.141374265657412</v>
      </c>
      <c r="U916" s="19" t="n">
        <v>0</v>
      </c>
      <c r="V916" s="19" t="n">
        <v>0.0807276209390259</v>
      </c>
      <c r="W916" s="19" t="n">
        <v>0.0913135695443077</v>
      </c>
      <c r="X916" s="19"/>
      <c r="Y916" s="19" t="n">
        <v>0.0743548525314648</v>
      </c>
      <c r="Z916" s="19" t="n">
        <v>0.0456777715868718</v>
      </c>
      <c r="AA916" s="19" t="n">
        <v>0.125491189273714</v>
      </c>
      <c r="AB916" s="19" t="n">
        <v>0.191878356617454</v>
      </c>
      <c r="AC916" s="19" t="n">
        <v>0</v>
      </c>
      <c r="AD916" s="19" t="n">
        <v>0.0667369099084257</v>
      </c>
      <c r="AE916" s="19"/>
      <c r="AF916" s="19" t="n">
        <v>0.0545401932989719</v>
      </c>
      <c r="AG916" s="19"/>
      <c r="AH916" s="19" t="n">
        <v>0.0815301812110678</v>
      </c>
      <c r="AI916" s="19"/>
      <c r="AJ916" s="19" t="n">
        <v>0.0398453991265721</v>
      </c>
      <c r="AK916" s="19" t="n">
        <v>0.0874011229722671</v>
      </c>
      <c r="AL916" s="19" t="n">
        <v>0.112774054691315</v>
      </c>
      <c r="AM916" s="19" t="n">
        <v>0.100988931385059</v>
      </c>
      <c r="AN916" s="19" t="n">
        <v>0.155719925422653</v>
      </c>
      <c r="AO916" s="19" t="n">
        <v>0.0452253862872622</v>
      </c>
      <c r="AP916" s="19" t="n">
        <v>0.085418821415936</v>
      </c>
    </row>
    <row r="917">
      <c r="C917" s="19"/>
      <c r="D917" s="19"/>
      <c r="E917" s="19"/>
      <c r="F917" s="19"/>
      <c r="G917" s="19"/>
      <c r="H917" s="19"/>
      <c r="I917" s="19"/>
      <c r="J917" s="19"/>
      <c r="K917" s="19"/>
      <c r="L917" s="19"/>
      <c r="M917" s="19"/>
      <c r="N917" s="19"/>
      <c r="O917" s="19"/>
      <c r="P917" s="19"/>
      <c r="Q917" s="19"/>
      <c r="R917" s="19"/>
      <c r="S917" s="19"/>
      <c r="T917" s="19"/>
      <c r="U917" s="19"/>
      <c r="V917" s="19"/>
      <c r="W917" s="19"/>
      <c r="X917" s="19"/>
      <c r="Y917" s="19"/>
      <c r="Z917" s="19"/>
      <c r="AA917" s="19"/>
      <c r="AB917" s="19"/>
      <c r="AC917" s="19"/>
      <c r="AD917" s="19"/>
      <c r="AE917" s="19"/>
      <c r="AF917" s="19"/>
      <c r="AG917" s="19"/>
      <c r="AH917" s="19"/>
      <c r="AI917" s="19"/>
      <c r="AJ917" s="19"/>
      <c r="AK917" s="19"/>
      <c r="AL917" s="19"/>
      <c r="AM917" s="19"/>
      <c r="AN917" s="19"/>
      <c r="AO917" s="19"/>
      <c r="AP917" s="19"/>
    </row>
    <row r="918">
      <c r="B918" s="7" t="s">
        <v>380</v>
      </c>
      <c r="C918" s="19"/>
      <c r="D918" s="19"/>
      <c r="E918" s="19"/>
      <c r="F918" s="19"/>
      <c r="G918" s="19"/>
      <c r="H918" s="19"/>
      <c r="I918" s="19"/>
      <c r="J918" s="19"/>
      <c r="K918" s="19"/>
      <c r="L918" s="19"/>
      <c r="M918" s="19"/>
      <c r="N918" s="19"/>
      <c r="O918" s="19"/>
      <c r="P918" s="19"/>
      <c r="Q918" s="19"/>
      <c r="R918" s="19"/>
      <c r="S918" s="19"/>
      <c r="T918" s="19"/>
      <c r="U918" s="19"/>
      <c r="V918" s="19"/>
      <c r="W918" s="19"/>
      <c r="X918" s="19"/>
      <c r="Y918" s="19"/>
      <c r="Z918" s="19"/>
      <c r="AA918" s="19"/>
      <c r="AB918" s="19"/>
      <c r="AC918" s="19"/>
      <c r="AD918" s="19"/>
      <c r="AE918" s="19"/>
      <c r="AF918" s="19"/>
      <c r="AG918" s="19"/>
      <c r="AH918" s="19"/>
      <c r="AI918" s="19"/>
      <c r="AJ918" s="19"/>
      <c r="AK918" s="19"/>
      <c r="AL918" s="19"/>
      <c r="AM918" s="19"/>
      <c r="AN918" s="19"/>
      <c r="AO918" s="19"/>
      <c r="AP918" s="19"/>
    </row>
    <row r="919">
      <c r="B919" s="26" t="s">
        <v>351</v>
      </c>
      <c r="C919" s="19"/>
      <c r="D919" s="19"/>
      <c r="E919" s="19"/>
      <c r="F919" s="19"/>
      <c r="G919" s="19"/>
      <c r="H919" s="19"/>
      <c r="I919" s="19"/>
      <c r="J919" s="19"/>
      <c r="K919" s="19"/>
      <c r="L919" s="19"/>
      <c r="M919" s="19"/>
      <c r="N919" s="19"/>
      <c r="O919" s="19"/>
      <c r="P919" s="19"/>
      <c r="Q919" s="19"/>
      <c r="R919" s="19"/>
      <c r="S919" s="19"/>
      <c r="T919" s="19"/>
      <c r="U919" s="19"/>
      <c r="V919" s="19"/>
      <c r="W919" s="19"/>
      <c r="X919" s="19"/>
      <c r="Y919" s="19"/>
      <c r="Z919" s="19"/>
      <c r="AA919" s="19"/>
      <c r="AB919" s="19"/>
      <c r="AC919" s="19"/>
      <c r="AD919" s="19"/>
      <c r="AE919" s="19"/>
      <c r="AF919" s="19"/>
      <c r="AG919" s="19"/>
      <c r="AH919" s="19"/>
      <c r="AI919" s="19"/>
      <c r="AJ919" s="19"/>
      <c r="AK919" s="19"/>
      <c r="AL919" s="19"/>
      <c r="AM919" s="19"/>
      <c r="AN919" s="19"/>
      <c r="AO919" s="19"/>
      <c r="AP919" s="19"/>
    </row>
    <row r="920">
      <c r="B920" t="s">
        <v>379</v>
      </c>
      <c r="C920" s="19" t="n">
        <v>0.248922282661522</v>
      </c>
      <c r="D920" s="19" t="n">
        <v>0.225504153974304</v>
      </c>
      <c r="E920" s="19" t="n">
        <v>0.26948227448899</v>
      </c>
      <c r="F920" s="19"/>
      <c r="G920" s="19" t="n">
        <v>0.341041766807715</v>
      </c>
      <c r="H920" s="19" t="n">
        <v>0.0719568642681715</v>
      </c>
      <c r="I920" s="19" t="n">
        <v>0.335412134038786</v>
      </c>
      <c r="J920" s="19" t="n">
        <v>0.20439777512877</v>
      </c>
      <c r="K920" s="19" t="n">
        <v>0.299844225890977</v>
      </c>
      <c r="L920" s="19" t="n">
        <v>0.24067127018233</v>
      </c>
      <c r="M920" s="19"/>
      <c r="N920" s="19" t="n">
        <v>0.366451320901775</v>
      </c>
      <c r="O920" s="19" t="n">
        <v>0.259741052367061</v>
      </c>
      <c r="P920" s="19" t="n">
        <v>0.197379618762874</v>
      </c>
      <c r="Q920" s="19" t="n">
        <v>0.229891902934136</v>
      </c>
      <c r="R920" s="19" t="n">
        <v>0.310538955128048</v>
      </c>
      <c r="S920" s="19"/>
      <c r="T920" s="19" t="n">
        <v>0.328483244548826</v>
      </c>
      <c r="U920" s="19" t="n">
        <v>0.25862232565748</v>
      </c>
      <c r="V920" s="19" t="n">
        <v>0.270772715741941</v>
      </c>
      <c r="W920" s="19" t="n">
        <v>0.223078438988172</v>
      </c>
      <c r="X920" s="19"/>
      <c r="Y920" s="19" t="n">
        <v>0.255456997253122</v>
      </c>
      <c r="Z920" s="19" t="n">
        <v>0.491520782460009</v>
      </c>
      <c r="AA920" s="19" t="n">
        <v>0.218784970459143</v>
      </c>
      <c r="AB920" s="19" t="n">
        <v>0.0636973670055349</v>
      </c>
      <c r="AC920" s="19" t="n">
        <v>0.220399948538623</v>
      </c>
      <c r="AD920" s="19" t="n">
        <v>0.143730451908618</v>
      </c>
      <c r="AE920" s="19"/>
      <c r="AF920" s="19" t="n">
        <v>0.3322805833655</v>
      </c>
      <c r="AG920" s="19"/>
      <c r="AH920" s="19" t="n">
        <v>0.226458543767511</v>
      </c>
      <c r="AI920" s="19"/>
      <c r="AJ920" s="19" t="n">
        <v>0.251489407658821</v>
      </c>
      <c r="AK920" s="19" t="n">
        <v>0.201681864047023</v>
      </c>
      <c r="AL920" s="19" t="n">
        <v>0.282719925634121</v>
      </c>
      <c r="AM920" s="19" t="n">
        <v>0.382185815809669</v>
      </c>
      <c r="AN920" s="19" t="n">
        <v>0.182390977603402</v>
      </c>
      <c r="AO920" s="19" t="n">
        <v>0.184892424095758</v>
      </c>
      <c r="AP920" s="19" t="n">
        <v>0.282166969325841</v>
      </c>
    </row>
    <row r="921">
      <c r="B921" t="s">
        <v>371</v>
      </c>
      <c r="C921" s="19" t="n">
        <v>0.570876997120546</v>
      </c>
      <c r="D921" s="19" t="n">
        <v>0.626401899585309</v>
      </c>
      <c r="E921" s="19" t="n">
        <v>0.522128800535583</v>
      </c>
      <c r="F921" s="19"/>
      <c r="G921" s="19" t="n">
        <v>0.569199008906996</v>
      </c>
      <c r="H921" s="19" t="n">
        <v>0.862014959251794</v>
      </c>
      <c r="I921" s="19" t="n">
        <v>0.506512978061362</v>
      </c>
      <c r="J921" s="19" t="n">
        <v>0.70530407249098</v>
      </c>
      <c r="K921" s="19" t="n">
        <v>0.461462717759319</v>
      </c>
      <c r="L921" s="19" t="n">
        <v>0.434393548797595</v>
      </c>
      <c r="M921" s="19"/>
      <c r="N921" s="19" t="n">
        <v>0.430635835039113</v>
      </c>
      <c r="O921" s="19" t="n">
        <v>0.638464554534517</v>
      </c>
      <c r="P921" s="19" t="n">
        <v>0.461193879432476</v>
      </c>
      <c r="Q921" s="19" t="n">
        <v>0.652649567703262</v>
      </c>
      <c r="R921" s="19" t="n">
        <v>0.595394067452488</v>
      </c>
      <c r="S921" s="19"/>
      <c r="T921" s="19" t="n">
        <v>0.671516755451174</v>
      </c>
      <c r="U921" s="19" t="n">
        <v>0.612692818707172</v>
      </c>
      <c r="V921" s="19" t="n">
        <v>0.566904657338186</v>
      </c>
      <c r="W921" s="19" t="n">
        <v>0.557977635793616</v>
      </c>
      <c r="X921" s="19"/>
      <c r="Y921" s="19" t="n">
        <v>0.594275004816868</v>
      </c>
      <c r="Z921" s="19" t="n">
        <v>0.446904638669186</v>
      </c>
      <c r="AA921" s="19" t="n">
        <v>0.507866091414825</v>
      </c>
      <c r="AB921" s="19" t="n">
        <v>0.521516752569011</v>
      </c>
      <c r="AC921" s="19" t="n">
        <v>0.729177652155703</v>
      </c>
      <c r="AD921" s="19" t="n">
        <v>0.768861786718042</v>
      </c>
      <c r="AE921" s="19"/>
      <c r="AF921" s="19" t="n">
        <v>0.551762574318578</v>
      </c>
      <c r="AG921" s="19"/>
      <c r="AH921" s="19" t="n">
        <v>0.596357583004032</v>
      </c>
      <c r="AI921" s="19"/>
      <c r="AJ921" s="19" t="n">
        <v>0.569106019394719</v>
      </c>
      <c r="AK921" s="19" t="n">
        <v>0.589362442814706</v>
      </c>
      <c r="AL921" s="19" t="n">
        <v>0.564682860226</v>
      </c>
      <c r="AM921" s="19" t="n">
        <v>0.573257244957051</v>
      </c>
      <c r="AN921" s="19" t="n">
        <v>0.739618502246906</v>
      </c>
      <c r="AO921" s="19" t="n">
        <v>0.478284783333723</v>
      </c>
      <c r="AP921" s="19" t="n">
        <v>0.527758223954104</v>
      </c>
    </row>
    <row r="922">
      <c r="B922" t="s">
        <v>209</v>
      </c>
      <c r="C922" s="19" t="n">
        <v>0.180200720217932</v>
      </c>
      <c r="D922" s="19" t="n">
        <v>0.148093946440387</v>
      </c>
      <c r="E922" s="19" t="n">
        <v>0.208388924975428</v>
      </c>
      <c r="F922" s="19"/>
      <c r="G922" s="19" t="n">
        <v>0.0897592242852893</v>
      </c>
      <c r="H922" s="19" t="n">
        <v>0.0660281764800348</v>
      </c>
      <c r="I922" s="19" t="n">
        <v>0.158074887899852</v>
      </c>
      <c r="J922" s="19" t="n">
        <v>0.0902981523802501</v>
      </c>
      <c r="K922" s="19" t="n">
        <v>0.238693056349704</v>
      </c>
      <c r="L922" s="19" t="n">
        <v>0.324935181020076</v>
      </c>
      <c r="M922" s="19"/>
      <c r="N922" s="19" t="n">
        <v>0.202912844059112</v>
      </c>
      <c r="O922" s="19" t="n">
        <v>0.101794393098423</v>
      </c>
      <c r="P922" s="19" t="n">
        <v>0.341426501804649</v>
      </c>
      <c r="Q922" s="19" t="n">
        <v>0.117458529362602</v>
      </c>
      <c r="R922" s="19" t="n">
        <v>0.0940669774194633</v>
      </c>
      <c r="S922" s="19"/>
      <c r="T922" s="19" t="n">
        <v>0</v>
      </c>
      <c r="U922" s="19" t="n">
        <v>0.128684855635348</v>
      </c>
      <c r="V922" s="19" t="n">
        <v>0.162322626919873</v>
      </c>
      <c r="W922" s="19" t="n">
        <v>0.218943925218212</v>
      </c>
      <c r="X922" s="19"/>
      <c r="Y922" s="19" t="n">
        <v>0.15026799793001</v>
      </c>
      <c r="Z922" s="19" t="n">
        <v>0.0615745788708045</v>
      </c>
      <c r="AA922" s="19" t="n">
        <v>0.273348938126032</v>
      </c>
      <c r="AB922" s="19" t="n">
        <v>0.414785880425455</v>
      </c>
      <c r="AC922" s="19" t="n">
        <v>0.0504223993056748</v>
      </c>
      <c r="AD922" s="19" t="n">
        <v>0.0874077613733392</v>
      </c>
      <c r="AE922" s="19"/>
      <c r="AF922" s="19" t="n">
        <v>0.115956842315922</v>
      </c>
      <c r="AG922" s="19"/>
      <c r="AH922" s="19" t="n">
        <v>0.177183873228456</v>
      </c>
      <c r="AI922" s="19"/>
      <c r="AJ922" s="19" t="n">
        <v>0.17940457294646</v>
      </c>
      <c r="AK922" s="19" t="n">
        <v>0.208955693138271</v>
      </c>
      <c r="AL922" s="19" t="n">
        <v>0.152597214139879</v>
      </c>
      <c r="AM922" s="19" t="n">
        <v>0.0445569392332799</v>
      </c>
      <c r="AN922" s="19" t="n">
        <v>0.0779905201496915</v>
      </c>
      <c r="AO922" s="19" t="n">
        <v>0.336822792570519</v>
      </c>
      <c r="AP922" s="19" t="n">
        <v>0.190074806720055</v>
      </c>
    </row>
    <row r="923">
      <c r="C923" s="19"/>
      <c r="D923" s="19"/>
      <c r="E923" s="19"/>
      <c r="F923" s="19"/>
      <c r="G923" s="19"/>
      <c r="H923" s="19"/>
      <c r="I923" s="19"/>
      <c r="J923" s="19"/>
      <c r="K923" s="19"/>
      <c r="L923" s="19"/>
      <c r="M923" s="19"/>
      <c r="N923" s="19"/>
      <c r="O923" s="19"/>
      <c r="P923" s="19"/>
      <c r="Q923" s="19"/>
      <c r="R923" s="19"/>
      <c r="S923" s="19"/>
      <c r="T923" s="19"/>
      <c r="U923" s="19"/>
      <c r="V923" s="19"/>
      <c r="W923" s="19"/>
      <c r="X923" s="19"/>
      <c r="Y923" s="19"/>
      <c r="Z923" s="19"/>
      <c r="AA923" s="19"/>
      <c r="AB923" s="19"/>
      <c r="AC923" s="19"/>
      <c r="AD923" s="19"/>
      <c r="AE923" s="19"/>
      <c r="AF923" s="19"/>
      <c r="AG923" s="19"/>
      <c r="AH923" s="19"/>
      <c r="AI923" s="19"/>
      <c r="AJ923" s="19"/>
      <c r="AK923" s="19"/>
      <c r="AL923" s="19"/>
      <c r="AM923" s="19"/>
      <c r="AN923" s="19"/>
      <c r="AO923" s="19"/>
      <c r="AP923" s="19"/>
    </row>
    <row r="924">
      <c r="B924" s="7" t="s">
        <v>382</v>
      </c>
      <c r="C924" s="19"/>
      <c r="D924" s="19"/>
      <c r="E924" s="19"/>
      <c r="F924" s="19"/>
      <c r="G924" s="19"/>
      <c r="H924" s="19"/>
      <c r="I924" s="19"/>
      <c r="J924" s="19"/>
      <c r="K924" s="19"/>
      <c r="L924" s="19"/>
      <c r="M924" s="19"/>
      <c r="N924" s="19"/>
      <c r="O924" s="19"/>
      <c r="P924" s="19"/>
      <c r="Q924" s="19"/>
      <c r="R924" s="19"/>
      <c r="S924" s="19"/>
      <c r="T924" s="19"/>
      <c r="U924" s="19"/>
      <c r="V924" s="19"/>
      <c r="W924" s="19"/>
      <c r="X924" s="19"/>
      <c r="Y924" s="19"/>
      <c r="Z924" s="19"/>
      <c r="AA924" s="19"/>
      <c r="AB924" s="19"/>
      <c r="AC924" s="19"/>
      <c r="AD924" s="19"/>
      <c r="AE924" s="19"/>
      <c r="AF924" s="19"/>
      <c r="AG924" s="19"/>
      <c r="AH924" s="19"/>
      <c r="AI924" s="19"/>
      <c r="AJ924" s="19"/>
      <c r="AK924" s="19"/>
      <c r="AL924" s="19"/>
      <c r="AM924" s="19"/>
      <c r="AN924" s="19"/>
      <c r="AO924" s="19"/>
      <c r="AP924" s="19"/>
    </row>
    <row r="925">
      <c r="B925" s="26" t="s">
        <v>351</v>
      </c>
      <c r="C925" s="19"/>
      <c r="D925" s="19"/>
      <c r="E925" s="19"/>
      <c r="F925" s="19"/>
      <c r="G925" s="19"/>
      <c r="H925" s="19"/>
      <c r="I925" s="19"/>
      <c r="J925" s="19"/>
      <c r="K925" s="19"/>
      <c r="L925" s="19"/>
      <c r="M925" s="19"/>
      <c r="N925" s="19"/>
      <c r="O925" s="19"/>
      <c r="P925" s="19"/>
      <c r="Q925" s="19"/>
      <c r="R925" s="19"/>
      <c r="S925" s="19"/>
      <c r="T925" s="19"/>
      <c r="U925" s="19"/>
      <c r="V925" s="19"/>
      <c r="W925" s="19"/>
      <c r="X925" s="19"/>
      <c r="Y925" s="19"/>
      <c r="Z925" s="19"/>
      <c r="AA925" s="19"/>
      <c r="AB925" s="19"/>
      <c r="AC925" s="19"/>
      <c r="AD925" s="19"/>
      <c r="AE925" s="19"/>
      <c r="AF925" s="19"/>
      <c r="AG925" s="19"/>
      <c r="AH925" s="19"/>
      <c r="AI925" s="19"/>
      <c r="AJ925" s="19"/>
      <c r="AK925" s="19"/>
      <c r="AL925" s="19"/>
      <c r="AM925" s="19"/>
      <c r="AN925" s="19"/>
      <c r="AO925" s="19"/>
      <c r="AP925" s="19"/>
    </row>
    <row r="926">
      <c r="B926" t="s">
        <v>381</v>
      </c>
      <c r="C926" s="19" t="n">
        <v>0.380489135865701</v>
      </c>
      <c r="D926" s="19" t="n">
        <v>0.409783932519433</v>
      </c>
      <c r="E926" s="19" t="n">
        <v>0.346676336808916</v>
      </c>
      <c r="F926" s="19"/>
      <c r="G926" s="19" t="n">
        <v>0.635871413126752</v>
      </c>
      <c r="H926" s="19" t="n">
        <v>0.293804604605337</v>
      </c>
      <c r="I926" s="19" t="n">
        <v>0.527625555369788</v>
      </c>
      <c r="J926" s="19" t="n">
        <v>0.352229401046243</v>
      </c>
      <c r="K926" s="19" t="n">
        <v>0.285310480977668</v>
      </c>
      <c r="L926" s="19" t="n">
        <v>0.296511082366884</v>
      </c>
      <c r="M926" s="19"/>
      <c r="N926" s="19" t="n">
        <v>0.407075056290883</v>
      </c>
      <c r="O926" s="19" t="n">
        <v>0.514713570502636</v>
      </c>
      <c r="P926" s="19" t="n">
        <v>0.388129125205512</v>
      </c>
      <c r="Q926" s="19" t="n">
        <v>0.266245363510669</v>
      </c>
      <c r="R926" s="19" t="n">
        <v>0.38707455061627</v>
      </c>
      <c r="S926" s="19"/>
      <c r="T926" s="19" t="n">
        <v>0.277144817513211</v>
      </c>
      <c r="U926" s="19" t="n">
        <v>0.394592934751416</v>
      </c>
      <c r="V926" s="19" t="n">
        <v>0.446368226366616</v>
      </c>
      <c r="W926" s="19" t="n">
        <v>0.342774801019599</v>
      </c>
      <c r="X926" s="19"/>
      <c r="Y926" s="19" t="n">
        <v>0.450077063991791</v>
      </c>
      <c r="Z926" s="19" t="n">
        <v>0.37404221856884</v>
      </c>
      <c r="AA926" s="19" t="n">
        <v>0.268003012783099</v>
      </c>
      <c r="AB926" s="19" t="n">
        <v>0.254536069381199</v>
      </c>
      <c r="AC926" s="19" t="n">
        <v>0.608060270859769</v>
      </c>
      <c r="AD926" s="19" t="n">
        <v>0.239782585780503</v>
      </c>
      <c r="AE926" s="19"/>
      <c r="AF926" s="19" t="n">
        <v>0.377730311269688</v>
      </c>
      <c r="AG926" s="19"/>
      <c r="AH926" s="19" t="n">
        <v>0.375321786800959</v>
      </c>
      <c r="AI926" s="19"/>
      <c r="AJ926" s="19" t="n">
        <v>0.374457277053263</v>
      </c>
      <c r="AK926" s="19" t="n">
        <v>0.374209118143327</v>
      </c>
      <c r="AL926" s="19" t="n">
        <v>0.435388446110701</v>
      </c>
      <c r="AM926" s="19" t="n">
        <v>0.424173250170019</v>
      </c>
      <c r="AN926" s="19" t="n">
        <v>0.536945496446083</v>
      </c>
      <c r="AO926" s="19" t="n">
        <v>0.325081312254594</v>
      </c>
      <c r="AP926" s="19" t="n">
        <v>0.289949672472363</v>
      </c>
    </row>
    <row r="927">
      <c r="B927" t="s">
        <v>371</v>
      </c>
      <c r="C927" s="19" t="n">
        <v>0.512055242745708</v>
      </c>
      <c r="D927" s="19" t="n">
        <v>0.441990649370487</v>
      </c>
      <c r="E927" s="19" t="n">
        <v>0.592925577665404</v>
      </c>
      <c r="F927" s="19"/>
      <c r="G927" s="19" t="n">
        <v>0.364128586873248</v>
      </c>
      <c r="H927" s="19" t="n">
        <v>0.683927921837695</v>
      </c>
      <c r="I927" s="19" t="n">
        <v>0.279912255475725</v>
      </c>
      <c r="J927" s="19" t="n">
        <v>0.557969455578433</v>
      </c>
      <c r="K927" s="19" t="n">
        <v>0.542393601120608</v>
      </c>
      <c r="L927" s="19" t="n">
        <v>0.545546686499792</v>
      </c>
      <c r="M927" s="19"/>
      <c r="N927" s="19" t="n">
        <v>0.592924943709117</v>
      </c>
      <c r="O927" s="19" t="n">
        <v>0.404200724792165</v>
      </c>
      <c r="P927" s="19" t="n">
        <v>0.490415908351379</v>
      </c>
      <c r="Q927" s="19" t="n">
        <v>0.610515463008013</v>
      </c>
      <c r="R927" s="19" t="n">
        <v>0.49345492257746</v>
      </c>
      <c r="S927" s="19"/>
      <c r="T927" s="19" t="n">
        <v>0.398022380939362</v>
      </c>
      <c r="U927" s="19" t="n">
        <v>0.467938243195446</v>
      </c>
      <c r="V927" s="19" t="n">
        <v>0.553631773633384</v>
      </c>
      <c r="W927" s="19" t="n">
        <v>0.560852883056201</v>
      </c>
      <c r="X927" s="19"/>
      <c r="Y927" s="19" t="n">
        <v>0.464923391251234</v>
      </c>
      <c r="Z927" s="19" t="n">
        <v>0.578707551269467</v>
      </c>
      <c r="AA927" s="19" t="n">
        <v>0.502558597329703</v>
      </c>
      <c r="AB927" s="19" t="n">
        <v>0.610292145663948</v>
      </c>
      <c r="AC927" s="19" t="n">
        <v>0.391939729140231</v>
      </c>
      <c r="AD927" s="19" t="n">
        <v>0.668592457105374</v>
      </c>
      <c r="AE927" s="19"/>
      <c r="AF927" s="19" t="n">
        <v>0.511536290073875</v>
      </c>
      <c r="AG927" s="19"/>
      <c r="AH927" s="19" t="n">
        <v>0.515159555148763</v>
      </c>
      <c r="AI927" s="19"/>
      <c r="AJ927" s="19" t="n">
        <v>0.526569407368546</v>
      </c>
      <c r="AK927" s="19" t="n">
        <v>0.526527567308429</v>
      </c>
      <c r="AL927" s="19" t="n">
        <v>0.503807787135172</v>
      </c>
      <c r="AM927" s="19" t="n">
        <v>0.393275489168779</v>
      </c>
      <c r="AN927" s="19" t="n">
        <v>0.380280447192712</v>
      </c>
      <c r="AO927" s="19" t="n">
        <v>0.504214386363868</v>
      </c>
      <c r="AP927" s="19" t="n">
        <v>0.628164963260109</v>
      </c>
    </row>
    <row r="928">
      <c r="B928" t="s">
        <v>209</v>
      </c>
      <c r="C928" s="19" t="n">
        <v>0.107455621388591</v>
      </c>
      <c r="D928" s="19" t="n">
        <v>0.148225418110081</v>
      </c>
      <c r="E928" s="19" t="n">
        <v>0.0603980855256793</v>
      </c>
      <c r="F928" s="19"/>
      <c r="G928" s="19" t="n">
        <v>0</v>
      </c>
      <c r="H928" s="19" t="n">
        <v>0.0222674735569684</v>
      </c>
      <c r="I928" s="19" t="n">
        <v>0.192462189154487</v>
      </c>
      <c r="J928" s="19" t="n">
        <v>0.0898011433753234</v>
      </c>
      <c r="K928" s="19" t="n">
        <v>0.172295917901724</v>
      </c>
      <c r="L928" s="19" t="n">
        <v>0.157942231133325</v>
      </c>
      <c r="M928" s="19"/>
      <c r="N928" s="19" t="n">
        <v>0</v>
      </c>
      <c r="O928" s="19" t="n">
        <v>0.0810857047051993</v>
      </c>
      <c r="P928" s="19" t="n">
        <v>0.121454966443109</v>
      </c>
      <c r="Q928" s="19" t="n">
        <v>0.123239173481318</v>
      </c>
      <c r="R928" s="19" t="n">
        <v>0.119470526806271</v>
      </c>
      <c r="S928" s="19"/>
      <c r="T928" s="19" t="n">
        <v>0.324832801547427</v>
      </c>
      <c r="U928" s="19" t="n">
        <v>0.137468822053139</v>
      </c>
      <c r="V928" s="19" t="n">
        <v>0</v>
      </c>
      <c r="W928" s="19" t="n">
        <v>0.0963723159242001</v>
      </c>
      <c r="X928" s="19"/>
      <c r="Y928" s="19" t="n">
        <v>0.0849995447569753</v>
      </c>
      <c r="Z928" s="19" t="n">
        <v>0.0472502301616929</v>
      </c>
      <c r="AA928" s="19" t="n">
        <v>0.229438389887199</v>
      </c>
      <c r="AB928" s="19" t="n">
        <v>0.135171784954853</v>
      </c>
      <c r="AC928" s="19" t="n">
        <v>0</v>
      </c>
      <c r="AD928" s="19" t="n">
        <v>0.0916249571141225</v>
      </c>
      <c r="AE928" s="19"/>
      <c r="AF928" s="19" t="n">
        <v>0.110733398656437</v>
      </c>
      <c r="AG928" s="19"/>
      <c r="AH928" s="19" t="n">
        <v>0.109518658050278</v>
      </c>
      <c r="AI928" s="19"/>
      <c r="AJ928" s="19" t="n">
        <v>0.0989733155781909</v>
      </c>
      <c r="AK928" s="19" t="n">
        <v>0.0992633145482439</v>
      </c>
      <c r="AL928" s="19" t="n">
        <v>0.0608037667541272</v>
      </c>
      <c r="AM928" s="19" t="n">
        <v>0.182551260661202</v>
      </c>
      <c r="AN928" s="19" t="n">
        <v>0.0827740563612041</v>
      </c>
      <c r="AO928" s="19" t="n">
        <v>0.170704301381538</v>
      </c>
      <c r="AP928" s="19" t="n">
        <v>0.0818853642675284</v>
      </c>
    </row>
    <row r="929">
      <c r="C929" s="19"/>
      <c r="D929" s="19"/>
      <c r="E929" s="19"/>
      <c r="F929" s="19"/>
      <c r="G929" s="19"/>
      <c r="H929" s="19"/>
      <c r="I929" s="19"/>
      <c r="J929" s="19"/>
      <c r="K929" s="19"/>
      <c r="L929" s="19"/>
      <c r="M929" s="19"/>
      <c r="N929" s="19"/>
      <c r="O929" s="19"/>
      <c r="P929" s="19"/>
      <c r="Q929" s="19"/>
      <c r="R929" s="19"/>
      <c r="S929" s="19"/>
      <c r="T929" s="19"/>
      <c r="U929" s="19"/>
      <c r="V929" s="19"/>
      <c r="W929" s="19"/>
      <c r="X929" s="19"/>
      <c r="Y929" s="19"/>
      <c r="Z929" s="19"/>
      <c r="AA929" s="19"/>
      <c r="AB929" s="19"/>
      <c r="AC929" s="19"/>
      <c r="AD929" s="19"/>
      <c r="AE929" s="19"/>
      <c r="AF929" s="19"/>
      <c r="AG929" s="19"/>
      <c r="AH929" s="19"/>
      <c r="AI929" s="19"/>
      <c r="AJ929" s="19"/>
      <c r="AK929" s="19"/>
      <c r="AL929" s="19"/>
      <c r="AM929" s="19"/>
      <c r="AN929" s="19"/>
      <c r="AO929" s="19"/>
      <c r="AP929" s="19"/>
    </row>
    <row r="930">
      <c r="B930" s="7" t="s">
        <v>384</v>
      </c>
      <c r="C930" s="19"/>
      <c r="D930" s="19"/>
      <c r="E930" s="19"/>
      <c r="F930" s="19"/>
      <c r="G930" s="19"/>
      <c r="H930" s="19"/>
      <c r="I930" s="19"/>
      <c r="J930" s="19"/>
      <c r="K930" s="19"/>
      <c r="L930" s="19"/>
      <c r="M930" s="19"/>
      <c r="N930" s="19"/>
      <c r="O930" s="19"/>
      <c r="P930" s="19"/>
      <c r="Q930" s="19"/>
      <c r="R930" s="19"/>
      <c r="S930" s="19"/>
      <c r="T930" s="19"/>
      <c r="U930" s="19"/>
      <c r="V930" s="19"/>
      <c r="W930" s="19"/>
      <c r="X930" s="19"/>
      <c r="Y930" s="19"/>
      <c r="Z930" s="19"/>
      <c r="AA930" s="19"/>
      <c r="AB930" s="19"/>
      <c r="AC930" s="19"/>
      <c r="AD930" s="19"/>
      <c r="AE930" s="19"/>
      <c r="AF930" s="19"/>
      <c r="AG930" s="19"/>
      <c r="AH930" s="19"/>
      <c r="AI930" s="19"/>
      <c r="AJ930" s="19"/>
      <c r="AK930" s="19"/>
      <c r="AL930" s="19"/>
      <c r="AM930" s="19"/>
      <c r="AN930" s="19"/>
      <c r="AO930" s="19"/>
      <c r="AP930" s="19"/>
    </row>
    <row r="931">
      <c r="B931" s="26" t="s">
        <v>351</v>
      </c>
      <c r="C931" s="19"/>
      <c r="D931" s="19"/>
      <c r="E931" s="19"/>
      <c r="F931" s="19"/>
      <c r="G931" s="19"/>
      <c r="H931" s="19"/>
      <c r="I931" s="19"/>
      <c r="J931" s="19"/>
      <c r="K931" s="19"/>
      <c r="L931" s="19"/>
      <c r="M931" s="19"/>
      <c r="N931" s="19"/>
      <c r="O931" s="19"/>
      <c r="P931" s="19"/>
      <c r="Q931" s="19"/>
      <c r="R931" s="19"/>
      <c r="S931" s="19"/>
      <c r="T931" s="19"/>
      <c r="U931" s="19"/>
      <c r="V931" s="19"/>
      <c r="W931" s="19"/>
      <c r="X931" s="19"/>
      <c r="Y931" s="19"/>
      <c r="Z931" s="19"/>
      <c r="AA931" s="19"/>
      <c r="AB931" s="19"/>
      <c r="AC931" s="19"/>
      <c r="AD931" s="19"/>
      <c r="AE931" s="19"/>
      <c r="AF931" s="19"/>
      <c r="AG931" s="19"/>
      <c r="AH931" s="19"/>
      <c r="AI931" s="19"/>
      <c r="AJ931" s="19"/>
      <c r="AK931" s="19"/>
      <c r="AL931" s="19"/>
      <c r="AM931" s="19"/>
      <c r="AN931" s="19"/>
      <c r="AO931" s="19"/>
      <c r="AP931" s="19"/>
    </row>
    <row r="932">
      <c r="B932" t="s">
        <v>383</v>
      </c>
      <c r="C932" s="19" t="n">
        <v>0.49805403169499</v>
      </c>
      <c r="D932" s="19" t="n">
        <v>0.510915683529825</v>
      </c>
      <c r="E932" s="19" t="n">
        <v>0.485408465823931</v>
      </c>
      <c r="F932" s="19"/>
      <c r="G932" s="19" t="n">
        <v>0.537914780993635</v>
      </c>
      <c r="H932" s="19" t="n">
        <v>0.530137726405262</v>
      </c>
      <c r="I932" s="19" t="n">
        <v>0.516663354926705</v>
      </c>
      <c r="J932" s="19" t="n">
        <v>0.543983950373625</v>
      </c>
      <c r="K932" s="19" t="n">
        <v>0.576203808892402</v>
      </c>
      <c r="L932" s="19" t="n">
        <v>0.375181071101493</v>
      </c>
      <c r="M932" s="19"/>
      <c r="N932" s="19" t="n">
        <v>0.414809269012187</v>
      </c>
      <c r="O932" s="19" t="n">
        <v>0.522396696809155</v>
      </c>
      <c r="P932" s="19" t="n">
        <v>0.417396610327566</v>
      </c>
      <c r="Q932" s="19" t="n">
        <v>0.578933292018166</v>
      </c>
      <c r="R932" s="19" t="n">
        <v>0.430390500817322</v>
      </c>
      <c r="S932" s="19"/>
      <c r="T932" s="19" t="n">
        <v>0.226109344600564</v>
      </c>
      <c r="U932" s="19" t="n">
        <v>0.461066604866911</v>
      </c>
      <c r="V932" s="19" t="n">
        <v>0.485136110554337</v>
      </c>
      <c r="W932" s="19" t="n">
        <v>0.51016617572517</v>
      </c>
      <c r="X932" s="19"/>
      <c r="Y932" s="19" t="n">
        <v>0.516995645695356</v>
      </c>
      <c r="Z932" s="19" t="n">
        <v>0.737275847493889</v>
      </c>
      <c r="AA932" s="19" t="n">
        <v>0.378011293540659</v>
      </c>
      <c r="AB932" s="19" t="n">
        <v>0.393990130905038</v>
      </c>
      <c r="AC932" s="19" t="n">
        <v>0.701723334242031</v>
      </c>
      <c r="AD932" s="19" t="n">
        <v>0.470176343482625</v>
      </c>
      <c r="AE932" s="19"/>
      <c r="AF932" s="19" t="n">
        <v>0.562956792540767</v>
      </c>
      <c r="AG932" s="19"/>
      <c r="AH932" s="19" t="n">
        <v>0.499549241536661</v>
      </c>
      <c r="AI932" s="19"/>
      <c r="AJ932" s="19" t="n">
        <v>0.386545322451709</v>
      </c>
      <c r="AK932" s="19" t="n">
        <v>0.509981881656008</v>
      </c>
      <c r="AL932" s="19" t="n">
        <v>0.607395445595523</v>
      </c>
      <c r="AM932" s="19" t="n">
        <v>0.242165294801115</v>
      </c>
      <c r="AN932" s="19" t="n">
        <v>0.686200689639662</v>
      </c>
      <c r="AO932" s="19" t="n">
        <v>0.52817297361406</v>
      </c>
      <c r="AP932" s="19" t="n">
        <v>0.609836680528593</v>
      </c>
    </row>
    <row r="933">
      <c r="B933" t="s">
        <v>371</v>
      </c>
      <c r="C933" s="19" t="n">
        <v>0.376100981797871</v>
      </c>
      <c r="D933" s="19" t="n">
        <v>0.32901160386781</v>
      </c>
      <c r="E933" s="19" t="n">
        <v>0.422399220786816</v>
      </c>
      <c r="F933" s="19"/>
      <c r="G933" s="19" t="n">
        <v>0.232997628005524</v>
      </c>
      <c r="H933" s="19" t="n">
        <v>0.406957505519962</v>
      </c>
      <c r="I933" s="19" t="n">
        <v>0.392666166293962</v>
      </c>
      <c r="J933" s="19" t="n">
        <v>0.379557124760463</v>
      </c>
      <c r="K933" s="19" t="n">
        <v>0.31790182564117</v>
      </c>
      <c r="L933" s="19" t="n">
        <v>0.419725943256496</v>
      </c>
      <c r="M933" s="19"/>
      <c r="N933" s="19" t="n">
        <v>0.585190730987813</v>
      </c>
      <c r="O933" s="19" t="n">
        <v>0.27211768111533</v>
      </c>
      <c r="P933" s="19" t="n">
        <v>0.438481123531767</v>
      </c>
      <c r="Q933" s="19" t="n">
        <v>0.347117589511712</v>
      </c>
      <c r="R933" s="19" t="n">
        <v>0.467001643648617</v>
      </c>
      <c r="S933" s="19"/>
      <c r="T933" s="19" t="n">
        <v>0.773890655399436</v>
      </c>
      <c r="U933" s="19" t="n">
        <v>0.362650058627512</v>
      </c>
      <c r="V933" s="19" t="n">
        <v>0.349804315932212</v>
      </c>
      <c r="W933" s="19" t="n">
        <v>0.378817891512775</v>
      </c>
      <c r="X933" s="19"/>
      <c r="Y933" s="19" t="n">
        <v>0.411794276623734</v>
      </c>
      <c r="Z933" s="19" t="n">
        <v>0.206826301433256</v>
      </c>
      <c r="AA933" s="19" t="n">
        <v>0.405899149795797</v>
      </c>
      <c r="AB933" s="19" t="n">
        <v>0.606009869094963</v>
      </c>
      <c r="AC933" s="19" t="n">
        <v>0.149144387341781</v>
      </c>
      <c r="AD933" s="19" t="n">
        <v>0.32365606777732</v>
      </c>
      <c r="AE933" s="19"/>
      <c r="AF933" s="19" t="n">
        <v>0.386014709911634</v>
      </c>
      <c r="AG933" s="19"/>
      <c r="AH933" s="19" t="n">
        <v>0.388235723228834</v>
      </c>
      <c r="AI933" s="19"/>
      <c r="AJ933" s="19" t="n">
        <v>0.452396030409271</v>
      </c>
      <c r="AK933" s="19" t="n">
        <v>0.359533181407615</v>
      </c>
      <c r="AL933" s="19" t="n">
        <v>0.317488844362883</v>
      </c>
      <c r="AM933" s="19" t="n">
        <v>0.563272702458973</v>
      </c>
      <c r="AN933" s="19" t="n">
        <v>0.208595061748081</v>
      </c>
      <c r="AO933" s="19" t="n">
        <v>0.353652606813182</v>
      </c>
      <c r="AP933" s="19" t="n">
        <v>0.29922546206033</v>
      </c>
    </row>
    <row r="934">
      <c r="B934" t="s">
        <v>209</v>
      </c>
      <c r="C934" s="19" t="n">
        <v>0.125844986507139</v>
      </c>
      <c r="D934" s="19" t="n">
        <v>0.160072712602365</v>
      </c>
      <c r="E934" s="19" t="n">
        <v>0.0921923133892532</v>
      </c>
      <c r="F934" s="19"/>
      <c r="G934" s="19" t="n">
        <v>0.229087591000841</v>
      </c>
      <c r="H934" s="19" t="n">
        <v>0.0629047680747759</v>
      </c>
      <c r="I934" s="19" t="n">
        <v>0.0906704787793326</v>
      </c>
      <c r="J934" s="19" t="n">
        <v>0.0764589248659116</v>
      </c>
      <c r="K934" s="19" t="n">
        <v>0.105894365466427</v>
      </c>
      <c r="L934" s="19" t="n">
        <v>0.205092985642012</v>
      </c>
      <c r="M934" s="19"/>
      <c r="N934" s="19" t="n">
        <v>0</v>
      </c>
      <c r="O934" s="19" t="n">
        <v>0.205485622075516</v>
      </c>
      <c r="P934" s="19" t="n">
        <v>0.144122266140667</v>
      </c>
      <c r="Q934" s="19" t="n">
        <v>0.0739491184701228</v>
      </c>
      <c r="R934" s="19" t="n">
        <v>0.102607855534062</v>
      </c>
      <c r="S934" s="19"/>
      <c r="T934" s="19" t="n">
        <v>0</v>
      </c>
      <c r="U934" s="19" t="n">
        <v>0.176283336505577</v>
      </c>
      <c r="V934" s="19" t="n">
        <v>0.165059573513452</v>
      </c>
      <c r="W934" s="19" t="n">
        <v>0.111015932762055</v>
      </c>
      <c r="X934" s="19"/>
      <c r="Y934" s="19" t="n">
        <v>0.0712100776809104</v>
      </c>
      <c r="Z934" s="19" t="n">
        <v>0.0558978510728554</v>
      </c>
      <c r="AA934" s="19" t="n">
        <v>0.216089556663544</v>
      </c>
      <c r="AB934" s="19" t="n">
        <v>0</v>
      </c>
      <c r="AC934" s="19" t="n">
        <v>0.149132278416187</v>
      </c>
      <c r="AD934" s="19" t="n">
        <v>0.206167588740055</v>
      </c>
      <c r="AE934" s="19"/>
      <c r="AF934" s="19" t="n">
        <v>0.0510284975475988</v>
      </c>
      <c r="AG934" s="19"/>
      <c r="AH934" s="19" t="n">
        <v>0.112215035234505</v>
      </c>
      <c r="AI934" s="19"/>
      <c r="AJ934" s="19" t="n">
        <v>0.16105864713902</v>
      </c>
      <c r="AK934" s="19" t="n">
        <v>0.130484936936377</v>
      </c>
      <c r="AL934" s="19" t="n">
        <v>0.0751157100415933</v>
      </c>
      <c r="AM934" s="19" t="n">
        <v>0.194562002739913</v>
      </c>
      <c r="AN934" s="19" t="n">
        <v>0.105204248612257</v>
      </c>
      <c r="AO934" s="19" t="n">
        <v>0.118174419572758</v>
      </c>
      <c r="AP934" s="19" t="n">
        <v>0.0909378574110769</v>
      </c>
    </row>
    <row r="935">
      <c r="C935" s="19"/>
      <c r="D935" s="19"/>
      <c r="E935" s="19"/>
      <c r="F935" s="19"/>
      <c r="G935" s="19"/>
      <c r="H935" s="19"/>
      <c r="I935" s="19"/>
      <c r="J935" s="19"/>
      <c r="K935" s="19"/>
      <c r="L935" s="19"/>
      <c r="M935" s="19"/>
      <c r="N935" s="19"/>
      <c r="O935" s="19"/>
      <c r="P935" s="19"/>
      <c r="Q935" s="19"/>
      <c r="R935" s="19"/>
      <c r="S935" s="19"/>
      <c r="T935" s="19"/>
      <c r="U935" s="19"/>
      <c r="V935" s="19"/>
      <c r="W935" s="19"/>
      <c r="X935" s="19"/>
      <c r="Y935" s="19"/>
      <c r="Z935" s="19"/>
      <c r="AA935" s="19"/>
      <c r="AB935" s="19"/>
      <c r="AC935" s="19"/>
      <c r="AD935" s="19"/>
      <c r="AE935" s="19"/>
      <c r="AF935" s="19"/>
      <c r="AG935" s="19"/>
      <c r="AH935" s="19"/>
      <c r="AI935" s="19"/>
      <c r="AJ935" s="19"/>
      <c r="AK935" s="19"/>
      <c r="AL935" s="19"/>
      <c r="AM935" s="19"/>
      <c r="AN935" s="19"/>
      <c r="AO935" s="19"/>
      <c r="AP935" s="19"/>
    </row>
    <row r="936">
      <c r="B936" s="7" t="s">
        <v>386</v>
      </c>
      <c r="C936" s="19"/>
      <c r="D936" s="19"/>
      <c r="E936" s="19"/>
      <c r="F936" s="19"/>
      <c r="G936" s="19"/>
      <c r="H936" s="19"/>
      <c r="I936" s="19"/>
      <c r="J936" s="19"/>
      <c r="K936" s="19"/>
      <c r="L936" s="19"/>
      <c r="M936" s="19"/>
      <c r="N936" s="19"/>
      <c r="O936" s="19"/>
      <c r="P936" s="19"/>
      <c r="Q936" s="19"/>
      <c r="R936" s="19"/>
      <c r="S936" s="19"/>
      <c r="T936" s="19"/>
      <c r="U936" s="19"/>
      <c r="V936" s="19"/>
      <c r="W936" s="19"/>
      <c r="X936" s="19"/>
      <c r="Y936" s="19"/>
      <c r="Z936" s="19"/>
      <c r="AA936" s="19"/>
      <c r="AB936" s="19"/>
      <c r="AC936" s="19"/>
      <c r="AD936" s="19"/>
      <c r="AE936" s="19"/>
      <c r="AF936" s="19"/>
      <c r="AG936" s="19"/>
      <c r="AH936" s="19"/>
      <c r="AI936" s="19"/>
      <c r="AJ936" s="19"/>
      <c r="AK936" s="19"/>
      <c r="AL936" s="19"/>
      <c r="AM936" s="19"/>
      <c r="AN936" s="19"/>
      <c r="AO936" s="19"/>
      <c r="AP936" s="19"/>
    </row>
    <row r="937">
      <c r="B937" s="26" t="s">
        <v>351</v>
      </c>
      <c r="C937" s="19"/>
      <c r="D937" s="19"/>
      <c r="E937" s="19"/>
      <c r="F937" s="19"/>
      <c r="G937" s="19"/>
      <c r="H937" s="19"/>
      <c r="I937" s="19"/>
      <c r="J937" s="19"/>
      <c r="K937" s="19"/>
      <c r="L937" s="19"/>
      <c r="M937" s="19"/>
      <c r="N937" s="19"/>
      <c r="O937" s="19"/>
      <c r="P937" s="19"/>
      <c r="Q937" s="19"/>
      <c r="R937" s="19"/>
      <c r="S937" s="19"/>
      <c r="T937" s="19"/>
      <c r="U937" s="19"/>
      <c r="V937" s="19"/>
      <c r="W937" s="19"/>
      <c r="X937" s="19"/>
      <c r="Y937" s="19"/>
      <c r="Z937" s="19"/>
      <c r="AA937" s="19"/>
      <c r="AB937" s="19"/>
      <c r="AC937" s="19"/>
      <c r="AD937" s="19"/>
      <c r="AE937" s="19"/>
      <c r="AF937" s="19"/>
      <c r="AG937" s="19"/>
      <c r="AH937" s="19"/>
      <c r="AI937" s="19"/>
      <c r="AJ937" s="19"/>
      <c r="AK937" s="19"/>
      <c r="AL937" s="19"/>
      <c r="AM937" s="19"/>
      <c r="AN937" s="19"/>
      <c r="AO937" s="19"/>
      <c r="AP937" s="19"/>
    </row>
    <row r="938">
      <c r="B938" t="s">
        <v>385</v>
      </c>
      <c r="C938" s="19" t="n">
        <v>0.57009502093005</v>
      </c>
      <c r="D938" s="19" t="n">
        <v>0.569005188668286</v>
      </c>
      <c r="E938" s="19" t="n">
        <v>0.571383821567432</v>
      </c>
      <c r="F938" s="19"/>
      <c r="G938" s="19" t="n">
        <v>0.624473167229953</v>
      </c>
      <c r="H938" s="19" t="n">
        <v>0.634089893235368</v>
      </c>
      <c r="I938" s="19" t="n">
        <v>0.537869371111434</v>
      </c>
      <c r="J938" s="19" t="n">
        <v>0.636561132273379</v>
      </c>
      <c r="K938" s="19" t="n">
        <v>0.568329236302634</v>
      </c>
      <c r="L938" s="19" t="n">
        <v>0.496430209037222</v>
      </c>
      <c r="M938" s="19"/>
      <c r="N938" s="19" t="n">
        <v>0.740268131171719</v>
      </c>
      <c r="O938" s="19" t="n">
        <v>0.50810013549273</v>
      </c>
      <c r="P938" s="19" t="n">
        <v>0.582469037515686</v>
      </c>
      <c r="Q938" s="19" t="n">
        <v>0.551058692111544</v>
      </c>
      <c r="R938" s="19" t="n">
        <v>0.573557794864964</v>
      </c>
      <c r="S938" s="19"/>
      <c r="T938" s="19" t="n">
        <v>0.571718967056026</v>
      </c>
      <c r="U938" s="19" t="n">
        <v>0.77544457177054</v>
      </c>
      <c r="V938" s="19" t="n">
        <v>0.515514411498504</v>
      </c>
      <c r="W938" s="19" t="n">
        <v>0.530302802330248</v>
      </c>
      <c r="X938" s="19"/>
      <c r="Y938" s="19" t="n">
        <v>0.518942235664901</v>
      </c>
      <c r="Z938" s="19" t="n">
        <v>0.562221177170721</v>
      </c>
      <c r="AA938" s="19" t="n">
        <v>0.580318058703534</v>
      </c>
      <c r="AB938" s="19" t="n">
        <v>0.702266871757478</v>
      </c>
      <c r="AC938" s="19" t="n">
        <v>0.674666095320636</v>
      </c>
      <c r="AD938" s="19" t="n">
        <v>0.612392731918808</v>
      </c>
      <c r="AE938" s="19"/>
      <c r="AF938" s="19" t="n">
        <v>0.57185816165265</v>
      </c>
      <c r="AG938" s="19"/>
      <c r="AH938" s="19" t="n">
        <v>0.577844046182159</v>
      </c>
      <c r="AI938" s="19"/>
      <c r="AJ938" s="19" t="n">
        <v>0.591560359744808</v>
      </c>
      <c r="AK938" s="19" t="n">
        <v>0.648377695594917</v>
      </c>
      <c r="AL938" s="19" t="n">
        <v>0.589501554251258</v>
      </c>
      <c r="AM938" s="19" t="n">
        <v>0.499586415975815</v>
      </c>
      <c r="AN938" s="19" t="n">
        <v>0.471220444202989</v>
      </c>
      <c r="AO938" s="19" t="n">
        <v>0.441597340073974</v>
      </c>
      <c r="AP938" s="19" t="n">
        <v>0.570367142019926</v>
      </c>
    </row>
    <row r="939">
      <c r="B939" t="s">
        <v>371</v>
      </c>
      <c r="C939" s="19" t="n">
        <v>0.357103574088653</v>
      </c>
      <c r="D939" s="19" t="n">
        <v>0.37011171974426</v>
      </c>
      <c r="E939" s="19" t="n">
        <v>0.341720558738234</v>
      </c>
      <c r="F939" s="19"/>
      <c r="G939" s="19" t="n">
        <v>0.223800227684675</v>
      </c>
      <c r="H939" s="19" t="n">
        <v>0.343497992336628</v>
      </c>
      <c r="I939" s="19" t="n">
        <v>0.462130628888566</v>
      </c>
      <c r="J939" s="19" t="n">
        <v>0.31889802026116</v>
      </c>
      <c r="K939" s="19" t="n">
        <v>0.284675475210306</v>
      </c>
      <c r="L939" s="19" t="n">
        <v>0.399702395302796</v>
      </c>
      <c r="M939" s="19"/>
      <c r="N939" s="19" t="n">
        <v>0.259731868828281</v>
      </c>
      <c r="O939" s="19" t="n">
        <v>0.358097729567025</v>
      </c>
      <c r="P939" s="19" t="n">
        <v>0.308212798062604</v>
      </c>
      <c r="Q939" s="19" t="n">
        <v>0.386351110000312</v>
      </c>
      <c r="R939" s="19" t="n">
        <v>0.426442205135036</v>
      </c>
      <c r="S939" s="19"/>
      <c r="T939" s="19" t="n">
        <v>0.428281032943975</v>
      </c>
      <c r="U939" s="19" t="n">
        <v>0.162644915125722</v>
      </c>
      <c r="V939" s="19" t="n">
        <v>0.42502993571483</v>
      </c>
      <c r="W939" s="19" t="n">
        <v>0.374493971201735</v>
      </c>
      <c r="X939" s="19"/>
      <c r="Y939" s="19" t="n">
        <v>0.445410691106807</v>
      </c>
      <c r="Z939" s="19" t="n">
        <v>0.328819048542587</v>
      </c>
      <c r="AA939" s="19" t="n">
        <v>0.307934774304114</v>
      </c>
      <c r="AB939" s="19" t="n">
        <v>0.297733128242522</v>
      </c>
      <c r="AC939" s="19" t="n">
        <v>0.240073070273726</v>
      </c>
      <c r="AD939" s="19" t="n">
        <v>0.268930950797719</v>
      </c>
      <c r="AE939" s="19"/>
      <c r="AF939" s="19" t="n">
        <v>0.386331935691965</v>
      </c>
      <c r="AG939" s="19"/>
      <c r="AH939" s="19" t="n">
        <v>0.358469309992978</v>
      </c>
      <c r="AI939" s="19"/>
      <c r="AJ939" s="19" t="n">
        <v>0.319272301795023</v>
      </c>
      <c r="AK939" s="19" t="n">
        <v>0.300407870914699</v>
      </c>
      <c r="AL939" s="19" t="n">
        <v>0.310660077331346</v>
      </c>
      <c r="AM939" s="19" t="n">
        <v>0.500413584024185</v>
      </c>
      <c r="AN939" s="19" t="n">
        <v>0.442105399521494</v>
      </c>
      <c r="AO939" s="19" t="n">
        <v>0.50839694984057</v>
      </c>
      <c r="AP939" s="19" t="n">
        <v>0.367949324791419</v>
      </c>
    </row>
    <row r="940">
      <c r="B940" t="s">
        <v>209</v>
      </c>
      <c r="C940" s="19" t="n">
        <v>0.0728014049812966</v>
      </c>
      <c r="D940" s="19" t="n">
        <v>0.0608830915874537</v>
      </c>
      <c r="E940" s="19" t="n">
        <v>0.0868956196943336</v>
      </c>
      <c r="F940" s="19"/>
      <c r="G940" s="19" t="n">
        <v>0.151726605085371</v>
      </c>
      <c r="H940" s="19" t="n">
        <v>0.0224121144280041</v>
      </c>
      <c r="I940" s="19" t="n">
        <v>0</v>
      </c>
      <c r="J940" s="19" t="n">
        <v>0.0445408474654616</v>
      </c>
      <c r="K940" s="19" t="n">
        <v>0.14699528848706</v>
      </c>
      <c r="L940" s="19" t="n">
        <v>0.103867395659983</v>
      </c>
      <c r="M940" s="19"/>
      <c r="N940" s="19" t="n">
        <v>0</v>
      </c>
      <c r="O940" s="19" t="n">
        <v>0.133802134940245</v>
      </c>
      <c r="P940" s="19" t="n">
        <v>0.10931816442171</v>
      </c>
      <c r="Q940" s="19" t="n">
        <v>0.0625901978881438</v>
      </c>
      <c r="R940" s="19" t="n">
        <v>0</v>
      </c>
      <c r="S940" s="19"/>
      <c r="T940" s="19" t="n">
        <v>0</v>
      </c>
      <c r="U940" s="19" t="n">
        <v>0.0619105131037376</v>
      </c>
      <c r="V940" s="19" t="n">
        <v>0.0594556527866663</v>
      </c>
      <c r="W940" s="19" t="n">
        <v>0.0952032264680168</v>
      </c>
      <c r="X940" s="19"/>
      <c r="Y940" s="19" t="n">
        <v>0.0356470732282926</v>
      </c>
      <c r="Z940" s="19" t="n">
        <v>0.108959774286692</v>
      </c>
      <c r="AA940" s="19" t="n">
        <v>0.111747166992353</v>
      </c>
      <c r="AB940" s="19" t="n">
        <v>0</v>
      </c>
      <c r="AC940" s="19" t="n">
        <v>0.0852608344056375</v>
      </c>
      <c r="AD940" s="19" t="n">
        <v>0.118676317283472</v>
      </c>
      <c r="AE940" s="19"/>
      <c r="AF940" s="19" t="n">
        <v>0.0418099026553851</v>
      </c>
      <c r="AG940" s="19"/>
      <c r="AH940" s="19" t="n">
        <v>0.0636866438248636</v>
      </c>
      <c r="AI940" s="19"/>
      <c r="AJ940" s="19" t="n">
        <v>0.0891673384601685</v>
      </c>
      <c r="AK940" s="19" t="n">
        <v>0.0512144334903837</v>
      </c>
      <c r="AL940" s="19" t="n">
        <v>0.0998383684173965</v>
      </c>
      <c r="AM940" s="19" t="n">
        <v>0</v>
      </c>
      <c r="AN940" s="19" t="n">
        <v>0.0866741562755172</v>
      </c>
      <c r="AO940" s="19" t="n">
        <v>0.0500057100854556</v>
      </c>
      <c r="AP940" s="19" t="n">
        <v>0.0616835331886548</v>
      </c>
    </row>
    <row r="941">
      <c r="C941" s="19"/>
      <c r="D941" s="19"/>
      <c r="E941" s="19"/>
      <c r="F941" s="19"/>
      <c r="G941" s="19"/>
      <c r="H941" s="19"/>
      <c r="I941" s="19"/>
      <c r="J941" s="19"/>
      <c r="K941" s="19"/>
      <c r="L941" s="19"/>
      <c r="M941" s="19"/>
      <c r="N941" s="19"/>
      <c r="O941" s="19"/>
      <c r="P941" s="19"/>
      <c r="Q941" s="19"/>
      <c r="R941" s="19"/>
      <c r="S941" s="19"/>
      <c r="T941" s="19"/>
      <c r="U941" s="19"/>
      <c r="V941" s="19"/>
      <c r="W941" s="19"/>
      <c r="X941" s="19"/>
      <c r="Y941" s="19"/>
      <c r="Z941" s="19"/>
      <c r="AA941" s="19"/>
      <c r="AB941" s="19"/>
      <c r="AC941" s="19"/>
      <c r="AD941" s="19"/>
      <c r="AE941" s="19"/>
      <c r="AF941" s="19"/>
      <c r="AG941" s="19"/>
      <c r="AH941" s="19"/>
      <c r="AI941" s="19"/>
      <c r="AJ941" s="19"/>
      <c r="AK941" s="19"/>
      <c r="AL941" s="19"/>
      <c r="AM941" s="19"/>
      <c r="AN941" s="19"/>
      <c r="AO941" s="19"/>
      <c r="AP941" s="19"/>
    </row>
    <row r="942">
      <c r="B942" s="7" t="s">
        <v>388</v>
      </c>
      <c r="C942" s="19"/>
      <c r="D942" s="19"/>
      <c r="E942" s="19"/>
      <c r="F942" s="19"/>
      <c r="G942" s="19"/>
      <c r="H942" s="19"/>
      <c r="I942" s="19"/>
      <c r="J942" s="19"/>
      <c r="K942" s="19"/>
      <c r="L942" s="19"/>
      <c r="M942" s="19"/>
      <c r="N942" s="19"/>
      <c r="O942" s="19"/>
      <c r="P942" s="19"/>
      <c r="Q942" s="19"/>
      <c r="R942" s="19"/>
      <c r="S942" s="19"/>
      <c r="T942" s="19"/>
      <c r="U942" s="19"/>
      <c r="V942" s="19"/>
      <c r="W942" s="19"/>
      <c r="X942" s="19"/>
      <c r="Y942" s="19"/>
      <c r="Z942" s="19"/>
      <c r="AA942" s="19"/>
      <c r="AB942" s="19"/>
      <c r="AC942" s="19"/>
      <c r="AD942" s="19"/>
      <c r="AE942" s="19"/>
      <c r="AF942" s="19"/>
      <c r="AG942" s="19"/>
      <c r="AH942" s="19"/>
      <c r="AI942" s="19"/>
      <c r="AJ942" s="19"/>
      <c r="AK942" s="19"/>
      <c r="AL942" s="19"/>
      <c r="AM942" s="19"/>
      <c r="AN942" s="19"/>
      <c r="AO942" s="19"/>
      <c r="AP942" s="19"/>
    </row>
    <row r="943">
      <c r="B943" s="26" t="s">
        <v>351</v>
      </c>
      <c r="C943" s="19"/>
      <c r="D943" s="19"/>
      <c r="E943" s="19"/>
      <c r="F943" s="19"/>
      <c r="G943" s="19"/>
      <c r="H943" s="19"/>
      <c r="I943" s="19"/>
      <c r="J943" s="19"/>
      <c r="K943" s="19"/>
      <c r="L943" s="19"/>
      <c r="M943" s="19"/>
      <c r="N943" s="19"/>
      <c r="O943" s="19"/>
      <c r="P943" s="19"/>
      <c r="Q943" s="19"/>
      <c r="R943" s="19"/>
      <c r="S943" s="19"/>
      <c r="T943" s="19"/>
      <c r="U943" s="19"/>
      <c r="V943" s="19"/>
      <c r="W943" s="19"/>
      <c r="X943" s="19"/>
      <c r="Y943" s="19"/>
      <c r="Z943" s="19"/>
      <c r="AA943" s="19"/>
      <c r="AB943" s="19"/>
      <c r="AC943" s="19"/>
      <c r="AD943" s="19"/>
      <c r="AE943" s="19"/>
      <c r="AF943" s="19"/>
      <c r="AG943" s="19"/>
      <c r="AH943" s="19"/>
      <c r="AI943" s="19"/>
      <c r="AJ943" s="19"/>
      <c r="AK943" s="19"/>
      <c r="AL943" s="19"/>
      <c r="AM943" s="19"/>
      <c r="AN943" s="19"/>
      <c r="AO943" s="19"/>
      <c r="AP943" s="19"/>
    </row>
    <row r="944">
      <c r="B944" t="s">
        <v>387</v>
      </c>
      <c r="C944" s="19" t="n">
        <v>0.578883068861672</v>
      </c>
      <c r="D944" s="19" t="n">
        <v>0.669273528355078</v>
      </c>
      <c r="E944" s="19" t="n">
        <v>0.505364262245095</v>
      </c>
      <c r="F944" s="19"/>
      <c r="G944" s="19" t="n">
        <v>0.616342739248096</v>
      </c>
      <c r="H944" s="19" t="n">
        <v>0.498885431246915</v>
      </c>
      <c r="I944" s="19" t="n">
        <v>0.659453539515314</v>
      </c>
      <c r="J944" s="19" t="n">
        <v>0.723125416212326</v>
      </c>
      <c r="K944" s="19" t="n">
        <v>0.497238062533891</v>
      </c>
      <c r="L944" s="19" t="n">
        <v>0.489760907717323</v>
      </c>
      <c r="M944" s="19"/>
      <c r="N944" s="19" t="n">
        <v>0.377081026240169</v>
      </c>
      <c r="O944" s="19" t="n">
        <v>0.628293821701908</v>
      </c>
      <c r="P944" s="19" t="n">
        <v>0.565348413676337</v>
      </c>
      <c r="Q944" s="19" t="n">
        <v>0.571576485551914</v>
      </c>
      <c r="R944" s="19" t="n">
        <v>0.623500846414525</v>
      </c>
      <c r="S944" s="19"/>
      <c r="T944" s="19" t="n">
        <v>0.260266362808957</v>
      </c>
      <c r="U944" s="19" t="n">
        <v>0.583672695694239</v>
      </c>
      <c r="V944" s="19" t="n">
        <v>0.522367655972157</v>
      </c>
      <c r="W944" s="19" t="n">
        <v>0.619269577677817</v>
      </c>
      <c r="X944" s="19"/>
      <c r="Y944" s="19" t="n">
        <v>0.647213540807107</v>
      </c>
      <c r="Z944" s="19" t="n">
        <v>0.532189687394158</v>
      </c>
      <c r="AA944" s="19" t="n">
        <v>0.486758809048036</v>
      </c>
      <c r="AB944" s="19" t="n">
        <v>0.372535775501879</v>
      </c>
      <c r="AC944" s="19" t="n">
        <v>0.656721516385267</v>
      </c>
      <c r="AD944" s="19" t="n">
        <v>0.788415895768908</v>
      </c>
      <c r="AE944" s="19"/>
      <c r="AF944" s="19" t="n">
        <v>0.620311573432381</v>
      </c>
      <c r="AG944" s="19"/>
      <c r="AH944" s="19" t="n">
        <v>0.577806098071461</v>
      </c>
      <c r="AI944" s="19"/>
      <c r="AJ944" s="19" t="n">
        <v>0.571826179315602</v>
      </c>
      <c r="AK944" s="19" t="n">
        <v>0.536676955234785</v>
      </c>
      <c r="AL944" s="19" t="n">
        <v>0.598670898123544</v>
      </c>
      <c r="AM944" s="19" t="n">
        <v>0.798444759223205</v>
      </c>
      <c r="AN944" s="19" t="n">
        <v>0.608581853724223</v>
      </c>
      <c r="AO944" s="19" t="n">
        <v>0.603211263055448</v>
      </c>
      <c r="AP944" s="19" t="n">
        <v>0.43270957583707</v>
      </c>
    </row>
    <row r="945">
      <c r="B945" t="s">
        <v>371</v>
      </c>
      <c r="C945" s="19" t="n">
        <v>0.289805752016304</v>
      </c>
      <c r="D945" s="19" t="n">
        <v>0.240764177818172</v>
      </c>
      <c r="E945" s="19" t="n">
        <v>0.329693567941257</v>
      </c>
      <c r="F945" s="19"/>
      <c r="G945" s="19" t="n">
        <v>0.275899301311405</v>
      </c>
      <c r="H945" s="19" t="n">
        <v>0.479148605470345</v>
      </c>
      <c r="I945" s="19" t="n">
        <v>0.189335705531968</v>
      </c>
      <c r="J945" s="19" t="n">
        <v>0.189731324051005</v>
      </c>
      <c r="K945" s="19" t="n">
        <v>0.19263129851395</v>
      </c>
      <c r="L945" s="19" t="n">
        <v>0.371468560679662</v>
      </c>
      <c r="M945" s="19"/>
      <c r="N945" s="19" t="n">
        <v>0.396556773820528</v>
      </c>
      <c r="O945" s="19" t="n">
        <v>0.277264066343556</v>
      </c>
      <c r="P945" s="19" t="n">
        <v>0.311741863425444</v>
      </c>
      <c r="Q945" s="19" t="n">
        <v>0.296298658509823</v>
      </c>
      <c r="R945" s="19" t="n">
        <v>0.22086431073862</v>
      </c>
      <c r="S945" s="19"/>
      <c r="T945" s="19" t="n">
        <v>0.635616970368963</v>
      </c>
      <c r="U945" s="19" t="n">
        <v>0.281218601004132</v>
      </c>
      <c r="V945" s="19" t="n">
        <v>0.322669536992306</v>
      </c>
      <c r="W945" s="19" t="n">
        <v>0.277762268645959</v>
      </c>
      <c r="X945" s="19"/>
      <c r="Y945" s="19" t="n">
        <v>0.263836375843037</v>
      </c>
      <c r="Z945" s="19" t="n">
        <v>0.350481145358367</v>
      </c>
      <c r="AA945" s="19" t="n">
        <v>0.367589122549241</v>
      </c>
      <c r="AB945" s="19" t="n">
        <v>0.291221387274694</v>
      </c>
      <c r="AC945" s="19" t="n">
        <v>0.343278483614733</v>
      </c>
      <c r="AD945" s="19" t="n">
        <v>0</v>
      </c>
      <c r="AE945" s="19"/>
      <c r="AF945" s="19" t="n">
        <v>0.271505160599389</v>
      </c>
      <c r="AG945" s="19"/>
      <c r="AH945" s="19" t="n">
        <v>0.302139766234511</v>
      </c>
      <c r="AI945" s="19"/>
      <c r="AJ945" s="19" t="n">
        <v>0.312499466539066</v>
      </c>
      <c r="AK945" s="19" t="n">
        <v>0.373766540294136</v>
      </c>
      <c r="AL945" s="19" t="n">
        <v>0.222279597237311</v>
      </c>
      <c r="AM945" s="19" t="n">
        <v>0.14448000238513</v>
      </c>
      <c r="AN945" s="19" t="n">
        <v>0.268935979872366</v>
      </c>
      <c r="AO945" s="19" t="n">
        <v>0.279784666562421</v>
      </c>
      <c r="AP945" s="19" t="n">
        <v>0.351313070531068</v>
      </c>
    </row>
    <row r="946">
      <c r="B946" t="s">
        <v>209</v>
      </c>
      <c r="C946" s="19" t="n">
        <v>0.131311179122024</v>
      </c>
      <c r="D946" s="19" t="n">
        <v>0.0899622938267491</v>
      </c>
      <c r="E946" s="19" t="n">
        <v>0.164942169813648</v>
      </c>
      <c r="F946" s="19"/>
      <c r="G946" s="19" t="n">
        <v>0.107757959440499</v>
      </c>
      <c r="H946" s="19" t="n">
        <v>0.0219659632827402</v>
      </c>
      <c r="I946" s="19" t="n">
        <v>0.151210754952718</v>
      </c>
      <c r="J946" s="19" t="n">
        <v>0.0871432597366685</v>
      </c>
      <c r="K946" s="19" t="n">
        <v>0.310130638952159</v>
      </c>
      <c r="L946" s="19" t="n">
        <v>0.138770531603015</v>
      </c>
      <c r="M946" s="19"/>
      <c r="N946" s="19" t="n">
        <v>0.226362199939303</v>
      </c>
      <c r="O946" s="19" t="n">
        <v>0.0944421119545368</v>
      </c>
      <c r="P946" s="19" t="n">
        <v>0.12290972289822</v>
      </c>
      <c r="Q946" s="19" t="n">
        <v>0.132124855938263</v>
      </c>
      <c r="R946" s="19" t="n">
        <v>0.155634842846855</v>
      </c>
      <c r="S946" s="19"/>
      <c r="T946" s="19" t="n">
        <v>0.10411666682208</v>
      </c>
      <c r="U946" s="19" t="n">
        <v>0.135108703301629</v>
      </c>
      <c r="V946" s="19" t="n">
        <v>0.154962807035537</v>
      </c>
      <c r="W946" s="19" t="n">
        <v>0.102968153676224</v>
      </c>
      <c r="X946" s="19"/>
      <c r="Y946" s="19" t="n">
        <v>0.0889500833498559</v>
      </c>
      <c r="Z946" s="19" t="n">
        <v>0.117329167247475</v>
      </c>
      <c r="AA946" s="19" t="n">
        <v>0.145652068402723</v>
      </c>
      <c r="AB946" s="19" t="n">
        <v>0.336242837223427</v>
      </c>
      <c r="AC946" s="19" t="n">
        <v>0</v>
      </c>
      <c r="AD946" s="19" t="n">
        <v>0.211584104231092</v>
      </c>
      <c r="AE946" s="19"/>
      <c r="AF946" s="19" t="n">
        <v>0.108183265968231</v>
      </c>
      <c r="AG946" s="19"/>
      <c r="AH946" s="19" t="n">
        <v>0.120054135694029</v>
      </c>
      <c r="AI946" s="19"/>
      <c r="AJ946" s="19" t="n">
        <v>0.115674354145332</v>
      </c>
      <c r="AK946" s="19" t="n">
        <v>0.0895565044710793</v>
      </c>
      <c r="AL946" s="19" t="n">
        <v>0.179049504639146</v>
      </c>
      <c r="AM946" s="19" t="n">
        <v>0.0570752383916642</v>
      </c>
      <c r="AN946" s="19" t="n">
        <v>0.122482166403412</v>
      </c>
      <c r="AO946" s="19" t="n">
        <v>0.117004070382131</v>
      </c>
      <c r="AP946" s="19" t="n">
        <v>0.215977353631862</v>
      </c>
    </row>
    <row r="947">
      <c r="C947" s="19"/>
      <c r="D947" s="19"/>
      <c r="E947" s="19"/>
      <c r="F947" s="19"/>
      <c r="G947" s="19"/>
      <c r="H947" s="19"/>
      <c r="I947" s="19"/>
      <c r="J947" s="19"/>
      <c r="K947" s="19"/>
      <c r="L947" s="19"/>
      <c r="M947" s="19"/>
      <c r="N947" s="19"/>
      <c r="O947" s="19"/>
      <c r="P947" s="19"/>
      <c r="Q947" s="19"/>
      <c r="R947" s="19"/>
      <c r="S947" s="19"/>
      <c r="T947" s="19"/>
      <c r="U947" s="19"/>
      <c r="V947" s="19"/>
      <c r="W947" s="19"/>
      <c r="X947" s="19"/>
      <c r="Y947" s="19"/>
      <c r="Z947" s="19"/>
      <c r="AA947" s="19"/>
      <c r="AB947" s="19"/>
      <c r="AC947" s="19"/>
      <c r="AD947" s="19"/>
      <c r="AE947" s="19"/>
      <c r="AF947" s="19"/>
      <c r="AG947" s="19"/>
      <c r="AH947" s="19"/>
      <c r="AI947" s="19"/>
      <c r="AJ947" s="19"/>
      <c r="AK947" s="19"/>
      <c r="AL947" s="19"/>
      <c r="AM947" s="19"/>
      <c r="AN947" s="19"/>
      <c r="AO947" s="19"/>
      <c r="AP947" s="19"/>
    </row>
    <row r="948">
      <c r="B948" s="7" t="s">
        <v>390</v>
      </c>
      <c r="C948" s="19"/>
      <c r="D948" s="19"/>
      <c r="E948" s="19"/>
      <c r="F948" s="19"/>
      <c r="G948" s="19"/>
      <c r="H948" s="19"/>
      <c r="I948" s="19"/>
      <c r="J948" s="19"/>
      <c r="K948" s="19"/>
      <c r="L948" s="19"/>
      <c r="M948" s="19"/>
      <c r="N948" s="19"/>
      <c r="O948" s="19"/>
      <c r="P948" s="19"/>
      <c r="Q948" s="19"/>
      <c r="R948" s="19"/>
      <c r="S948" s="19"/>
      <c r="T948" s="19"/>
      <c r="U948" s="19"/>
      <c r="V948" s="19"/>
      <c r="W948" s="19"/>
      <c r="X948" s="19"/>
      <c r="Y948" s="19"/>
      <c r="Z948" s="19"/>
      <c r="AA948" s="19"/>
      <c r="AB948" s="19"/>
      <c r="AC948" s="19"/>
      <c r="AD948" s="19"/>
      <c r="AE948" s="19"/>
      <c r="AF948" s="19"/>
      <c r="AG948" s="19"/>
      <c r="AH948" s="19"/>
      <c r="AI948" s="19"/>
      <c r="AJ948" s="19"/>
      <c r="AK948" s="19"/>
      <c r="AL948" s="19"/>
      <c r="AM948" s="19"/>
      <c r="AN948" s="19"/>
      <c r="AO948" s="19"/>
      <c r="AP948" s="19"/>
    </row>
    <row r="949">
      <c r="B949" s="26" t="s">
        <v>351</v>
      </c>
      <c r="C949" s="19"/>
      <c r="D949" s="19"/>
      <c r="E949" s="19"/>
      <c r="F949" s="19"/>
      <c r="G949" s="19"/>
      <c r="H949" s="19"/>
      <c r="I949" s="19"/>
      <c r="J949" s="19"/>
      <c r="K949" s="19"/>
      <c r="L949" s="19"/>
      <c r="M949" s="19"/>
      <c r="N949" s="19"/>
      <c r="O949" s="19"/>
      <c r="P949" s="19"/>
      <c r="Q949" s="19"/>
      <c r="R949" s="19"/>
      <c r="S949" s="19"/>
      <c r="T949" s="19"/>
      <c r="U949" s="19"/>
      <c r="V949" s="19"/>
      <c r="W949" s="19"/>
      <c r="X949" s="19"/>
      <c r="Y949" s="19"/>
      <c r="Z949" s="19"/>
      <c r="AA949" s="19"/>
      <c r="AB949" s="19"/>
      <c r="AC949" s="19"/>
      <c r="AD949" s="19"/>
      <c r="AE949" s="19"/>
      <c r="AF949" s="19"/>
      <c r="AG949" s="19"/>
      <c r="AH949" s="19"/>
      <c r="AI949" s="19"/>
      <c r="AJ949" s="19"/>
      <c r="AK949" s="19"/>
      <c r="AL949" s="19"/>
      <c r="AM949" s="19"/>
      <c r="AN949" s="19"/>
      <c r="AO949" s="19"/>
      <c r="AP949" s="19"/>
    </row>
    <row r="950">
      <c r="B950" t="s">
        <v>389</v>
      </c>
      <c r="C950" s="19" t="n">
        <v>0.703655417146269</v>
      </c>
      <c r="D950" s="19" t="n">
        <v>0.727912760044636</v>
      </c>
      <c r="E950" s="19" t="n">
        <v>0.681629828200548</v>
      </c>
      <c r="F950" s="19"/>
      <c r="G950" s="19" t="n">
        <v>0.789638092976177</v>
      </c>
      <c r="H950" s="19" t="n">
        <v>0.647883453374947</v>
      </c>
      <c r="I950" s="19" t="n">
        <v>0.732096670833862</v>
      </c>
      <c r="J950" s="19" t="n">
        <v>0.682129711899204</v>
      </c>
      <c r="K950" s="19" t="n">
        <v>0.908916358911963</v>
      </c>
      <c r="L950" s="19" t="n">
        <v>0.596257846539548</v>
      </c>
      <c r="M950" s="19"/>
      <c r="N950" s="19" t="n">
        <v>0.732642911892392</v>
      </c>
      <c r="O950" s="19" t="n">
        <v>0.618929968564407</v>
      </c>
      <c r="P950" s="19" t="n">
        <v>0.781384805943843</v>
      </c>
      <c r="Q950" s="19" t="n">
        <v>0.664703480065985</v>
      </c>
      <c r="R950" s="19" t="n">
        <v>0.724525083318207</v>
      </c>
      <c r="S950" s="19"/>
      <c r="T950" s="19" t="n">
        <v>0.321126812871178</v>
      </c>
      <c r="U950" s="19" t="n">
        <v>0.724737398770525</v>
      </c>
      <c r="V950" s="19" t="n">
        <v>0.752585724613961</v>
      </c>
      <c r="W950" s="19" t="n">
        <v>0.709800489206815</v>
      </c>
      <c r="X950" s="19"/>
      <c r="Y950" s="19" t="n">
        <v>0.685599296777606</v>
      </c>
      <c r="Z950" s="19" t="n">
        <v>0.685019504509483</v>
      </c>
      <c r="AA950" s="19" t="n">
        <v>0.708090458792084</v>
      </c>
      <c r="AB950" s="19" t="n">
        <v>0.547056350459693</v>
      </c>
      <c r="AC950" s="19" t="n">
        <v>0.820477138784666</v>
      </c>
      <c r="AD950" s="19" t="n">
        <v>0.685921074462738</v>
      </c>
      <c r="AE950" s="19"/>
      <c r="AF950" s="19" t="n">
        <v>0.686038340054295</v>
      </c>
      <c r="AG950" s="19"/>
      <c r="AH950" s="19" t="n">
        <v>0.701342700816311</v>
      </c>
      <c r="AI950" s="19"/>
      <c r="AJ950" s="19" t="n">
        <v>0.768903155543159</v>
      </c>
      <c r="AK950" s="19" t="n">
        <v>0.652888261332124</v>
      </c>
      <c r="AL950" s="19" t="n">
        <v>0.686833688924274</v>
      </c>
      <c r="AM950" s="19" t="n">
        <v>0.521642659929423</v>
      </c>
      <c r="AN950" s="19" t="n">
        <v>0.781916494214905</v>
      </c>
      <c r="AO950" s="19" t="n">
        <v>0.945864367089324</v>
      </c>
      <c r="AP950" s="19" t="n">
        <v>0.738175049662308</v>
      </c>
    </row>
    <row r="951">
      <c r="B951" t="s">
        <v>371</v>
      </c>
      <c r="C951" s="19" t="n">
        <v>0.193728043105069</v>
      </c>
      <c r="D951" s="19" t="n">
        <v>0.190515290499302</v>
      </c>
      <c r="E951" s="19" t="n">
        <v>0.19664521208666</v>
      </c>
      <c r="F951" s="19"/>
      <c r="G951" s="19" t="n">
        <v>0.210361907023823</v>
      </c>
      <c r="H951" s="19" t="n">
        <v>0.316114107147299</v>
      </c>
      <c r="I951" s="19" t="n">
        <v>0.137076042923962</v>
      </c>
      <c r="J951" s="19" t="n">
        <v>0.141372873440632</v>
      </c>
      <c r="K951" s="19" t="n">
        <v>0.0910836410880367</v>
      </c>
      <c r="L951" s="19" t="n">
        <v>0.228464918675647</v>
      </c>
      <c r="M951" s="19"/>
      <c r="N951" s="19" t="n">
        <v>0.143456697286811</v>
      </c>
      <c r="O951" s="19" t="n">
        <v>0.165551493139884</v>
      </c>
      <c r="P951" s="19" t="n">
        <v>0.123785106463827</v>
      </c>
      <c r="Q951" s="19" t="n">
        <v>0.28281643699461</v>
      </c>
      <c r="R951" s="19" t="n">
        <v>0.181551452386652</v>
      </c>
      <c r="S951" s="19"/>
      <c r="T951" s="19" t="n">
        <v>0.491521836436199</v>
      </c>
      <c r="U951" s="19" t="n">
        <v>0.198955740690998</v>
      </c>
      <c r="V951" s="19" t="n">
        <v>0.179471230453401</v>
      </c>
      <c r="W951" s="19" t="n">
        <v>0.182511716541354</v>
      </c>
      <c r="X951" s="19"/>
      <c r="Y951" s="19" t="n">
        <v>0.218012534657037</v>
      </c>
      <c r="Z951" s="19" t="n">
        <v>0.314980495490517</v>
      </c>
      <c r="AA951" s="19" t="n">
        <v>0.180309131359383</v>
      </c>
      <c r="AB951" s="19" t="n">
        <v>0.160423770819651</v>
      </c>
      <c r="AC951" s="19" t="n">
        <v>0.179522861215334</v>
      </c>
      <c r="AD951" s="19" t="n">
        <v>0.0981906108651962</v>
      </c>
      <c r="AE951" s="19"/>
      <c r="AF951" s="19" t="n">
        <v>0.210027337541181</v>
      </c>
      <c r="AG951" s="19"/>
      <c r="AH951" s="19" t="n">
        <v>0.198838666429204</v>
      </c>
      <c r="AI951" s="19"/>
      <c r="AJ951" s="19" t="n">
        <v>0.128611722311528</v>
      </c>
      <c r="AK951" s="19" t="n">
        <v>0.193682358094665</v>
      </c>
      <c r="AL951" s="19" t="n">
        <v>0.239511595943043</v>
      </c>
      <c r="AM951" s="19" t="n">
        <v>0.277134853186887</v>
      </c>
      <c r="AN951" s="19" t="n">
        <v>0.218083505785095</v>
      </c>
      <c r="AO951" s="19" t="n">
        <v>0.0541356329106759</v>
      </c>
      <c r="AP951" s="19" t="n">
        <v>0.209757748110111</v>
      </c>
    </row>
    <row r="952">
      <c r="B952" t="s">
        <v>209</v>
      </c>
      <c r="C952" s="19" t="n">
        <v>0.102616539748662</v>
      </c>
      <c r="D952" s="19" t="n">
        <v>0.081571949456062</v>
      </c>
      <c r="E952" s="19" t="n">
        <v>0.121724959712792</v>
      </c>
      <c r="F952" s="19"/>
      <c r="G952" s="19" t="n">
        <v>0</v>
      </c>
      <c r="H952" s="19" t="n">
        <v>0.0360024394777544</v>
      </c>
      <c r="I952" s="19" t="n">
        <v>0.130827286242176</v>
      </c>
      <c r="J952" s="19" t="n">
        <v>0.176497414660164</v>
      </c>
      <c r="K952" s="19" t="n">
        <v>0</v>
      </c>
      <c r="L952" s="19" t="n">
        <v>0.175277234784805</v>
      </c>
      <c r="M952" s="19"/>
      <c r="N952" s="19" t="n">
        <v>0.123900390820798</v>
      </c>
      <c r="O952" s="19" t="n">
        <v>0.215518538295708</v>
      </c>
      <c r="P952" s="19" t="n">
        <v>0.0948300875923301</v>
      </c>
      <c r="Q952" s="19" t="n">
        <v>0.0524800829394056</v>
      </c>
      <c r="R952" s="19" t="n">
        <v>0.0939234642951411</v>
      </c>
      <c r="S952" s="19"/>
      <c r="T952" s="19" t="n">
        <v>0.187351350692623</v>
      </c>
      <c r="U952" s="19" t="n">
        <v>0.0763068605384777</v>
      </c>
      <c r="V952" s="19" t="n">
        <v>0.0679430449326382</v>
      </c>
      <c r="W952" s="19" t="n">
        <v>0.10768779425183</v>
      </c>
      <c r="X952" s="19"/>
      <c r="Y952" s="19" t="n">
        <v>0.0963881685653566</v>
      </c>
      <c r="Z952" s="19" t="n">
        <v>0</v>
      </c>
      <c r="AA952" s="19" t="n">
        <v>0.111600409848533</v>
      </c>
      <c r="AB952" s="19" t="n">
        <v>0.292519878720656</v>
      </c>
      <c r="AC952" s="19" t="n">
        <v>0</v>
      </c>
      <c r="AD952" s="19" t="n">
        <v>0.215888314672066</v>
      </c>
      <c r="AE952" s="19"/>
      <c r="AF952" s="19" t="n">
        <v>0.103934322404524</v>
      </c>
      <c r="AG952" s="19"/>
      <c r="AH952" s="19" t="n">
        <v>0.0998186327544846</v>
      </c>
      <c r="AI952" s="19"/>
      <c r="AJ952" s="19" t="n">
        <v>0.102485122145313</v>
      </c>
      <c r="AK952" s="19" t="n">
        <v>0.153429380573211</v>
      </c>
      <c r="AL952" s="19" t="n">
        <v>0.0736547151326827</v>
      </c>
      <c r="AM952" s="19" t="n">
        <v>0.20122248688369</v>
      </c>
      <c r="AN952" s="19" t="n">
        <v>0</v>
      </c>
      <c r="AO952" s="19" t="n">
        <v>0</v>
      </c>
      <c r="AP952" s="19" t="n">
        <v>0.0520672022275812</v>
      </c>
    </row>
    <row r="953">
      <c r="C953" s="19"/>
      <c r="D953" s="19"/>
      <c r="E953" s="19"/>
      <c r="F953" s="19"/>
      <c r="G953" s="19"/>
      <c r="H953" s="19"/>
      <c r="I953" s="19"/>
      <c r="J953" s="19"/>
      <c r="K953" s="19"/>
      <c r="L953" s="19"/>
      <c r="M953" s="19"/>
      <c r="N953" s="19"/>
      <c r="O953" s="19"/>
      <c r="P953" s="19"/>
      <c r="Q953" s="19"/>
      <c r="R953" s="19"/>
      <c r="S953" s="19"/>
      <c r="T953" s="19"/>
      <c r="U953" s="19"/>
      <c r="V953" s="19"/>
      <c r="W953" s="19"/>
      <c r="X953" s="19"/>
      <c r="Y953" s="19"/>
      <c r="Z953" s="19"/>
      <c r="AA953" s="19"/>
      <c r="AB953" s="19"/>
      <c r="AC953" s="19"/>
      <c r="AD953" s="19"/>
      <c r="AE953" s="19"/>
      <c r="AF953" s="19"/>
      <c r="AG953" s="19"/>
      <c r="AH953" s="19"/>
      <c r="AI953" s="19"/>
      <c r="AJ953" s="19"/>
      <c r="AK953" s="19"/>
      <c r="AL953" s="19"/>
      <c r="AM953" s="19"/>
      <c r="AN953" s="19"/>
      <c r="AO953" s="19"/>
      <c r="AP953" s="19"/>
    </row>
    <row r="954">
      <c r="B954" s="7" t="s">
        <v>393</v>
      </c>
      <c r="C954" s="19"/>
      <c r="D954" s="19"/>
      <c r="E954" s="19"/>
      <c r="F954" s="19"/>
      <c r="G954" s="19"/>
      <c r="H954" s="19"/>
      <c r="I954" s="19"/>
      <c r="J954" s="19"/>
      <c r="K954" s="19"/>
      <c r="L954" s="19"/>
      <c r="M954" s="19"/>
      <c r="N954" s="19"/>
      <c r="O954" s="19"/>
      <c r="P954" s="19"/>
      <c r="Q954" s="19"/>
      <c r="R954" s="19"/>
      <c r="S954" s="19"/>
      <c r="T954" s="19"/>
      <c r="U954" s="19"/>
      <c r="V954" s="19"/>
      <c r="W954" s="19"/>
      <c r="X954" s="19"/>
      <c r="Y954" s="19"/>
      <c r="Z954" s="19"/>
      <c r="AA954" s="19"/>
      <c r="AB954" s="19"/>
      <c r="AC954" s="19"/>
      <c r="AD954" s="19"/>
      <c r="AE954" s="19"/>
      <c r="AF954" s="19"/>
      <c r="AG954" s="19"/>
      <c r="AH954" s="19"/>
      <c r="AI954" s="19"/>
      <c r="AJ954" s="19"/>
      <c r="AK954" s="19"/>
      <c r="AL954" s="19"/>
      <c r="AM954" s="19"/>
      <c r="AN954" s="19"/>
      <c r="AO954" s="19"/>
      <c r="AP954" s="19"/>
    </row>
    <row r="955">
      <c r="B955" s="26" t="s">
        <v>351</v>
      </c>
      <c r="C955" s="19"/>
      <c r="D955" s="19"/>
      <c r="E955" s="19"/>
      <c r="F955" s="19"/>
      <c r="G955" s="19"/>
      <c r="H955" s="19"/>
      <c r="I955" s="19"/>
      <c r="J955" s="19"/>
      <c r="K955" s="19"/>
      <c r="L955" s="19"/>
      <c r="M955" s="19"/>
      <c r="N955" s="19"/>
      <c r="O955" s="19"/>
      <c r="P955" s="19"/>
      <c r="Q955" s="19"/>
      <c r="R955" s="19"/>
      <c r="S955" s="19"/>
      <c r="T955" s="19"/>
      <c r="U955" s="19"/>
      <c r="V955" s="19"/>
      <c r="W955" s="19"/>
      <c r="X955" s="19"/>
      <c r="Y955" s="19"/>
      <c r="Z955" s="19"/>
      <c r="AA955" s="19"/>
      <c r="AB955" s="19"/>
      <c r="AC955" s="19"/>
      <c r="AD955" s="19"/>
      <c r="AE955" s="19"/>
      <c r="AF955" s="19"/>
      <c r="AG955" s="19"/>
      <c r="AH955" s="19"/>
      <c r="AI955" s="19"/>
      <c r="AJ955" s="19"/>
      <c r="AK955" s="19"/>
      <c r="AL955" s="19"/>
      <c r="AM955" s="19"/>
      <c r="AN955" s="19"/>
      <c r="AO955" s="19"/>
      <c r="AP955" s="19"/>
    </row>
    <row r="956">
      <c r="B956" t="s">
        <v>391</v>
      </c>
      <c r="C956" s="19" t="n">
        <v>0.193510683582738</v>
      </c>
      <c r="D956" s="19" t="n">
        <v>0.113410397778128</v>
      </c>
      <c r="E956" s="19" t="n">
        <v>0.266639688893637</v>
      </c>
      <c r="F956" s="19"/>
      <c r="G956" s="19" t="n">
        <v>0.0822789590635835</v>
      </c>
      <c r="H956" s="19" t="n">
        <v>0.22610402249145</v>
      </c>
      <c r="I956" s="19" t="n">
        <v>0.236184175804472</v>
      </c>
      <c r="J956" s="19" t="n">
        <v>0.231214550765753</v>
      </c>
      <c r="K956" s="19" t="n">
        <v>0.0540044760924279</v>
      </c>
      <c r="L956" s="19" t="n">
        <v>0.227531451709329</v>
      </c>
      <c r="M956" s="19"/>
      <c r="N956" s="19" t="n">
        <v>0.115144485025238</v>
      </c>
      <c r="O956" s="19" t="n">
        <v>0.021518960605486</v>
      </c>
      <c r="P956" s="19" t="n">
        <v>0.291104371068691</v>
      </c>
      <c r="Q956" s="19" t="n">
        <v>0.246046391796322</v>
      </c>
      <c r="R956" s="19" t="n">
        <v>0.188892651883905</v>
      </c>
      <c r="S956" s="19"/>
      <c r="T956" s="19" t="n">
        <v>0.146464139367809</v>
      </c>
      <c r="U956" s="19" t="n">
        <v>0.198759881133568</v>
      </c>
      <c r="V956" s="19" t="n">
        <v>0.0694958900300397</v>
      </c>
      <c r="W956" s="19" t="n">
        <v>0.260358434148411</v>
      </c>
      <c r="X956" s="19"/>
      <c r="Y956" s="19" t="n">
        <v>0.216926480382295</v>
      </c>
      <c r="Z956" s="19" t="n">
        <v>0.183352882006202</v>
      </c>
      <c r="AA956" s="19" t="n">
        <v>0.224764949956804</v>
      </c>
      <c r="AB956" s="19" t="n">
        <v>0</v>
      </c>
      <c r="AC956" s="19" t="n">
        <v>0</v>
      </c>
      <c r="AD956" s="19" t="n">
        <v>0.225410089237238</v>
      </c>
      <c r="AE956" s="19"/>
      <c r="AF956" s="19" t="n">
        <v>0.280264487651069</v>
      </c>
      <c r="AG956" s="19"/>
      <c r="AH956" s="19" t="n">
        <v>0.189714096004045</v>
      </c>
      <c r="AI956" s="19"/>
      <c r="AJ956" s="19" t="n">
        <v>0.249410391670396</v>
      </c>
      <c r="AK956" s="19" t="n">
        <v>0.104497581318085</v>
      </c>
      <c r="AL956" s="19" t="n">
        <v>0.189831602541941</v>
      </c>
      <c r="AM956" s="19" t="n">
        <v>0.250229749478891</v>
      </c>
      <c r="AN956" s="19" t="n">
        <v>0.140046530441886</v>
      </c>
      <c r="AO956" s="19" t="n">
        <v>0.1919615041823</v>
      </c>
      <c r="AP956" s="19" t="n">
        <v>0.199285317821212</v>
      </c>
    </row>
    <row r="957">
      <c r="B957" t="s">
        <v>392</v>
      </c>
      <c r="C957" s="19" t="n">
        <v>0.690851505785566</v>
      </c>
      <c r="D957" s="19" t="n">
        <v>0.777616394643485</v>
      </c>
      <c r="E957" s="19" t="n">
        <v>0.611637930523576</v>
      </c>
      <c r="F957" s="19"/>
      <c r="G957" s="19" t="n">
        <v>0.917721040936417</v>
      </c>
      <c r="H957" s="19" t="n">
        <v>0.689478618403314</v>
      </c>
      <c r="I957" s="19" t="n">
        <v>0.631633289536692</v>
      </c>
      <c r="J957" s="19" t="n">
        <v>0.670296055491423</v>
      </c>
      <c r="K957" s="19" t="n">
        <v>0.746758507150525</v>
      </c>
      <c r="L957" s="19" t="n">
        <v>0.634399982839523</v>
      </c>
      <c r="M957" s="19"/>
      <c r="N957" s="19" t="n">
        <v>0.772505034571643</v>
      </c>
      <c r="O957" s="19" t="n">
        <v>0.861904232986814</v>
      </c>
      <c r="P957" s="19" t="n">
        <v>0.588064860509266</v>
      </c>
      <c r="Q957" s="19" t="n">
        <v>0.663807315219408</v>
      </c>
      <c r="R957" s="19" t="n">
        <v>0.631950891871098</v>
      </c>
      <c r="S957" s="19"/>
      <c r="T957" s="19" t="n">
        <v>0.753395864442468</v>
      </c>
      <c r="U957" s="19" t="n">
        <v>0.727872331471516</v>
      </c>
      <c r="V957" s="19" t="n">
        <v>0.797637568017149</v>
      </c>
      <c r="W957" s="19" t="n">
        <v>0.640690936096647</v>
      </c>
      <c r="X957" s="19"/>
      <c r="Y957" s="19" t="n">
        <v>0.726313055012302</v>
      </c>
      <c r="Z957" s="19" t="n">
        <v>0.7272712371525</v>
      </c>
      <c r="AA957" s="19" t="n">
        <v>0.614279927521211</v>
      </c>
      <c r="AB957" s="19" t="n">
        <v>0.755477105287263</v>
      </c>
      <c r="AC957" s="19" t="n">
        <v>0.923966519754978</v>
      </c>
      <c r="AD957" s="19" t="n">
        <v>0.644823239498036</v>
      </c>
      <c r="AE957" s="19"/>
      <c r="AF957" s="19" t="n">
        <v>0.635882354688528</v>
      </c>
      <c r="AG957" s="19"/>
      <c r="AH957" s="19" t="n">
        <v>0.704668223746709</v>
      </c>
      <c r="AI957" s="19"/>
      <c r="AJ957" s="19" t="n">
        <v>0.641457579962473</v>
      </c>
      <c r="AK957" s="19" t="n">
        <v>0.730506635519694</v>
      </c>
      <c r="AL957" s="19" t="n">
        <v>0.810168397458059</v>
      </c>
      <c r="AM957" s="19" t="n">
        <v>0.648603484377643</v>
      </c>
      <c r="AN957" s="19" t="n">
        <v>0.714282196336183</v>
      </c>
      <c r="AO957" s="19" t="n">
        <v>0.620032078003054</v>
      </c>
      <c r="AP957" s="19" t="n">
        <v>0.651945402109405</v>
      </c>
    </row>
    <row r="958">
      <c r="B958" t="s">
        <v>209</v>
      </c>
      <c r="C958" s="19" t="n">
        <v>0.115637810631696</v>
      </c>
      <c r="D958" s="19" t="n">
        <v>0.108973207578387</v>
      </c>
      <c r="E958" s="19" t="n">
        <v>0.121722380582786</v>
      </c>
      <c r="F958" s="19"/>
      <c r="G958" s="19" t="n">
        <v>0</v>
      </c>
      <c r="H958" s="19" t="n">
        <v>0.0844173591052361</v>
      </c>
      <c r="I958" s="19" t="n">
        <v>0.132182534658836</v>
      </c>
      <c r="J958" s="19" t="n">
        <v>0.0984893937428231</v>
      </c>
      <c r="K958" s="19" t="n">
        <v>0.199237016757047</v>
      </c>
      <c r="L958" s="19" t="n">
        <v>0.138068565451148</v>
      </c>
      <c r="M958" s="19"/>
      <c r="N958" s="19" t="n">
        <v>0.112350480403119</v>
      </c>
      <c r="O958" s="19" t="n">
        <v>0.1165768064077</v>
      </c>
      <c r="P958" s="19" t="n">
        <v>0.120830768422042</v>
      </c>
      <c r="Q958" s="19" t="n">
        <v>0.0901462929842701</v>
      </c>
      <c r="R958" s="19" t="n">
        <v>0.179156456244997</v>
      </c>
      <c r="S958" s="19"/>
      <c r="T958" s="19" t="n">
        <v>0.100139996189723</v>
      </c>
      <c r="U958" s="19" t="n">
        <v>0.073367787394916</v>
      </c>
      <c r="V958" s="19" t="n">
        <v>0.132866541952811</v>
      </c>
      <c r="W958" s="19" t="n">
        <v>0.0989506297549425</v>
      </c>
      <c r="X958" s="19"/>
      <c r="Y958" s="19" t="n">
        <v>0.0567604646054023</v>
      </c>
      <c r="Z958" s="19" t="n">
        <v>0.089375880841298</v>
      </c>
      <c r="AA958" s="19" t="n">
        <v>0.160955122521986</v>
      </c>
      <c r="AB958" s="19" t="n">
        <v>0.244522894712737</v>
      </c>
      <c r="AC958" s="19" t="n">
        <v>0.0760334802450219</v>
      </c>
      <c r="AD958" s="19" t="n">
        <v>0.129766671264726</v>
      </c>
      <c r="AE958" s="19"/>
      <c r="AF958" s="19" t="n">
        <v>0.0838531576604025</v>
      </c>
      <c r="AG958" s="19"/>
      <c r="AH958" s="19" t="n">
        <v>0.105617680249246</v>
      </c>
      <c r="AI958" s="19"/>
      <c r="AJ958" s="19" t="n">
        <v>0.109132028367131</v>
      </c>
      <c r="AK958" s="19" t="n">
        <v>0.164995783162221</v>
      </c>
      <c r="AL958" s="19" t="n">
        <v>0</v>
      </c>
      <c r="AM958" s="19" t="n">
        <v>0.101166766143465</v>
      </c>
      <c r="AN958" s="19" t="n">
        <v>0.145671273221931</v>
      </c>
      <c r="AO958" s="19" t="n">
        <v>0.188006417814647</v>
      </c>
      <c r="AP958" s="19" t="n">
        <v>0.148769280069383</v>
      </c>
    </row>
    <row r="959">
      <c r="C959" s="19"/>
      <c r="D959" s="19"/>
      <c r="E959" s="19"/>
      <c r="F959" s="19"/>
      <c r="G959" s="19"/>
      <c r="H959" s="19"/>
      <c r="I959" s="19"/>
      <c r="J959" s="19"/>
      <c r="K959" s="19"/>
      <c r="L959" s="19"/>
      <c r="M959" s="19"/>
      <c r="N959" s="19"/>
      <c r="O959" s="19"/>
      <c r="P959" s="19"/>
      <c r="Q959" s="19"/>
      <c r="R959" s="19"/>
      <c r="S959" s="19"/>
      <c r="T959" s="19"/>
      <c r="U959" s="19"/>
      <c r="V959" s="19"/>
      <c r="W959" s="19"/>
      <c r="X959" s="19"/>
      <c r="Y959" s="19"/>
      <c r="Z959" s="19"/>
      <c r="AA959" s="19"/>
      <c r="AB959" s="19"/>
      <c r="AC959" s="19"/>
      <c r="AD959" s="19"/>
      <c r="AE959" s="19"/>
      <c r="AF959" s="19"/>
      <c r="AG959" s="19"/>
      <c r="AH959" s="19"/>
      <c r="AI959" s="19"/>
      <c r="AJ959" s="19"/>
      <c r="AK959" s="19"/>
      <c r="AL959" s="19"/>
      <c r="AM959" s="19"/>
      <c r="AN959" s="19"/>
      <c r="AO959" s="19"/>
      <c r="AP959" s="19"/>
    </row>
    <row r="960">
      <c r="B960" s="7" t="s">
        <v>395</v>
      </c>
      <c r="C960" s="19"/>
      <c r="D960" s="19"/>
      <c r="E960" s="19"/>
      <c r="F960" s="19"/>
      <c r="G960" s="19"/>
      <c r="H960" s="19"/>
      <c r="I960" s="19"/>
      <c r="J960" s="19"/>
      <c r="K960" s="19"/>
      <c r="L960" s="19"/>
      <c r="M960" s="19"/>
      <c r="N960" s="19"/>
      <c r="O960" s="19"/>
      <c r="P960" s="19"/>
      <c r="Q960" s="19"/>
      <c r="R960" s="19"/>
      <c r="S960" s="19"/>
      <c r="T960" s="19"/>
      <c r="U960" s="19"/>
      <c r="V960" s="19"/>
      <c r="W960" s="19"/>
      <c r="X960" s="19"/>
      <c r="Y960" s="19"/>
      <c r="Z960" s="19"/>
      <c r="AA960" s="19"/>
      <c r="AB960" s="19"/>
      <c r="AC960" s="19"/>
      <c r="AD960" s="19"/>
      <c r="AE960" s="19"/>
      <c r="AF960" s="19"/>
      <c r="AG960" s="19"/>
      <c r="AH960" s="19"/>
      <c r="AI960" s="19"/>
      <c r="AJ960" s="19"/>
      <c r="AK960" s="19"/>
      <c r="AL960" s="19"/>
      <c r="AM960" s="19"/>
      <c r="AN960" s="19"/>
      <c r="AO960" s="19"/>
      <c r="AP960" s="19"/>
    </row>
    <row r="961">
      <c r="B961" s="26" t="s">
        <v>351</v>
      </c>
      <c r="C961" s="19"/>
      <c r="D961" s="19"/>
      <c r="E961" s="19"/>
      <c r="F961" s="19"/>
      <c r="G961" s="19"/>
      <c r="H961" s="19"/>
      <c r="I961" s="19"/>
      <c r="J961" s="19"/>
      <c r="K961" s="19"/>
      <c r="L961" s="19"/>
      <c r="M961" s="19"/>
      <c r="N961" s="19"/>
      <c r="O961" s="19"/>
      <c r="P961" s="19"/>
      <c r="Q961" s="19"/>
      <c r="R961" s="19"/>
      <c r="S961" s="19"/>
      <c r="T961" s="19"/>
      <c r="U961" s="19"/>
      <c r="V961" s="19"/>
      <c r="W961" s="19"/>
      <c r="X961" s="19"/>
      <c r="Y961" s="19"/>
      <c r="Z961" s="19"/>
      <c r="AA961" s="19"/>
      <c r="AB961" s="19"/>
      <c r="AC961" s="19"/>
      <c r="AD961" s="19"/>
      <c r="AE961" s="19"/>
      <c r="AF961" s="19"/>
      <c r="AG961" s="19"/>
      <c r="AH961" s="19"/>
      <c r="AI961" s="19"/>
      <c r="AJ961" s="19"/>
      <c r="AK961" s="19"/>
      <c r="AL961" s="19"/>
      <c r="AM961" s="19"/>
      <c r="AN961" s="19"/>
      <c r="AO961" s="19"/>
      <c r="AP961" s="19"/>
    </row>
    <row r="962">
      <c r="B962" t="s">
        <v>394</v>
      </c>
      <c r="C962" s="19" t="n">
        <v>0.206810240852096</v>
      </c>
      <c r="D962" s="19" t="n">
        <v>0.165655524273275</v>
      </c>
      <c r="E962" s="19" t="n">
        <v>0.250260705812912</v>
      </c>
      <c r="F962" s="19"/>
      <c r="G962" s="19" t="n">
        <v>0.0814995567391622</v>
      </c>
      <c r="H962" s="19" t="n">
        <v>0.231093112163074</v>
      </c>
      <c r="I962" s="19" t="n">
        <v>0.124853554467528</v>
      </c>
      <c r="J962" s="19" t="n">
        <v>0.137641824048105</v>
      </c>
      <c r="K962" s="19" t="n">
        <v>0.249078965152098</v>
      </c>
      <c r="L962" s="19" t="n">
        <v>0.333223209894706</v>
      </c>
      <c r="M962" s="19"/>
      <c r="N962" s="19" t="n">
        <v>0.197242338148177</v>
      </c>
      <c r="O962" s="19" t="n">
        <v>0.176954235398867</v>
      </c>
      <c r="P962" s="19" t="n">
        <v>0.196217900086782</v>
      </c>
      <c r="Q962" s="19" t="n">
        <v>0.187801693335508</v>
      </c>
      <c r="R962" s="19" t="n">
        <v>0.326286076997953</v>
      </c>
      <c r="S962" s="19"/>
      <c r="T962" s="19" t="n">
        <v>0.251096065944326</v>
      </c>
      <c r="U962" s="19" t="n">
        <v>0.245558209132493</v>
      </c>
      <c r="V962" s="19" t="n">
        <v>0.164076353075243</v>
      </c>
      <c r="W962" s="19" t="n">
        <v>0.2025072413996</v>
      </c>
      <c r="X962" s="19"/>
      <c r="Y962" s="19" t="n">
        <v>0.193289305552787</v>
      </c>
      <c r="Z962" s="19" t="n">
        <v>0.31991239480411</v>
      </c>
      <c r="AA962" s="19" t="n">
        <v>0.249272514677348</v>
      </c>
      <c r="AB962" s="19" t="n">
        <v>0</v>
      </c>
      <c r="AC962" s="19" t="n">
        <v>0.0797245989166941</v>
      </c>
      <c r="AD962" s="19" t="n">
        <v>0.39892680951001</v>
      </c>
      <c r="AE962" s="19"/>
      <c r="AF962" s="19" t="n">
        <v>0.187588440909984</v>
      </c>
      <c r="AG962" s="19"/>
      <c r="AH962" s="19" t="n">
        <v>0.21013049905542</v>
      </c>
      <c r="AI962" s="19"/>
      <c r="AJ962" s="19" t="n">
        <v>0.251596348084412</v>
      </c>
      <c r="AK962" s="19" t="n">
        <v>0.024004998681767</v>
      </c>
      <c r="AL962" s="19" t="n">
        <v>0.128455289773455</v>
      </c>
      <c r="AM962" s="19" t="n">
        <v>0.26099512328224</v>
      </c>
      <c r="AN962" s="19" t="n">
        <v>0.349343993491953</v>
      </c>
      <c r="AO962" s="19" t="n">
        <v>0.276577383746158</v>
      </c>
      <c r="AP962" s="19" t="n">
        <v>0.266182552152701</v>
      </c>
    </row>
    <row r="963">
      <c r="B963" t="s">
        <v>392</v>
      </c>
      <c r="C963" s="19" t="n">
        <v>0.679532246654671</v>
      </c>
      <c r="D963" s="19" t="n">
        <v>0.784057712734815</v>
      </c>
      <c r="E963" s="19" t="n">
        <v>0.569175998842105</v>
      </c>
      <c r="F963" s="19"/>
      <c r="G963" s="19" t="n">
        <v>0.862331792221778</v>
      </c>
      <c r="H963" s="19" t="n">
        <v>0.651873023958321</v>
      </c>
      <c r="I963" s="19" t="n">
        <v>0.816000048460505</v>
      </c>
      <c r="J963" s="19" t="n">
        <v>0.694446036575567</v>
      </c>
      <c r="K963" s="19" t="n">
        <v>0.581014111173623</v>
      </c>
      <c r="L963" s="19" t="n">
        <v>0.571889385023679</v>
      </c>
      <c r="M963" s="19"/>
      <c r="N963" s="19" t="n">
        <v>0.624282325799938</v>
      </c>
      <c r="O963" s="19" t="n">
        <v>0.691707633944038</v>
      </c>
      <c r="P963" s="19" t="n">
        <v>0.762260231970657</v>
      </c>
      <c r="Q963" s="19" t="n">
        <v>0.678807069524545</v>
      </c>
      <c r="R963" s="19" t="n">
        <v>0.553538325548142</v>
      </c>
      <c r="S963" s="19"/>
      <c r="T963" s="19" t="n">
        <v>0.632444587810011</v>
      </c>
      <c r="U963" s="19" t="n">
        <v>0.71190730484952</v>
      </c>
      <c r="V963" s="19" t="n">
        <v>0.708219247847665</v>
      </c>
      <c r="W963" s="19" t="n">
        <v>0.677052783870142</v>
      </c>
      <c r="X963" s="19"/>
      <c r="Y963" s="19" t="n">
        <v>0.734273535385436</v>
      </c>
      <c r="Z963" s="19" t="n">
        <v>0.585114535836157</v>
      </c>
      <c r="AA963" s="19" t="n">
        <v>0.601555629438075</v>
      </c>
      <c r="AB963" s="19" t="n">
        <v>0.851904638307917</v>
      </c>
      <c r="AC963" s="19" t="n">
        <v>0.739161149801302</v>
      </c>
      <c r="AD963" s="19" t="n">
        <v>0.547357723952941</v>
      </c>
      <c r="AE963" s="19"/>
      <c r="AF963" s="19" t="n">
        <v>0.71204388620984</v>
      </c>
      <c r="AG963" s="19"/>
      <c r="AH963" s="19" t="n">
        <v>0.675814630279058</v>
      </c>
      <c r="AI963" s="19"/>
      <c r="AJ963" s="19" t="n">
        <v>0.716470804570054</v>
      </c>
      <c r="AK963" s="19" t="n">
        <v>0.723142801488098</v>
      </c>
      <c r="AL963" s="19" t="n">
        <v>0.823475077395762</v>
      </c>
      <c r="AM963" s="19" t="n">
        <v>0.677436666118659</v>
      </c>
      <c r="AN963" s="19" t="n">
        <v>0.509533771828055</v>
      </c>
      <c r="AO963" s="19" t="n">
        <v>0.618619262449583</v>
      </c>
      <c r="AP963" s="19" t="n">
        <v>0.513613702928839</v>
      </c>
    </row>
    <row r="964">
      <c r="B964" t="s">
        <v>209</v>
      </c>
      <c r="C964" s="19" t="n">
        <v>0.113657512493233</v>
      </c>
      <c r="D964" s="19" t="n">
        <v>0.0502867629919104</v>
      </c>
      <c r="E964" s="19" t="n">
        <v>0.180563295344982</v>
      </c>
      <c r="F964" s="19"/>
      <c r="G964" s="19" t="n">
        <v>0.05616865103906</v>
      </c>
      <c r="H964" s="19" t="n">
        <v>0.117033863878605</v>
      </c>
      <c r="I964" s="19" t="n">
        <v>0.0591463970719674</v>
      </c>
      <c r="J964" s="19" t="n">
        <v>0.167912139376328</v>
      </c>
      <c r="K964" s="19" t="n">
        <v>0.169906923674278</v>
      </c>
      <c r="L964" s="19" t="n">
        <v>0.0948874050816145</v>
      </c>
      <c r="M964" s="19"/>
      <c r="N964" s="19" t="n">
        <v>0.178475336051884</v>
      </c>
      <c r="O964" s="19" t="n">
        <v>0.131338130657095</v>
      </c>
      <c r="P964" s="19" t="n">
        <v>0.0415218679425604</v>
      </c>
      <c r="Q964" s="19" t="n">
        <v>0.133391237139947</v>
      </c>
      <c r="R964" s="19" t="n">
        <v>0.120175597453905</v>
      </c>
      <c r="S964" s="19"/>
      <c r="T964" s="19" t="n">
        <v>0.116459346245663</v>
      </c>
      <c r="U964" s="19" t="n">
        <v>0.0425344860179873</v>
      </c>
      <c r="V964" s="19" t="n">
        <v>0.127704399077091</v>
      </c>
      <c r="W964" s="19" t="n">
        <v>0.120439974730258</v>
      </c>
      <c r="X964" s="19"/>
      <c r="Y964" s="19" t="n">
        <v>0.0724371590617771</v>
      </c>
      <c r="Z964" s="19" t="n">
        <v>0.094973069359733</v>
      </c>
      <c r="AA964" s="19" t="n">
        <v>0.149171855884577</v>
      </c>
      <c r="AB964" s="19" t="n">
        <v>0.148095361692083</v>
      </c>
      <c r="AC964" s="19" t="n">
        <v>0.181114251282004</v>
      </c>
      <c r="AD964" s="19" t="n">
        <v>0.0537154665370485</v>
      </c>
      <c r="AE964" s="19"/>
      <c r="AF964" s="19" t="n">
        <v>0.100367672880176</v>
      </c>
      <c r="AG964" s="19"/>
      <c r="AH964" s="19" t="n">
        <v>0.114054870665522</v>
      </c>
      <c r="AI964" s="19"/>
      <c r="AJ964" s="19" t="n">
        <v>0.0319328473455341</v>
      </c>
      <c r="AK964" s="19" t="n">
        <v>0.252852199830135</v>
      </c>
      <c r="AL964" s="19" t="n">
        <v>0.0480696328307833</v>
      </c>
      <c r="AM964" s="19" t="n">
        <v>0.0615682105991017</v>
      </c>
      <c r="AN964" s="19" t="n">
        <v>0.141122234679992</v>
      </c>
      <c r="AO964" s="19" t="n">
        <v>0.10480335380426</v>
      </c>
      <c r="AP964" s="19" t="n">
        <v>0.22020374491846</v>
      </c>
    </row>
    <row r="965">
      <c r="C965" s="19"/>
      <c r="D965" s="19"/>
      <c r="E965" s="19"/>
      <c r="F965" s="19"/>
      <c r="G965" s="19"/>
      <c r="H965" s="19"/>
      <c r="I965" s="19"/>
      <c r="J965" s="19"/>
      <c r="K965" s="19"/>
      <c r="L965" s="19"/>
      <c r="M965" s="19"/>
      <c r="N965" s="19"/>
      <c r="O965" s="19"/>
      <c r="P965" s="19"/>
      <c r="Q965" s="19"/>
      <c r="R965" s="19"/>
      <c r="S965" s="19"/>
      <c r="T965" s="19"/>
      <c r="U965" s="19"/>
      <c r="V965" s="19"/>
      <c r="W965" s="19"/>
      <c r="X965" s="19"/>
      <c r="Y965" s="19"/>
      <c r="Z965" s="19"/>
      <c r="AA965" s="19"/>
      <c r="AB965" s="19"/>
      <c r="AC965" s="19"/>
      <c r="AD965" s="19"/>
      <c r="AE965" s="19"/>
      <c r="AF965" s="19"/>
      <c r="AG965" s="19"/>
      <c r="AH965" s="19"/>
      <c r="AI965" s="19"/>
      <c r="AJ965" s="19"/>
      <c r="AK965" s="19"/>
      <c r="AL965" s="19"/>
      <c r="AM965" s="19"/>
      <c r="AN965" s="19"/>
      <c r="AO965" s="19"/>
      <c r="AP965" s="19"/>
    </row>
    <row r="966">
      <c r="B966" s="7" t="s">
        <v>397</v>
      </c>
      <c r="C966" s="19"/>
      <c r="D966" s="19"/>
      <c r="E966" s="19"/>
      <c r="F966" s="19"/>
      <c r="G966" s="19"/>
      <c r="H966" s="19"/>
      <c r="I966" s="19"/>
      <c r="J966" s="19"/>
      <c r="K966" s="19"/>
      <c r="L966" s="19"/>
      <c r="M966" s="19"/>
      <c r="N966" s="19"/>
      <c r="O966" s="19"/>
      <c r="P966" s="19"/>
      <c r="Q966" s="19"/>
      <c r="R966" s="19"/>
      <c r="S966" s="19"/>
      <c r="T966" s="19"/>
      <c r="U966" s="19"/>
      <c r="V966" s="19"/>
      <c r="W966" s="19"/>
      <c r="X966" s="19"/>
      <c r="Y966" s="19"/>
      <c r="Z966" s="19"/>
      <c r="AA966" s="19"/>
      <c r="AB966" s="19"/>
      <c r="AC966" s="19"/>
      <c r="AD966" s="19"/>
      <c r="AE966" s="19"/>
      <c r="AF966" s="19"/>
      <c r="AG966" s="19"/>
      <c r="AH966" s="19"/>
      <c r="AI966" s="19"/>
      <c r="AJ966" s="19"/>
      <c r="AK966" s="19"/>
      <c r="AL966" s="19"/>
      <c r="AM966" s="19"/>
      <c r="AN966" s="19"/>
      <c r="AO966" s="19"/>
      <c r="AP966" s="19"/>
    </row>
    <row r="967">
      <c r="B967" s="26" t="s">
        <v>351</v>
      </c>
      <c r="C967" s="19"/>
      <c r="D967" s="19"/>
      <c r="E967" s="19"/>
      <c r="F967" s="19"/>
      <c r="G967" s="19"/>
      <c r="H967" s="19"/>
      <c r="I967" s="19"/>
      <c r="J967" s="19"/>
      <c r="K967" s="19"/>
      <c r="L967" s="19"/>
      <c r="M967" s="19"/>
      <c r="N967" s="19"/>
      <c r="O967" s="19"/>
      <c r="P967" s="19"/>
      <c r="Q967" s="19"/>
      <c r="R967" s="19"/>
      <c r="S967" s="19"/>
      <c r="T967" s="19"/>
      <c r="U967" s="19"/>
      <c r="V967" s="19"/>
      <c r="W967" s="19"/>
      <c r="X967" s="19"/>
      <c r="Y967" s="19"/>
      <c r="Z967" s="19"/>
      <c r="AA967" s="19"/>
      <c r="AB967" s="19"/>
      <c r="AC967" s="19"/>
      <c r="AD967" s="19"/>
      <c r="AE967" s="19"/>
      <c r="AF967" s="19"/>
      <c r="AG967" s="19"/>
      <c r="AH967" s="19"/>
      <c r="AI967" s="19"/>
      <c r="AJ967" s="19"/>
      <c r="AK967" s="19"/>
      <c r="AL967" s="19"/>
      <c r="AM967" s="19"/>
      <c r="AN967" s="19"/>
      <c r="AO967" s="19"/>
      <c r="AP967" s="19"/>
    </row>
    <row r="968">
      <c r="B968" t="s">
        <v>396</v>
      </c>
      <c r="C968" s="19" t="n">
        <v>0.273285300787592</v>
      </c>
      <c r="D968" s="19" t="n">
        <v>0.271411932591659</v>
      </c>
      <c r="E968" s="19" t="n">
        <v>0.275083068917001</v>
      </c>
      <c r="F968" s="19"/>
      <c r="G968" s="19" t="n">
        <v>0.24097753145605</v>
      </c>
      <c r="H968" s="19" t="n">
        <v>0.293080138608092</v>
      </c>
      <c r="I968" s="19" t="n">
        <v>0.274233850486998</v>
      </c>
      <c r="J968" s="19" t="n">
        <v>0.309913873987325</v>
      </c>
      <c r="K968" s="19" t="n">
        <v>0.242012975774823</v>
      </c>
      <c r="L968" s="19" t="n">
        <v>0.268456945747147</v>
      </c>
      <c r="M968" s="19"/>
      <c r="N968" s="19" t="n">
        <v>0.328492367223069</v>
      </c>
      <c r="O968" s="19" t="n">
        <v>0.178793436401622</v>
      </c>
      <c r="P968" s="19" t="n">
        <v>0.160254672046404</v>
      </c>
      <c r="Q968" s="19" t="n">
        <v>0.292601583340228</v>
      </c>
      <c r="R968" s="19" t="n">
        <v>0.517990808761558</v>
      </c>
      <c r="S968" s="19"/>
      <c r="T968" s="19" t="n">
        <v>0.265537320936858</v>
      </c>
      <c r="U968" s="19" t="n">
        <v>0.141869909039684</v>
      </c>
      <c r="V968" s="19" t="n">
        <v>0.172939649443836</v>
      </c>
      <c r="W968" s="19" t="n">
        <v>0.358885840289621</v>
      </c>
      <c r="X968" s="19"/>
      <c r="Y968" s="19" t="n">
        <v>0.358517223879886</v>
      </c>
      <c r="Z968" s="19" t="n">
        <v>0.202097469395374</v>
      </c>
      <c r="AA968" s="19" t="n">
        <v>0.29033744818368</v>
      </c>
      <c r="AB968" s="19" t="n">
        <v>0.10749580007092</v>
      </c>
      <c r="AC968" s="19" t="n">
        <v>0</v>
      </c>
      <c r="AD968" s="19" t="n">
        <v>0.129054742350092</v>
      </c>
      <c r="AE968" s="19"/>
      <c r="AF968" s="19" t="n">
        <v>0.302044274508946</v>
      </c>
      <c r="AG968" s="19"/>
      <c r="AH968" s="19" t="n">
        <v>0.280208749571594</v>
      </c>
      <c r="AI968" s="19"/>
      <c r="AJ968" s="19" t="n">
        <v>0.285793529986169</v>
      </c>
      <c r="AK968" s="19" t="n">
        <v>0.182229161311813</v>
      </c>
      <c r="AL968" s="19" t="n">
        <v>0.272319901909856</v>
      </c>
      <c r="AM968" s="19" t="n">
        <v>0.372215458236343</v>
      </c>
      <c r="AN968" s="19" t="n">
        <v>0.394981518872447</v>
      </c>
      <c r="AO968" s="19" t="n">
        <v>0.23998835444294</v>
      </c>
      <c r="AP968" s="19" t="n">
        <v>0.307121801415475</v>
      </c>
    </row>
    <row r="969">
      <c r="B969" t="s">
        <v>392</v>
      </c>
      <c r="C969" s="19" t="n">
        <v>0.630099383840768</v>
      </c>
      <c r="D969" s="19" t="n">
        <v>0.625212378025591</v>
      </c>
      <c r="E969" s="19" t="n">
        <v>0.634789173771992</v>
      </c>
      <c r="F969" s="19"/>
      <c r="G969" s="19" t="n">
        <v>0.685415306204309</v>
      </c>
      <c r="H969" s="19" t="n">
        <v>0.706919861391908</v>
      </c>
      <c r="I969" s="19" t="n">
        <v>0.564912605628953</v>
      </c>
      <c r="J969" s="19" t="n">
        <v>0.651291563605859</v>
      </c>
      <c r="K969" s="19" t="n">
        <v>0.757987024225177</v>
      </c>
      <c r="L969" s="19" t="n">
        <v>0.511556955577105</v>
      </c>
      <c r="M969" s="19"/>
      <c r="N969" s="19" t="n">
        <v>0.377197960474947</v>
      </c>
      <c r="O969" s="19" t="n">
        <v>0.796758414601533</v>
      </c>
      <c r="P969" s="19" t="n">
        <v>0.693723201823859</v>
      </c>
      <c r="Q969" s="19" t="n">
        <v>0.623932411654853</v>
      </c>
      <c r="R969" s="19" t="n">
        <v>0.461439625060431</v>
      </c>
      <c r="S969" s="19"/>
      <c r="T969" s="19" t="n">
        <v>0.627628958838673</v>
      </c>
      <c r="U969" s="19" t="n">
        <v>0.788754561054604</v>
      </c>
      <c r="V969" s="19" t="n">
        <v>0.703859432313719</v>
      </c>
      <c r="W969" s="19" t="n">
        <v>0.581186924188224</v>
      </c>
      <c r="X969" s="19"/>
      <c r="Y969" s="19" t="n">
        <v>0.56205880076559</v>
      </c>
      <c r="Z969" s="19" t="n">
        <v>0.797902530604626</v>
      </c>
      <c r="AA969" s="19" t="n">
        <v>0.562460966871515</v>
      </c>
      <c r="AB969" s="19" t="n">
        <v>0.734181409737404</v>
      </c>
      <c r="AC969" s="19" t="n">
        <v>1</v>
      </c>
      <c r="AD969" s="19" t="n">
        <v>0.815034397950218</v>
      </c>
      <c r="AE969" s="19"/>
      <c r="AF969" s="19" t="n">
        <v>0.624367991249093</v>
      </c>
      <c r="AG969" s="19"/>
      <c r="AH969" s="19" t="n">
        <v>0.630014163791137</v>
      </c>
      <c r="AI969" s="19"/>
      <c r="AJ969" s="19" t="n">
        <v>0.584342039547282</v>
      </c>
      <c r="AK969" s="19" t="n">
        <v>0.708183047524163</v>
      </c>
      <c r="AL969" s="19" t="n">
        <v>0.678704686252492</v>
      </c>
      <c r="AM969" s="19" t="n">
        <v>0.627784541763657</v>
      </c>
      <c r="AN969" s="19" t="n">
        <v>0.605018481127553</v>
      </c>
      <c r="AO969" s="19" t="n">
        <v>0.729347144124189</v>
      </c>
      <c r="AP969" s="19" t="n">
        <v>0.395179047183951</v>
      </c>
    </row>
    <row r="970">
      <c r="B970" t="s">
        <v>209</v>
      </c>
      <c r="C970" s="19" t="n">
        <v>0.0966153153716401</v>
      </c>
      <c r="D970" s="19" t="n">
        <v>0.10337568938275</v>
      </c>
      <c r="E970" s="19" t="n">
        <v>0.090127757311007</v>
      </c>
      <c r="F970" s="19"/>
      <c r="G970" s="19" t="n">
        <v>0.0736071623396416</v>
      </c>
      <c r="H970" s="19" t="n">
        <v>0</v>
      </c>
      <c r="I970" s="19" t="n">
        <v>0.160853543884049</v>
      </c>
      <c r="J970" s="19" t="n">
        <v>0.0387945624068157</v>
      </c>
      <c r="K970" s="19" t="n">
        <v>0</v>
      </c>
      <c r="L970" s="19" t="n">
        <v>0.219986098675749</v>
      </c>
      <c r="M970" s="19"/>
      <c r="N970" s="19" t="n">
        <v>0.294309672301984</v>
      </c>
      <c r="O970" s="19" t="n">
        <v>0.024448148996845</v>
      </c>
      <c r="P970" s="19" t="n">
        <v>0.146022126129738</v>
      </c>
      <c r="Q970" s="19" t="n">
        <v>0.0834660050049187</v>
      </c>
      <c r="R970" s="19" t="n">
        <v>0.0205695661780116</v>
      </c>
      <c r="S970" s="19"/>
      <c r="T970" s="19" t="n">
        <v>0.106833720224469</v>
      </c>
      <c r="U970" s="19" t="n">
        <v>0.0693755299057119</v>
      </c>
      <c r="V970" s="19" t="n">
        <v>0.123200918242445</v>
      </c>
      <c r="W970" s="19" t="n">
        <v>0.0599272355221557</v>
      </c>
      <c r="X970" s="19"/>
      <c r="Y970" s="19" t="n">
        <v>0.0794239753545244</v>
      </c>
      <c r="Z970" s="19" t="n">
        <v>0</v>
      </c>
      <c r="AA970" s="19" t="n">
        <v>0.147201584944805</v>
      </c>
      <c r="AB970" s="19" t="n">
        <v>0.158322790191676</v>
      </c>
      <c r="AC970" s="19" t="n">
        <v>0</v>
      </c>
      <c r="AD970" s="19" t="n">
        <v>0.0559108596996894</v>
      </c>
      <c r="AE970" s="19"/>
      <c r="AF970" s="19" t="n">
        <v>0.0735877342419614</v>
      </c>
      <c r="AG970" s="19"/>
      <c r="AH970" s="19" t="n">
        <v>0.0897770866372684</v>
      </c>
      <c r="AI970" s="19"/>
      <c r="AJ970" s="19" t="n">
        <v>0.129864430466548</v>
      </c>
      <c r="AK970" s="19" t="n">
        <v>0.109587791164023</v>
      </c>
      <c r="AL970" s="19" t="n">
        <v>0.0489754118376528</v>
      </c>
      <c r="AM970" s="19" t="n">
        <v>0</v>
      </c>
      <c r="AN970" s="19" t="n">
        <v>0</v>
      </c>
      <c r="AO970" s="19" t="n">
        <v>0.0306645014328704</v>
      </c>
      <c r="AP970" s="19" t="n">
        <v>0.297699151400575</v>
      </c>
    </row>
    <row r="971">
      <c r="C971" s="19"/>
      <c r="D971" s="19"/>
      <c r="E971" s="19"/>
      <c r="F971" s="19"/>
      <c r="G971" s="19"/>
      <c r="H971" s="19"/>
      <c r="I971" s="19"/>
      <c r="J971" s="19"/>
      <c r="K971" s="19"/>
      <c r="L971" s="19"/>
      <c r="M971" s="19"/>
      <c r="N971" s="19"/>
      <c r="O971" s="19"/>
      <c r="P971" s="19"/>
      <c r="Q971" s="19"/>
      <c r="R971" s="19"/>
      <c r="S971" s="19"/>
      <c r="T971" s="19"/>
      <c r="U971" s="19"/>
      <c r="V971" s="19"/>
      <c r="W971" s="19"/>
      <c r="X971" s="19"/>
      <c r="Y971" s="19"/>
      <c r="Z971" s="19"/>
      <c r="AA971" s="19"/>
      <c r="AB971" s="19"/>
      <c r="AC971" s="19"/>
      <c r="AD971" s="19"/>
      <c r="AE971" s="19"/>
      <c r="AF971" s="19"/>
      <c r="AG971" s="19"/>
      <c r="AH971" s="19"/>
      <c r="AI971" s="19"/>
      <c r="AJ971" s="19"/>
      <c r="AK971" s="19"/>
      <c r="AL971" s="19"/>
      <c r="AM971" s="19"/>
      <c r="AN971" s="19"/>
      <c r="AO971" s="19"/>
      <c r="AP971" s="19"/>
    </row>
    <row r="972">
      <c r="B972" s="7" t="s">
        <v>399</v>
      </c>
      <c r="C972" s="19"/>
      <c r="D972" s="19"/>
      <c r="E972" s="19"/>
      <c r="F972" s="19"/>
      <c r="G972" s="19"/>
      <c r="H972" s="19"/>
      <c r="I972" s="19"/>
      <c r="J972" s="19"/>
      <c r="K972" s="19"/>
      <c r="L972" s="19"/>
      <c r="M972" s="19"/>
      <c r="N972" s="19"/>
      <c r="O972" s="19"/>
      <c r="P972" s="19"/>
      <c r="Q972" s="19"/>
      <c r="R972" s="19"/>
      <c r="S972" s="19"/>
      <c r="T972" s="19"/>
      <c r="U972" s="19"/>
      <c r="V972" s="19"/>
      <c r="W972" s="19"/>
      <c r="X972" s="19"/>
      <c r="Y972" s="19"/>
      <c r="Z972" s="19"/>
      <c r="AA972" s="19"/>
      <c r="AB972" s="19"/>
      <c r="AC972" s="19"/>
      <c r="AD972" s="19"/>
      <c r="AE972" s="19"/>
      <c r="AF972" s="19"/>
      <c r="AG972" s="19"/>
      <c r="AH972" s="19"/>
      <c r="AI972" s="19"/>
      <c r="AJ972" s="19"/>
      <c r="AK972" s="19"/>
      <c r="AL972" s="19"/>
      <c r="AM972" s="19"/>
      <c r="AN972" s="19"/>
      <c r="AO972" s="19"/>
      <c r="AP972" s="19"/>
    </row>
    <row r="973">
      <c r="B973" s="26" t="s">
        <v>351</v>
      </c>
      <c r="C973" s="19"/>
      <c r="D973" s="19"/>
      <c r="E973" s="19"/>
      <c r="F973" s="19"/>
      <c r="G973" s="19"/>
      <c r="H973" s="19"/>
      <c r="I973" s="19"/>
      <c r="J973" s="19"/>
      <c r="K973" s="19"/>
      <c r="L973" s="19"/>
      <c r="M973" s="19"/>
      <c r="N973" s="19"/>
      <c r="O973" s="19"/>
      <c r="P973" s="19"/>
      <c r="Q973" s="19"/>
      <c r="R973" s="19"/>
      <c r="S973" s="19"/>
      <c r="T973" s="19"/>
      <c r="U973" s="19"/>
      <c r="V973" s="19"/>
      <c r="W973" s="19"/>
      <c r="X973" s="19"/>
      <c r="Y973" s="19"/>
      <c r="Z973" s="19"/>
      <c r="AA973" s="19"/>
      <c r="AB973" s="19"/>
      <c r="AC973" s="19"/>
      <c r="AD973" s="19"/>
      <c r="AE973" s="19"/>
      <c r="AF973" s="19"/>
      <c r="AG973" s="19"/>
      <c r="AH973" s="19"/>
      <c r="AI973" s="19"/>
      <c r="AJ973" s="19"/>
      <c r="AK973" s="19"/>
      <c r="AL973" s="19"/>
      <c r="AM973" s="19"/>
      <c r="AN973" s="19"/>
      <c r="AO973" s="19"/>
      <c r="AP973" s="19"/>
    </row>
    <row r="974">
      <c r="B974" t="s">
        <v>398</v>
      </c>
      <c r="C974" s="19" t="n">
        <v>0.332924386053436</v>
      </c>
      <c r="D974" s="19" t="n">
        <v>0.344244733473248</v>
      </c>
      <c r="E974" s="19" t="n">
        <v>0.320460945319008</v>
      </c>
      <c r="F974" s="19"/>
      <c r="G974" s="19" t="n">
        <v>0.517689330691178</v>
      </c>
      <c r="H974" s="19" t="n">
        <v>0.430785765010397</v>
      </c>
      <c r="I974" s="19" t="n">
        <v>0.309887166106711</v>
      </c>
      <c r="J974" s="19" t="n">
        <v>0.241558022001095</v>
      </c>
      <c r="K974" s="19" t="n">
        <v>0.25097200943483</v>
      </c>
      <c r="L974" s="19" t="n">
        <v>0.311299564020178</v>
      </c>
      <c r="M974" s="19"/>
      <c r="N974" s="19" t="n">
        <v>0.280224560077782</v>
      </c>
      <c r="O974" s="19" t="n">
        <v>0.361062367786655</v>
      </c>
      <c r="P974" s="19" t="n">
        <v>0.320323101739045</v>
      </c>
      <c r="Q974" s="19" t="n">
        <v>0.297337652394352</v>
      </c>
      <c r="R974" s="19" t="n">
        <v>0.421522305344517</v>
      </c>
      <c r="S974" s="19"/>
      <c r="T974" s="19" t="n">
        <v>0.564150144389552</v>
      </c>
      <c r="U974" s="19" t="n">
        <v>0.177055376228303</v>
      </c>
      <c r="V974" s="19" t="n">
        <v>0.495718575936662</v>
      </c>
      <c r="W974" s="19" t="n">
        <v>0.316645758149175</v>
      </c>
      <c r="X974" s="19"/>
      <c r="Y974" s="19" t="n">
        <v>0.388331607904593</v>
      </c>
      <c r="Z974" s="19" t="n">
        <v>0.388432586343414</v>
      </c>
      <c r="AA974" s="19" t="n">
        <v>0.265004791471312</v>
      </c>
      <c r="AB974" s="19" t="n">
        <v>0.0792842316801527</v>
      </c>
      <c r="AC974" s="19" t="n">
        <v>0.504761592330974</v>
      </c>
      <c r="AD974" s="19" t="n">
        <v>0.266940387513298</v>
      </c>
      <c r="AE974" s="19"/>
      <c r="AF974" s="19" t="n">
        <v>0.362525515731199</v>
      </c>
      <c r="AG974" s="19"/>
      <c r="AH974" s="19" t="n">
        <v>0.323458683449352</v>
      </c>
      <c r="AI974" s="19"/>
      <c r="AJ974" s="19" t="n">
        <v>0.261845371224131</v>
      </c>
      <c r="AK974" s="19" t="n">
        <v>0.327243732855194</v>
      </c>
      <c r="AL974" s="19" t="n">
        <v>0.443356292867639</v>
      </c>
      <c r="AM974" s="19" t="n">
        <v>0.275811483920989</v>
      </c>
      <c r="AN974" s="19" t="n">
        <v>0.239331749299007</v>
      </c>
      <c r="AO974" s="19" t="n">
        <v>0.366822173660045</v>
      </c>
      <c r="AP974" s="19" t="n">
        <v>0.375988836982687</v>
      </c>
    </row>
    <row r="975">
      <c r="B975" t="s">
        <v>392</v>
      </c>
      <c r="C975" s="19" t="n">
        <v>0.547317584506881</v>
      </c>
      <c r="D975" s="19" t="n">
        <v>0.52169884290658</v>
      </c>
      <c r="E975" s="19" t="n">
        <v>0.575523226594087</v>
      </c>
      <c r="F975" s="19"/>
      <c r="G975" s="19" t="n">
        <v>0.437291847552134</v>
      </c>
      <c r="H975" s="19" t="n">
        <v>0.569214234989603</v>
      </c>
      <c r="I975" s="19" t="n">
        <v>0.552787145207775</v>
      </c>
      <c r="J975" s="19" t="n">
        <v>0.634097124818222</v>
      </c>
      <c r="K975" s="19" t="n">
        <v>0.562489446639814</v>
      </c>
      <c r="L975" s="19" t="n">
        <v>0.496492325160715</v>
      </c>
      <c r="M975" s="19"/>
      <c r="N975" s="19" t="n">
        <v>0.62124684296855</v>
      </c>
      <c r="O975" s="19" t="n">
        <v>0.562211681670812</v>
      </c>
      <c r="P975" s="19" t="n">
        <v>0.469283839212139</v>
      </c>
      <c r="Q975" s="19" t="n">
        <v>0.650255904524594</v>
      </c>
      <c r="R975" s="19" t="n">
        <v>0.451240282815755</v>
      </c>
      <c r="S975" s="19"/>
      <c r="T975" s="19" t="n">
        <v>0.435849855610448</v>
      </c>
      <c r="U975" s="19" t="n">
        <v>0.787268611710791</v>
      </c>
      <c r="V975" s="19" t="n">
        <v>0.417512540709399</v>
      </c>
      <c r="W975" s="19" t="n">
        <v>0.561635431664067</v>
      </c>
      <c r="X975" s="19"/>
      <c r="Y975" s="19" t="n">
        <v>0.526370985170291</v>
      </c>
      <c r="Z975" s="19" t="n">
        <v>0.558837973726244</v>
      </c>
      <c r="AA975" s="19" t="n">
        <v>0.56384367491196</v>
      </c>
      <c r="AB975" s="19" t="n">
        <v>0.629184458545345</v>
      </c>
      <c r="AC975" s="19" t="n">
        <v>0.495238407669026</v>
      </c>
      <c r="AD975" s="19" t="n">
        <v>0.549160314160078</v>
      </c>
      <c r="AE975" s="19"/>
      <c r="AF975" s="19" t="n">
        <v>0.498024783958587</v>
      </c>
      <c r="AG975" s="19"/>
      <c r="AH975" s="19" t="n">
        <v>0.559199863151786</v>
      </c>
      <c r="AI975" s="19"/>
      <c r="AJ975" s="19" t="n">
        <v>0.576798225194679</v>
      </c>
      <c r="AK975" s="19" t="n">
        <v>0.584860397583388</v>
      </c>
      <c r="AL975" s="19" t="n">
        <v>0.442904097376132</v>
      </c>
      <c r="AM975" s="19" t="n">
        <v>0.689741592761423</v>
      </c>
      <c r="AN975" s="19" t="n">
        <v>0.760668250700993</v>
      </c>
      <c r="AO975" s="19" t="n">
        <v>0.587709884048116</v>
      </c>
      <c r="AP975" s="19" t="n">
        <v>0.390482774581194</v>
      </c>
    </row>
    <row r="976">
      <c r="B976" t="s">
        <v>209</v>
      </c>
      <c r="C976" s="19" t="n">
        <v>0.119758029439682</v>
      </c>
      <c r="D976" s="19" t="n">
        <v>0.134056423620173</v>
      </c>
      <c r="E976" s="19" t="n">
        <v>0.104015828086906</v>
      </c>
      <c r="F976" s="19"/>
      <c r="G976" s="19" t="n">
        <v>0.0450188217566884</v>
      </c>
      <c r="H976" s="19" t="n">
        <v>0</v>
      </c>
      <c r="I976" s="19" t="n">
        <v>0.137325688685513</v>
      </c>
      <c r="J976" s="19" t="n">
        <v>0.124344853180683</v>
      </c>
      <c r="K976" s="19" t="n">
        <v>0.186538543925356</v>
      </c>
      <c r="L976" s="19" t="n">
        <v>0.192208110819107</v>
      </c>
      <c r="M976" s="19"/>
      <c r="N976" s="19" t="n">
        <v>0.0985285969536675</v>
      </c>
      <c r="O976" s="19" t="n">
        <v>0.0767259505425333</v>
      </c>
      <c r="P976" s="19" t="n">
        <v>0.210393059048816</v>
      </c>
      <c r="Q976" s="19" t="n">
        <v>0.0524064430810543</v>
      </c>
      <c r="R976" s="19" t="n">
        <v>0.127237411839728</v>
      </c>
      <c r="S976" s="19"/>
      <c r="T976" s="19" t="n">
        <v>0</v>
      </c>
      <c r="U976" s="19" t="n">
        <v>0.0356760120609057</v>
      </c>
      <c r="V976" s="19" t="n">
        <v>0.0867688833539395</v>
      </c>
      <c r="W976" s="19" t="n">
        <v>0.121718810186759</v>
      </c>
      <c r="X976" s="19"/>
      <c r="Y976" s="19" t="n">
        <v>0.0852974069251165</v>
      </c>
      <c r="Z976" s="19" t="n">
        <v>0.0527294399303415</v>
      </c>
      <c r="AA976" s="19" t="n">
        <v>0.171151533616728</v>
      </c>
      <c r="AB976" s="19" t="n">
        <v>0.291531309774502</v>
      </c>
      <c r="AC976" s="19" t="n">
        <v>0</v>
      </c>
      <c r="AD976" s="19" t="n">
        <v>0.183899298326623</v>
      </c>
      <c r="AE976" s="19"/>
      <c r="AF976" s="19" t="n">
        <v>0.139449700310214</v>
      </c>
      <c r="AG976" s="19"/>
      <c r="AH976" s="19" t="n">
        <v>0.117341453398862</v>
      </c>
      <c r="AI976" s="19"/>
      <c r="AJ976" s="19" t="n">
        <v>0.16135640358119</v>
      </c>
      <c r="AK976" s="19" t="n">
        <v>0.0878958695614179</v>
      </c>
      <c r="AL976" s="19" t="n">
        <v>0.113739609756229</v>
      </c>
      <c r="AM976" s="19" t="n">
        <v>0.0344469233175881</v>
      </c>
      <c r="AN976" s="19" t="n">
        <v>0</v>
      </c>
      <c r="AO976" s="19" t="n">
        <v>0.0454679422918395</v>
      </c>
      <c r="AP976" s="19" t="n">
        <v>0.233528388436119</v>
      </c>
    </row>
    <row r="977">
      <c r="C977" s="19"/>
      <c r="D977" s="19"/>
      <c r="E977" s="19"/>
      <c r="F977" s="19"/>
      <c r="G977" s="19"/>
      <c r="H977" s="19"/>
      <c r="I977" s="19"/>
      <c r="J977" s="19"/>
      <c r="K977" s="19"/>
      <c r="L977" s="19"/>
      <c r="M977" s="19"/>
      <c r="N977" s="19"/>
      <c r="O977" s="19"/>
      <c r="P977" s="19"/>
      <c r="Q977" s="19"/>
      <c r="R977" s="19"/>
      <c r="S977" s="19"/>
      <c r="T977" s="19"/>
      <c r="U977" s="19"/>
      <c r="V977" s="19"/>
      <c r="W977" s="19"/>
      <c r="X977" s="19"/>
      <c r="Y977" s="19"/>
      <c r="Z977" s="19"/>
      <c r="AA977" s="19"/>
      <c r="AB977" s="19"/>
      <c r="AC977" s="19"/>
      <c r="AD977" s="19"/>
      <c r="AE977" s="19"/>
      <c r="AF977" s="19"/>
      <c r="AG977" s="19"/>
      <c r="AH977" s="19"/>
      <c r="AI977" s="19"/>
      <c r="AJ977" s="19"/>
      <c r="AK977" s="19"/>
      <c r="AL977" s="19"/>
      <c r="AM977" s="19"/>
      <c r="AN977" s="19"/>
      <c r="AO977" s="19"/>
      <c r="AP977" s="19"/>
    </row>
    <row r="978">
      <c r="B978" s="7" t="s">
        <v>401</v>
      </c>
      <c r="C978" s="19"/>
      <c r="D978" s="19"/>
      <c r="E978" s="19"/>
      <c r="F978" s="19"/>
      <c r="G978" s="19"/>
      <c r="H978" s="19"/>
      <c r="I978" s="19"/>
      <c r="J978" s="19"/>
      <c r="K978" s="19"/>
      <c r="L978" s="19"/>
      <c r="M978" s="19"/>
      <c r="N978" s="19"/>
      <c r="O978" s="19"/>
      <c r="P978" s="19"/>
      <c r="Q978" s="19"/>
      <c r="R978" s="19"/>
      <c r="S978" s="19"/>
      <c r="T978" s="19"/>
      <c r="U978" s="19"/>
      <c r="V978" s="19"/>
      <c r="W978" s="19"/>
      <c r="X978" s="19"/>
      <c r="Y978" s="19"/>
      <c r="Z978" s="19"/>
      <c r="AA978" s="19"/>
      <c r="AB978" s="19"/>
      <c r="AC978" s="19"/>
      <c r="AD978" s="19"/>
      <c r="AE978" s="19"/>
      <c r="AF978" s="19"/>
      <c r="AG978" s="19"/>
      <c r="AH978" s="19"/>
      <c r="AI978" s="19"/>
      <c r="AJ978" s="19"/>
      <c r="AK978" s="19"/>
      <c r="AL978" s="19"/>
      <c r="AM978" s="19"/>
      <c r="AN978" s="19"/>
      <c r="AO978" s="19"/>
      <c r="AP978" s="19"/>
    </row>
    <row r="979">
      <c r="B979" s="26" t="s">
        <v>351</v>
      </c>
      <c r="C979" s="19"/>
      <c r="D979" s="19"/>
      <c r="E979" s="19"/>
      <c r="F979" s="19"/>
      <c r="G979" s="19"/>
      <c r="H979" s="19"/>
      <c r="I979" s="19"/>
      <c r="J979" s="19"/>
      <c r="K979" s="19"/>
      <c r="L979" s="19"/>
      <c r="M979" s="19"/>
      <c r="N979" s="19"/>
      <c r="O979" s="19"/>
      <c r="P979" s="19"/>
      <c r="Q979" s="19"/>
      <c r="R979" s="19"/>
      <c r="S979" s="19"/>
      <c r="T979" s="19"/>
      <c r="U979" s="19"/>
      <c r="V979" s="19"/>
      <c r="W979" s="19"/>
      <c r="X979" s="19"/>
      <c r="Y979" s="19"/>
      <c r="Z979" s="19"/>
      <c r="AA979" s="19"/>
      <c r="AB979" s="19"/>
      <c r="AC979" s="19"/>
      <c r="AD979" s="19"/>
      <c r="AE979" s="19"/>
      <c r="AF979" s="19"/>
      <c r="AG979" s="19"/>
      <c r="AH979" s="19"/>
      <c r="AI979" s="19"/>
      <c r="AJ979" s="19"/>
      <c r="AK979" s="19"/>
      <c r="AL979" s="19"/>
      <c r="AM979" s="19"/>
      <c r="AN979" s="19"/>
      <c r="AO979" s="19"/>
      <c r="AP979" s="19"/>
    </row>
    <row r="980">
      <c r="B980" t="s">
        <v>400</v>
      </c>
      <c r="C980" s="19" t="n">
        <v>0.351184551686312</v>
      </c>
      <c r="D980" s="19" t="n">
        <v>0.331925117653962</v>
      </c>
      <c r="E980" s="19" t="n">
        <v>0.372418749741917</v>
      </c>
      <c r="F980" s="19"/>
      <c r="G980" s="19" t="n">
        <v>0.50320469769593</v>
      </c>
      <c r="H980" s="19" t="n">
        <v>0.312178565704481</v>
      </c>
      <c r="I980" s="19" t="n">
        <v>0.366021048357072</v>
      </c>
      <c r="J980" s="19" t="n">
        <v>0.281935375952394</v>
      </c>
      <c r="K980" s="19" t="n">
        <v>0.343185469827836</v>
      </c>
      <c r="L980" s="19" t="n">
        <v>0.380409570603054</v>
      </c>
      <c r="M980" s="19"/>
      <c r="N980" s="19" t="n">
        <v>0.348748505927248</v>
      </c>
      <c r="O980" s="19" t="n">
        <v>0.301231947109132</v>
      </c>
      <c r="P980" s="19" t="n">
        <v>0.361315626522757</v>
      </c>
      <c r="Q980" s="19" t="n">
        <v>0.346321162065692</v>
      </c>
      <c r="R980" s="19" t="n">
        <v>0.409727734625216</v>
      </c>
      <c r="S980" s="19"/>
      <c r="T980" s="19" t="n">
        <v>0.32707821503847</v>
      </c>
      <c r="U980" s="19" t="n">
        <v>0.290354363470018</v>
      </c>
      <c r="V980" s="19" t="n">
        <v>0.270294092002158</v>
      </c>
      <c r="W980" s="19" t="n">
        <v>0.386823566143346</v>
      </c>
      <c r="X980" s="19"/>
      <c r="Y980" s="19" t="n">
        <v>0.349346736905809</v>
      </c>
      <c r="Z980" s="19" t="n">
        <v>0.530754329179536</v>
      </c>
      <c r="AA980" s="19" t="n">
        <v>0.354312363182869</v>
      </c>
      <c r="AB980" s="19" t="n">
        <v>0.290916479749457</v>
      </c>
      <c r="AC980" s="19" t="n">
        <v>0.27101540196478</v>
      </c>
      <c r="AD980" s="19" t="n">
        <v>0.192901533880821</v>
      </c>
      <c r="AE980" s="19"/>
      <c r="AF980" s="19" t="n">
        <v>0.297077184429323</v>
      </c>
      <c r="AG980" s="19"/>
      <c r="AH980" s="19" t="n">
        <v>0.35614759548097</v>
      </c>
      <c r="AI980" s="19"/>
      <c r="AJ980" s="19" t="n">
        <v>0.356126057009304</v>
      </c>
      <c r="AK980" s="19" t="n">
        <v>0.293943765426472</v>
      </c>
      <c r="AL980" s="19" t="n">
        <v>0.541018569695152</v>
      </c>
      <c r="AM980" s="19" t="n">
        <v>0.28393511347366</v>
      </c>
      <c r="AN980" s="19" t="n">
        <v>0.375741970674006</v>
      </c>
      <c r="AO980" s="19" t="n">
        <v>0.331328032383955</v>
      </c>
      <c r="AP980" s="19" t="n">
        <v>0.256429490804153</v>
      </c>
    </row>
    <row r="981">
      <c r="B981" t="s">
        <v>392</v>
      </c>
      <c r="C981" s="19" t="n">
        <v>0.540403951713393</v>
      </c>
      <c r="D981" s="19" t="n">
        <v>0.564334036052226</v>
      </c>
      <c r="E981" s="19" t="n">
        <v>0.514020198718127</v>
      </c>
      <c r="F981" s="19"/>
      <c r="G981" s="19" t="n">
        <v>0.49679530230407</v>
      </c>
      <c r="H981" s="19" t="n">
        <v>0.634298099016628</v>
      </c>
      <c r="I981" s="19" t="n">
        <v>0.535280050037391</v>
      </c>
      <c r="J981" s="19" t="n">
        <v>0.568458632473792</v>
      </c>
      <c r="K981" s="19" t="n">
        <v>0.561590202844311</v>
      </c>
      <c r="L981" s="19" t="n">
        <v>0.42154522936389</v>
      </c>
      <c r="M981" s="19"/>
      <c r="N981" s="19" t="n">
        <v>0.651251494072752</v>
      </c>
      <c r="O981" s="19" t="n">
        <v>0.615315169381593</v>
      </c>
      <c r="P981" s="19" t="n">
        <v>0.495384223230621</v>
      </c>
      <c r="Q981" s="19" t="n">
        <v>0.506089447287953</v>
      </c>
      <c r="R981" s="19" t="n">
        <v>0.535033656335261</v>
      </c>
      <c r="S981" s="19"/>
      <c r="T981" s="19" t="n">
        <v>0.235266023463241</v>
      </c>
      <c r="U981" s="19" t="n">
        <v>0.598031682556446</v>
      </c>
      <c r="V981" s="19" t="n">
        <v>0.660193511031893</v>
      </c>
      <c r="W981" s="19" t="n">
        <v>0.516841388892867</v>
      </c>
      <c r="X981" s="19"/>
      <c r="Y981" s="19" t="n">
        <v>0.561901966587244</v>
      </c>
      <c r="Z981" s="19" t="n">
        <v>0.469245670820464</v>
      </c>
      <c r="AA981" s="19" t="n">
        <v>0.469595849129273</v>
      </c>
      <c r="AB981" s="19" t="n">
        <v>0.534444657436937</v>
      </c>
      <c r="AC981" s="19" t="n">
        <v>0.72898459803522</v>
      </c>
      <c r="AD981" s="19" t="n">
        <v>0.612768068526434</v>
      </c>
      <c r="AE981" s="19"/>
      <c r="AF981" s="19" t="n">
        <v>0.604206245843649</v>
      </c>
      <c r="AG981" s="19"/>
      <c r="AH981" s="19" t="n">
        <v>0.5439672491874</v>
      </c>
      <c r="AI981" s="19"/>
      <c r="AJ981" s="19" t="n">
        <v>0.572819029024732</v>
      </c>
      <c r="AK981" s="19" t="n">
        <v>0.49404861543056</v>
      </c>
      <c r="AL981" s="19" t="n">
        <v>0.394533095685001</v>
      </c>
      <c r="AM981" s="19" t="n">
        <v>0.589656349518712</v>
      </c>
      <c r="AN981" s="19" t="n">
        <v>0.516012980602475</v>
      </c>
      <c r="AO981" s="19" t="n">
        <v>0.627024211260671</v>
      </c>
      <c r="AP981" s="19" t="n">
        <v>0.617727656878614</v>
      </c>
    </row>
    <row r="982">
      <c r="B982" t="s">
        <v>209</v>
      </c>
      <c r="C982" s="19" t="n">
        <v>0.108411496600296</v>
      </c>
      <c r="D982" s="19" t="n">
        <v>0.103740846293813</v>
      </c>
      <c r="E982" s="19" t="n">
        <v>0.113561051539955</v>
      </c>
      <c r="F982" s="19"/>
      <c r="G982" s="19" t="n">
        <v>0</v>
      </c>
      <c r="H982" s="19" t="n">
        <v>0.0535233352788905</v>
      </c>
      <c r="I982" s="19" t="n">
        <v>0.0986989016055364</v>
      </c>
      <c r="J982" s="19" t="n">
        <v>0.149605991573814</v>
      </c>
      <c r="K982" s="19" t="n">
        <v>0.0952243273278523</v>
      </c>
      <c r="L982" s="19" t="n">
        <v>0.198045200033056</v>
      </c>
      <c r="M982" s="19"/>
      <c r="N982" s="19" t="n">
        <v>0</v>
      </c>
      <c r="O982" s="19" t="n">
        <v>0.0834528835092747</v>
      </c>
      <c r="P982" s="19" t="n">
        <v>0.143300150246622</v>
      </c>
      <c r="Q982" s="19" t="n">
        <v>0.147589390646355</v>
      </c>
      <c r="R982" s="19" t="n">
        <v>0.0552386090395225</v>
      </c>
      <c r="S982" s="19"/>
      <c r="T982" s="19" t="n">
        <v>0.437655761498288</v>
      </c>
      <c r="U982" s="19" t="n">
        <v>0.111613953973536</v>
      </c>
      <c r="V982" s="19" t="n">
        <v>0.0695123969659486</v>
      </c>
      <c r="W982" s="19" t="n">
        <v>0.0963350449637863</v>
      </c>
      <c r="X982" s="19"/>
      <c r="Y982" s="19" t="n">
        <v>0.0887512965069472</v>
      </c>
      <c r="Z982" s="19" t="n">
        <v>0</v>
      </c>
      <c r="AA982" s="19" t="n">
        <v>0.176091787687858</v>
      </c>
      <c r="AB982" s="19" t="n">
        <v>0.174638862813606</v>
      </c>
      <c r="AC982" s="19" t="n">
        <v>0</v>
      </c>
      <c r="AD982" s="19" t="n">
        <v>0.194330397592744</v>
      </c>
      <c r="AE982" s="19"/>
      <c r="AF982" s="19" t="n">
        <v>0.0987165697270276</v>
      </c>
      <c r="AG982" s="19"/>
      <c r="AH982" s="19" t="n">
        <v>0.0998851553316302</v>
      </c>
      <c r="AI982" s="19"/>
      <c r="AJ982" s="19" t="n">
        <v>0.0710549139659637</v>
      </c>
      <c r="AK982" s="19" t="n">
        <v>0.212007619142969</v>
      </c>
      <c r="AL982" s="19" t="n">
        <v>0.0644483346198471</v>
      </c>
      <c r="AM982" s="19" t="n">
        <v>0.126408537007628</v>
      </c>
      <c r="AN982" s="19" t="n">
        <v>0.108245048723519</v>
      </c>
      <c r="AO982" s="19" t="n">
        <v>0.0416477563553745</v>
      </c>
      <c r="AP982" s="19" t="n">
        <v>0.125842852317233</v>
      </c>
    </row>
    <row r="983">
      <c r="C983" s="19"/>
      <c r="D983" s="19"/>
      <c r="E983" s="19"/>
      <c r="F983" s="19"/>
      <c r="G983" s="19"/>
      <c r="H983" s="19"/>
      <c r="I983" s="19"/>
      <c r="J983" s="19"/>
      <c r="K983" s="19"/>
      <c r="L983" s="19"/>
      <c r="M983" s="19"/>
      <c r="N983" s="19"/>
      <c r="O983" s="19"/>
      <c r="P983" s="19"/>
      <c r="Q983" s="19"/>
      <c r="R983" s="19"/>
      <c r="S983" s="19"/>
      <c r="T983" s="19"/>
      <c r="U983" s="19"/>
      <c r="V983" s="19"/>
      <c r="W983" s="19"/>
      <c r="X983" s="19"/>
      <c r="Y983" s="19"/>
      <c r="Z983" s="19"/>
      <c r="AA983" s="19"/>
      <c r="AB983" s="19"/>
      <c r="AC983" s="19"/>
      <c r="AD983" s="19"/>
      <c r="AE983" s="19"/>
      <c r="AF983" s="19"/>
      <c r="AG983" s="19"/>
      <c r="AH983" s="19"/>
      <c r="AI983" s="19"/>
      <c r="AJ983" s="19"/>
      <c r="AK983" s="19"/>
      <c r="AL983" s="19"/>
      <c r="AM983" s="19"/>
      <c r="AN983" s="19"/>
      <c r="AO983" s="19"/>
      <c r="AP983" s="19"/>
    </row>
    <row r="984">
      <c r="B984" s="7" t="s">
        <v>403</v>
      </c>
      <c r="C984" s="19"/>
      <c r="D984" s="19"/>
      <c r="E984" s="19"/>
      <c r="F984" s="19"/>
      <c r="G984" s="19"/>
      <c r="H984" s="19"/>
      <c r="I984" s="19"/>
      <c r="J984" s="19"/>
      <c r="K984" s="19"/>
      <c r="L984" s="19"/>
      <c r="M984" s="19"/>
      <c r="N984" s="19"/>
      <c r="O984" s="19"/>
      <c r="P984" s="19"/>
      <c r="Q984" s="19"/>
      <c r="R984" s="19"/>
      <c r="S984" s="19"/>
      <c r="T984" s="19"/>
      <c r="U984" s="19"/>
      <c r="V984" s="19"/>
      <c r="W984" s="19"/>
      <c r="X984" s="19"/>
      <c r="Y984" s="19"/>
      <c r="Z984" s="19"/>
      <c r="AA984" s="19"/>
      <c r="AB984" s="19"/>
      <c r="AC984" s="19"/>
      <c r="AD984" s="19"/>
      <c r="AE984" s="19"/>
      <c r="AF984" s="19"/>
      <c r="AG984" s="19"/>
      <c r="AH984" s="19"/>
      <c r="AI984" s="19"/>
      <c r="AJ984" s="19"/>
      <c r="AK984" s="19"/>
      <c r="AL984" s="19"/>
      <c r="AM984" s="19"/>
      <c r="AN984" s="19"/>
      <c r="AO984" s="19"/>
      <c r="AP984" s="19"/>
    </row>
    <row r="985">
      <c r="B985" s="26" t="s">
        <v>351</v>
      </c>
      <c r="C985" s="19"/>
      <c r="D985" s="19"/>
      <c r="E985" s="19"/>
      <c r="F985" s="19"/>
      <c r="G985" s="19"/>
      <c r="H985" s="19"/>
      <c r="I985" s="19"/>
      <c r="J985" s="19"/>
      <c r="K985" s="19"/>
      <c r="L985" s="19"/>
      <c r="M985" s="19"/>
      <c r="N985" s="19"/>
      <c r="O985" s="19"/>
      <c r="P985" s="19"/>
      <c r="Q985" s="19"/>
      <c r="R985" s="19"/>
      <c r="S985" s="19"/>
      <c r="T985" s="19"/>
      <c r="U985" s="19"/>
      <c r="V985" s="19"/>
      <c r="W985" s="19"/>
      <c r="X985" s="19"/>
      <c r="Y985" s="19"/>
      <c r="Z985" s="19"/>
      <c r="AA985" s="19"/>
      <c r="AB985" s="19"/>
      <c r="AC985" s="19"/>
      <c r="AD985" s="19"/>
      <c r="AE985" s="19"/>
      <c r="AF985" s="19"/>
      <c r="AG985" s="19"/>
      <c r="AH985" s="19"/>
      <c r="AI985" s="19"/>
      <c r="AJ985" s="19"/>
      <c r="AK985" s="19"/>
      <c r="AL985" s="19"/>
      <c r="AM985" s="19"/>
      <c r="AN985" s="19"/>
      <c r="AO985" s="19"/>
      <c r="AP985" s="19"/>
    </row>
    <row r="986">
      <c r="B986" t="s">
        <v>402</v>
      </c>
      <c r="C986" s="19" t="n">
        <v>0.448478512101671</v>
      </c>
      <c r="D986" s="19" t="n">
        <v>0.410408199996301</v>
      </c>
      <c r="E986" s="19" t="n">
        <v>0.488476740927895</v>
      </c>
      <c r="F986" s="19"/>
      <c r="G986" s="19" t="n">
        <v>0.545027462238935</v>
      </c>
      <c r="H986" s="19" t="n">
        <v>0.323870119094407</v>
      </c>
      <c r="I986" s="19" t="n">
        <v>0.363582169020635</v>
      </c>
      <c r="J986" s="19" t="n">
        <v>0.469300980859979</v>
      </c>
      <c r="K986" s="19" t="n">
        <v>0.426687484490963</v>
      </c>
      <c r="L986" s="19" t="n">
        <v>0.564557852110384</v>
      </c>
      <c r="M986" s="19"/>
      <c r="N986" s="19" t="n">
        <v>0.436990076061717</v>
      </c>
      <c r="O986" s="19" t="n">
        <v>0.509858115088381</v>
      </c>
      <c r="P986" s="19" t="n">
        <v>0.352514296086193</v>
      </c>
      <c r="Q986" s="19" t="n">
        <v>0.410048158126755</v>
      </c>
      <c r="R986" s="19" t="n">
        <v>0.621987214925381</v>
      </c>
      <c r="S986" s="19"/>
      <c r="T986" s="19" t="n">
        <v>0.208413878793779</v>
      </c>
      <c r="U986" s="19" t="n">
        <v>0.566177068104085</v>
      </c>
      <c r="V986" s="19" t="n">
        <v>0.351781502199477</v>
      </c>
      <c r="W986" s="19" t="n">
        <v>0.436696332205529</v>
      </c>
      <c r="X986" s="19"/>
      <c r="Y986" s="19" t="n">
        <v>0.417734787517883</v>
      </c>
      <c r="Z986" s="19" t="n">
        <v>0.403145403027587</v>
      </c>
      <c r="AA986" s="19" t="n">
        <v>0.520127542581184</v>
      </c>
      <c r="AB986" s="19" t="n">
        <v>0.370595495775978</v>
      </c>
      <c r="AC986" s="19" t="n">
        <v>0.416524760233116</v>
      </c>
      <c r="AD986" s="19" t="n">
        <v>0.471693722379394</v>
      </c>
      <c r="AE986" s="19"/>
      <c r="AF986" s="19" t="n">
        <v>0.47068537568729</v>
      </c>
      <c r="AG986" s="19"/>
      <c r="AH986" s="19" t="n">
        <v>0.455586627626413</v>
      </c>
      <c r="AI986" s="19"/>
      <c r="AJ986" s="19" t="n">
        <v>0.512308373711105</v>
      </c>
      <c r="AK986" s="19" t="n">
        <v>0.313330479837719</v>
      </c>
      <c r="AL986" s="19" t="n">
        <v>0.472511415200482</v>
      </c>
      <c r="AM986" s="19" t="n">
        <v>0.485361726073056</v>
      </c>
      <c r="AN986" s="19" t="n">
        <v>0.621460364588231</v>
      </c>
      <c r="AO986" s="19" t="n">
        <v>0.386566465236567</v>
      </c>
      <c r="AP986" s="19" t="n">
        <v>0.44148517013873</v>
      </c>
    </row>
    <row r="987">
      <c r="B987" t="s">
        <v>392</v>
      </c>
      <c r="C987" s="19" t="n">
        <v>0.463688422411992</v>
      </c>
      <c r="D987" s="19" t="n">
        <v>0.518776887641042</v>
      </c>
      <c r="E987" s="19" t="n">
        <v>0.405810225043439</v>
      </c>
      <c r="F987" s="19"/>
      <c r="G987" s="19" t="n">
        <v>0.416192032359583</v>
      </c>
      <c r="H987" s="19" t="n">
        <v>0.654712006463464</v>
      </c>
      <c r="I987" s="19" t="n">
        <v>0.565198524796394</v>
      </c>
      <c r="J987" s="19" t="n">
        <v>0.490726438712788</v>
      </c>
      <c r="K987" s="19" t="n">
        <v>0.37976807589953</v>
      </c>
      <c r="L987" s="19" t="n">
        <v>0.303589409900984</v>
      </c>
      <c r="M987" s="19"/>
      <c r="N987" s="19" t="n">
        <v>0.467160901808309</v>
      </c>
      <c r="O987" s="19" t="n">
        <v>0.450880961345585</v>
      </c>
      <c r="P987" s="19" t="n">
        <v>0.500593382720184</v>
      </c>
      <c r="Q987" s="19" t="n">
        <v>0.523884326288499</v>
      </c>
      <c r="R987" s="19" t="n">
        <v>0.297067869190491</v>
      </c>
      <c r="S987" s="19"/>
      <c r="T987" s="19" t="n">
        <v>0.639290775937266</v>
      </c>
      <c r="U987" s="19" t="n">
        <v>0.330396733010662</v>
      </c>
      <c r="V987" s="19" t="n">
        <v>0.521568719621367</v>
      </c>
      <c r="W987" s="19" t="n">
        <v>0.532485851369976</v>
      </c>
      <c r="X987" s="19"/>
      <c r="Y987" s="19" t="n">
        <v>0.48545308134784</v>
      </c>
      <c r="Z987" s="19" t="n">
        <v>0.45533018696292</v>
      </c>
      <c r="AA987" s="19" t="n">
        <v>0.382192037980349</v>
      </c>
      <c r="AB987" s="19" t="n">
        <v>0.551982991672203</v>
      </c>
      <c r="AC987" s="19" t="n">
        <v>0.583475239766884</v>
      </c>
      <c r="AD987" s="19" t="n">
        <v>0.528306277620606</v>
      </c>
      <c r="AE987" s="19"/>
      <c r="AF987" s="19" t="n">
        <v>0.449454377772148</v>
      </c>
      <c r="AG987" s="19"/>
      <c r="AH987" s="19" t="n">
        <v>0.478228116804698</v>
      </c>
      <c r="AI987" s="19"/>
      <c r="AJ987" s="19" t="n">
        <v>0.354593773149306</v>
      </c>
      <c r="AK987" s="19" t="n">
        <v>0.535689370816191</v>
      </c>
      <c r="AL987" s="19" t="n">
        <v>0.474704865034368</v>
      </c>
      <c r="AM987" s="19" t="n">
        <v>0.514638273926944</v>
      </c>
      <c r="AN987" s="19" t="n">
        <v>0.378539635411769</v>
      </c>
      <c r="AO987" s="19" t="n">
        <v>0.585027359525581</v>
      </c>
      <c r="AP987" s="19" t="n">
        <v>0.439965629521395</v>
      </c>
    </row>
    <row r="988">
      <c r="B988" t="s">
        <v>209</v>
      </c>
      <c r="C988" s="19" t="n">
        <v>0.0878330654863365</v>
      </c>
      <c r="D988" s="19" t="n">
        <v>0.0708149123626565</v>
      </c>
      <c r="E988" s="19" t="n">
        <v>0.105713034028666</v>
      </c>
      <c r="F988" s="19"/>
      <c r="G988" s="19" t="n">
        <v>0.0387805054014822</v>
      </c>
      <c r="H988" s="19" t="n">
        <v>0.0214178744421285</v>
      </c>
      <c r="I988" s="19" t="n">
        <v>0.0712193061829707</v>
      </c>
      <c r="J988" s="19" t="n">
        <v>0.0399725804272333</v>
      </c>
      <c r="K988" s="19" t="n">
        <v>0.193544439609507</v>
      </c>
      <c r="L988" s="19" t="n">
        <v>0.131852737988632</v>
      </c>
      <c r="M988" s="19"/>
      <c r="N988" s="19" t="n">
        <v>0.0958490221299742</v>
      </c>
      <c r="O988" s="19" t="n">
        <v>0.0392609235660342</v>
      </c>
      <c r="P988" s="19" t="n">
        <v>0.146892321193623</v>
      </c>
      <c r="Q988" s="19" t="n">
        <v>0.0660675155847461</v>
      </c>
      <c r="R988" s="19" t="n">
        <v>0.0809449158841282</v>
      </c>
      <c r="S988" s="19"/>
      <c r="T988" s="19" t="n">
        <v>0.152295345268955</v>
      </c>
      <c r="U988" s="19" t="n">
        <v>0.103426198885253</v>
      </c>
      <c r="V988" s="19" t="n">
        <v>0.126649778179156</v>
      </c>
      <c r="W988" s="19" t="n">
        <v>0.0308178164244945</v>
      </c>
      <c r="X988" s="19"/>
      <c r="Y988" s="19" t="n">
        <v>0.096812131134277</v>
      </c>
      <c r="Z988" s="19" t="n">
        <v>0.141524410009493</v>
      </c>
      <c r="AA988" s="19" t="n">
        <v>0.0976804194384663</v>
      </c>
      <c r="AB988" s="19" t="n">
        <v>0.0774215125518188</v>
      </c>
      <c r="AC988" s="19" t="n">
        <v>0</v>
      </c>
      <c r="AD988" s="19" t="n">
        <v>0</v>
      </c>
      <c r="AE988" s="19"/>
      <c r="AF988" s="19" t="n">
        <v>0.0798602465405618</v>
      </c>
      <c r="AG988" s="19"/>
      <c r="AH988" s="19" t="n">
        <v>0.0661852555688888</v>
      </c>
      <c r="AI988" s="19"/>
      <c r="AJ988" s="19" t="n">
        <v>0.133097853139588</v>
      </c>
      <c r="AK988" s="19" t="n">
        <v>0.15098014934609</v>
      </c>
      <c r="AL988" s="19" t="n">
        <v>0.0527837197651499</v>
      </c>
      <c r="AM988" s="19" t="n">
        <v>0</v>
      </c>
      <c r="AN988" s="19" t="n">
        <v>0</v>
      </c>
      <c r="AO988" s="19" t="n">
        <v>0.028406175237852</v>
      </c>
      <c r="AP988" s="19" t="n">
        <v>0.118549200339875</v>
      </c>
    </row>
    <row r="989">
      <c r="C989" s="19"/>
      <c r="D989" s="19"/>
      <c r="E989" s="19"/>
      <c r="F989" s="19"/>
      <c r="G989" s="19"/>
      <c r="H989" s="19"/>
      <c r="I989" s="19"/>
      <c r="J989" s="19"/>
      <c r="K989" s="19"/>
      <c r="L989" s="19"/>
      <c r="M989" s="19"/>
      <c r="N989" s="19"/>
      <c r="O989" s="19"/>
      <c r="P989" s="19"/>
      <c r="Q989" s="19"/>
      <c r="R989" s="19"/>
      <c r="S989" s="19"/>
      <c r="T989" s="19"/>
      <c r="U989" s="19"/>
      <c r="V989" s="19"/>
      <c r="W989" s="19"/>
      <c r="X989" s="19"/>
      <c r="Y989" s="19"/>
      <c r="Z989" s="19"/>
      <c r="AA989" s="19"/>
      <c r="AB989" s="19"/>
      <c r="AC989" s="19"/>
      <c r="AD989" s="19"/>
      <c r="AE989" s="19"/>
      <c r="AF989" s="19"/>
      <c r="AG989" s="19"/>
      <c r="AH989" s="19"/>
      <c r="AI989" s="19"/>
      <c r="AJ989" s="19"/>
      <c r="AK989" s="19"/>
      <c r="AL989" s="19"/>
      <c r="AM989" s="19"/>
      <c r="AN989" s="19"/>
      <c r="AO989" s="19"/>
      <c r="AP989" s="19"/>
    </row>
    <row r="990">
      <c r="B990" s="7" t="s">
        <v>405</v>
      </c>
      <c r="C990" s="19"/>
      <c r="D990" s="19"/>
      <c r="E990" s="19"/>
      <c r="F990" s="19"/>
      <c r="G990" s="19"/>
      <c r="H990" s="19"/>
      <c r="I990" s="19"/>
      <c r="J990" s="19"/>
      <c r="K990" s="19"/>
      <c r="L990" s="19"/>
      <c r="M990" s="19"/>
      <c r="N990" s="19"/>
      <c r="O990" s="19"/>
      <c r="P990" s="19"/>
      <c r="Q990" s="19"/>
      <c r="R990" s="19"/>
      <c r="S990" s="19"/>
      <c r="T990" s="19"/>
      <c r="U990" s="19"/>
      <c r="V990" s="19"/>
      <c r="W990" s="19"/>
      <c r="X990" s="19"/>
      <c r="Y990" s="19"/>
      <c r="Z990" s="19"/>
      <c r="AA990" s="19"/>
      <c r="AB990" s="19"/>
      <c r="AC990" s="19"/>
      <c r="AD990" s="19"/>
      <c r="AE990" s="19"/>
      <c r="AF990" s="19"/>
      <c r="AG990" s="19"/>
      <c r="AH990" s="19"/>
      <c r="AI990" s="19"/>
      <c r="AJ990" s="19"/>
      <c r="AK990" s="19"/>
      <c r="AL990" s="19"/>
      <c r="AM990" s="19"/>
      <c r="AN990" s="19"/>
      <c r="AO990" s="19"/>
      <c r="AP990" s="19"/>
    </row>
    <row r="991">
      <c r="B991" s="26" t="s">
        <v>351</v>
      </c>
      <c r="C991" s="19"/>
      <c r="D991" s="19"/>
      <c r="E991" s="19"/>
      <c r="F991" s="19"/>
      <c r="G991" s="19"/>
      <c r="H991" s="19"/>
      <c r="I991" s="19"/>
      <c r="J991" s="19"/>
      <c r="K991" s="19"/>
      <c r="L991" s="19"/>
      <c r="M991" s="19"/>
      <c r="N991" s="19"/>
      <c r="O991" s="19"/>
      <c r="P991" s="19"/>
      <c r="Q991" s="19"/>
      <c r="R991" s="19"/>
      <c r="S991" s="19"/>
      <c r="T991" s="19"/>
      <c r="U991" s="19"/>
      <c r="V991" s="19"/>
      <c r="W991" s="19"/>
      <c r="X991" s="19"/>
      <c r="Y991" s="19"/>
      <c r="Z991" s="19"/>
      <c r="AA991" s="19"/>
      <c r="AB991" s="19"/>
      <c r="AC991" s="19"/>
      <c r="AD991" s="19"/>
      <c r="AE991" s="19"/>
      <c r="AF991" s="19"/>
      <c r="AG991" s="19"/>
      <c r="AH991" s="19"/>
      <c r="AI991" s="19"/>
      <c r="AJ991" s="19"/>
      <c r="AK991" s="19"/>
      <c r="AL991" s="19"/>
      <c r="AM991" s="19"/>
      <c r="AN991" s="19"/>
      <c r="AO991" s="19"/>
      <c r="AP991" s="19"/>
    </row>
    <row r="992">
      <c r="B992" t="s">
        <v>404</v>
      </c>
      <c r="C992" s="19" t="n">
        <v>0.562072293627273</v>
      </c>
      <c r="D992" s="19" t="n">
        <v>0.472433744070742</v>
      </c>
      <c r="E992" s="19" t="n">
        <v>0.636067970028103</v>
      </c>
      <c r="F992" s="19"/>
      <c r="G992" s="19" t="n">
        <v>0.518224768740475</v>
      </c>
      <c r="H992" s="19" t="n">
        <v>0.540370467280949</v>
      </c>
      <c r="I992" s="19" t="n">
        <v>0.584431987071213</v>
      </c>
      <c r="J992" s="19" t="n">
        <v>0.512853659323992</v>
      </c>
      <c r="K992" s="19" t="n">
        <v>0.565939710245559</v>
      </c>
      <c r="L992" s="19" t="n">
        <v>0.636436771958375</v>
      </c>
      <c r="M992" s="19"/>
      <c r="N992" s="19" t="n">
        <v>0.6218534183091</v>
      </c>
      <c r="O992" s="19" t="n">
        <v>0.472783493734135</v>
      </c>
      <c r="P992" s="19" t="n">
        <v>0.650016231656459</v>
      </c>
      <c r="Q992" s="19" t="n">
        <v>0.54861322801415</v>
      </c>
      <c r="R992" s="19" t="n">
        <v>0.528011907198252</v>
      </c>
      <c r="S992" s="19"/>
      <c r="T992" s="19" t="n">
        <v>0.349949779579853</v>
      </c>
      <c r="U992" s="19" t="n">
        <v>0.611172634649864</v>
      </c>
      <c r="V992" s="19" t="n">
        <v>0.437533175999653</v>
      </c>
      <c r="W992" s="19" t="n">
        <v>0.615610143783281</v>
      </c>
      <c r="X992" s="19"/>
      <c r="Y992" s="19" t="n">
        <v>0.521167158825382</v>
      </c>
      <c r="Z992" s="19" t="n">
        <v>0.616765893114814</v>
      </c>
      <c r="AA992" s="19" t="n">
        <v>0.612066327177428</v>
      </c>
      <c r="AB992" s="19" t="n">
        <v>0.445994678783561</v>
      </c>
      <c r="AC992" s="19" t="n">
        <v>0.466013717867617</v>
      </c>
      <c r="AD992" s="19" t="n">
        <v>0.808029665839133</v>
      </c>
      <c r="AE992" s="19"/>
      <c r="AF992" s="19" t="n">
        <v>0.56192106894001</v>
      </c>
      <c r="AG992" s="19"/>
      <c r="AH992" s="19" t="n">
        <v>0.552957818413287</v>
      </c>
      <c r="AI992" s="19"/>
      <c r="AJ992" s="19" t="n">
        <v>0.549306120665585</v>
      </c>
      <c r="AK992" s="19" t="n">
        <v>0.576529825844258</v>
      </c>
      <c r="AL992" s="19" t="n">
        <v>0.555575625477368</v>
      </c>
      <c r="AM992" s="19" t="n">
        <v>0.472884274527985</v>
      </c>
      <c r="AN992" s="19" t="n">
        <v>0.579903883669242</v>
      </c>
      <c r="AO992" s="19" t="n">
        <v>0.705734584618144</v>
      </c>
      <c r="AP992" s="19" t="n">
        <v>0.555055864041924</v>
      </c>
    </row>
    <row r="993">
      <c r="B993" t="s">
        <v>392</v>
      </c>
      <c r="C993" s="19" t="n">
        <v>0.330244895886405</v>
      </c>
      <c r="D993" s="19" t="n">
        <v>0.366965092651284</v>
      </c>
      <c r="E993" s="19" t="n">
        <v>0.299932761089141</v>
      </c>
      <c r="F993" s="19"/>
      <c r="G993" s="19" t="n">
        <v>0.458184388853208</v>
      </c>
      <c r="H993" s="19" t="n">
        <v>0.410827456680049</v>
      </c>
      <c r="I993" s="19" t="n">
        <v>0.315682913144638</v>
      </c>
      <c r="J993" s="19" t="n">
        <v>0.347154853991108</v>
      </c>
      <c r="K993" s="19" t="n">
        <v>0.198686930759022</v>
      </c>
      <c r="L993" s="19" t="n">
        <v>0.263428075138005</v>
      </c>
      <c r="M993" s="19"/>
      <c r="N993" s="19" t="n">
        <v>0.272216917012603</v>
      </c>
      <c r="O993" s="19" t="n">
        <v>0.392488109752111</v>
      </c>
      <c r="P993" s="19" t="n">
        <v>0.24208443305085</v>
      </c>
      <c r="Q993" s="19" t="n">
        <v>0.370144906743627</v>
      </c>
      <c r="R993" s="19" t="n">
        <v>0.345736740099411</v>
      </c>
      <c r="S993" s="19"/>
      <c r="T993" s="19" t="n">
        <v>0.373091010213807</v>
      </c>
      <c r="U993" s="19" t="n">
        <v>0.343537020534996</v>
      </c>
      <c r="V993" s="19" t="n">
        <v>0.349241080814216</v>
      </c>
      <c r="W993" s="19" t="n">
        <v>0.289568991210623</v>
      </c>
      <c r="X993" s="19"/>
      <c r="Y993" s="19" t="n">
        <v>0.383308940427872</v>
      </c>
      <c r="Z993" s="19" t="n">
        <v>0.311001135344582</v>
      </c>
      <c r="AA993" s="19" t="n">
        <v>0.232998869335065</v>
      </c>
      <c r="AB993" s="19" t="n">
        <v>0.421357977275949</v>
      </c>
      <c r="AC993" s="19" t="n">
        <v>0.48475024498338</v>
      </c>
      <c r="AD993" s="19" t="n">
        <v>0.0835283458183658</v>
      </c>
      <c r="AE993" s="19"/>
      <c r="AF993" s="19" t="n">
        <v>0.324343107116897</v>
      </c>
      <c r="AG993" s="19"/>
      <c r="AH993" s="19" t="n">
        <v>0.340129884394037</v>
      </c>
      <c r="AI993" s="19"/>
      <c r="AJ993" s="19" t="n">
        <v>0.333648024349193</v>
      </c>
      <c r="AK993" s="19" t="n">
        <v>0.303629608599753</v>
      </c>
      <c r="AL993" s="19" t="n">
        <v>0.257820242413971</v>
      </c>
      <c r="AM993" s="19" t="n">
        <v>0.527115725472015</v>
      </c>
      <c r="AN993" s="19" t="n">
        <v>0.420096116330758</v>
      </c>
      <c r="AO993" s="19" t="n">
        <v>0.236213750042797</v>
      </c>
      <c r="AP993" s="19" t="n">
        <v>0.30688809109439</v>
      </c>
    </row>
    <row r="994">
      <c r="B994" t="s">
        <v>209</v>
      </c>
      <c r="C994" s="19" t="n">
        <v>0.107682810486322</v>
      </c>
      <c r="D994" s="19" t="n">
        <v>0.160601163277974</v>
      </c>
      <c r="E994" s="19" t="n">
        <v>0.0639992688827554</v>
      </c>
      <c r="F994" s="19"/>
      <c r="G994" s="19" t="n">
        <v>0.0235908424063177</v>
      </c>
      <c r="H994" s="19" t="n">
        <v>0.0488020760390012</v>
      </c>
      <c r="I994" s="19" t="n">
        <v>0.099885099784149</v>
      </c>
      <c r="J994" s="19" t="n">
        <v>0.1399914866849</v>
      </c>
      <c r="K994" s="19" t="n">
        <v>0.235373358995419</v>
      </c>
      <c r="L994" s="19" t="n">
        <v>0.10013515290362</v>
      </c>
      <c r="M994" s="19"/>
      <c r="N994" s="19" t="n">
        <v>0.105929664678297</v>
      </c>
      <c r="O994" s="19" t="n">
        <v>0.134728396513755</v>
      </c>
      <c r="P994" s="19" t="n">
        <v>0.107899335292691</v>
      </c>
      <c r="Q994" s="19" t="n">
        <v>0.081241865242222</v>
      </c>
      <c r="R994" s="19" t="n">
        <v>0.126251352702337</v>
      </c>
      <c r="S994" s="19"/>
      <c r="T994" s="19" t="n">
        <v>0.276959210206339</v>
      </c>
      <c r="U994" s="19" t="n">
        <v>0.0452903448151402</v>
      </c>
      <c r="V994" s="19" t="n">
        <v>0.21322574318613</v>
      </c>
      <c r="W994" s="19" t="n">
        <v>0.0948208650060959</v>
      </c>
      <c r="X994" s="19"/>
      <c r="Y994" s="19" t="n">
        <v>0.095523900746746</v>
      </c>
      <c r="Z994" s="19" t="n">
        <v>0.0722329715406039</v>
      </c>
      <c r="AA994" s="19" t="n">
        <v>0.154934803487507</v>
      </c>
      <c r="AB994" s="19" t="n">
        <v>0.13264734394049</v>
      </c>
      <c r="AC994" s="19" t="n">
        <v>0.0492360371490028</v>
      </c>
      <c r="AD994" s="19" t="n">
        <v>0.108441988342502</v>
      </c>
      <c r="AE994" s="19"/>
      <c r="AF994" s="19" t="n">
        <v>0.113735823943093</v>
      </c>
      <c r="AG994" s="19"/>
      <c r="AH994" s="19" t="n">
        <v>0.106912297192676</v>
      </c>
      <c r="AI994" s="19"/>
      <c r="AJ994" s="19" t="n">
        <v>0.117045854985221</v>
      </c>
      <c r="AK994" s="19" t="n">
        <v>0.119840565555989</v>
      </c>
      <c r="AL994" s="19" t="n">
        <v>0.18660413210866</v>
      </c>
      <c r="AM994" s="19" t="n">
        <v>0</v>
      </c>
      <c r="AN994" s="19" t="n">
        <v>0</v>
      </c>
      <c r="AO994" s="19" t="n">
        <v>0.0580516653390596</v>
      </c>
      <c r="AP994" s="19" t="n">
        <v>0.138056044863686</v>
      </c>
    </row>
    <row r="995">
      <c r="C995" s="19"/>
      <c r="D995" s="19"/>
      <c r="E995" s="19"/>
      <c r="F995" s="19"/>
      <c r="G995" s="19"/>
      <c r="H995" s="19"/>
      <c r="I995" s="19"/>
      <c r="J995" s="19"/>
      <c r="K995" s="19"/>
      <c r="L995" s="19"/>
      <c r="M995" s="19"/>
      <c r="N995" s="19"/>
      <c r="O995" s="19"/>
      <c r="P995" s="19"/>
      <c r="Q995" s="19"/>
      <c r="R995" s="19"/>
      <c r="S995" s="19"/>
      <c r="T995" s="19"/>
      <c r="U995" s="19"/>
      <c r="V995" s="19"/>
      <c r="W995" s="19"/>
      <c r="X995" s="19"/>
      <c r="Y995" s="19"/>
      <c r="Z995" s="19"/>
      <c r="AA995" s="19"/>
      <c r="AB995" s="19"/>
      <c r="AC995" s="19"/>
      <c r="AD995" s="19"/>
      <c r="AE995" s="19"/>
      <c r="AF995" s="19"/>
      <c r="AG995" s="19"/>
      <c r="AH995" s="19"/>
      <c r="AI995" s="19"/>
      <c r="AJ995" s="19"/>
      <c r="AK995" s="19"/>
      <c r="AL995" s="19"/>
      <c r="AM995" s="19"/>
      <c r="AN995" s="19"/>
      <c r="AO995" s="19"/>
      <c r="AP995" s="19"/>
    </row>
    <row r="996">
      <c r="B996" s="7" t="s">
        <v>407</v>
      </c>
      <c r="C996" s="19"/>
      <c r="D996" s="19"/>
      <c r="E996" s="19"/>
      <c r="F996" s="19"/>
      <c r="G996" s="19"/>
      <c r="H996" s="19"/>
      <c r="I996" s="19"/>
      <c r="J996" s="19"/>
      <c r="K996" s="19"/>
      <c r="L996" s="19"/>
      <c r="M996" s="19"/>
      <c r="N996" s="19"/>
      <c r="O996" s="19"/>
      <c r="P996" s="19"/>
      <c r="Q996" s="19"/>
      <c r="R996" s="19"/>
      <c r="S996" s="19"/>
      <c r="T996" s="19"/>
      <c r="U996" s="19"/>
      <c r="V996" s="19"/>
      <c r="W996" s="19"/>
      <c r="X996" s="19"/>
      <c r="Y996" s="19"/>
      <c r="Z996" s="19"/>
      <c r="AA996" s="19"/>
      <c r="AB996" s="19"/>
      <c r="AC996" s="19"/>
      <c r="AD996" s="19"/>
      <c r="AE996" s="19"/>
      <c r="AF996" s="19"/>
      <c r="AG996" s="19"/>
      <c r="AH996" s="19"/>
      <c r="AI996" s="19"/>
      <c r="AJ996" s="19"/>
      <c r="AK996" s="19"/>
      <c r="AL996" s="19"/>
      <c r="AM996" s="19"/>
      <c r="AN996" s="19"/>
      <c r="AO996" s="19"/>
      <c r="AP996" s="19"/>
    </row>
    <row r="997">
      <c r="B997" s="26" t="s">
        <v>351</v>
      </c>
      <c r="C997" s="19"/>
      <c r="D997" s="19"/>
      <c r="E997" s="19"/>
      <c r="F997" s="19"/>
      <c r="G997" s="19"/>
      <c r="H997" s="19"/>
      <c r="I997" s="19"/>
      <c r="J997" s="19"/>
      <c r="K997" s="19"/>
      <c r="L997" s="19"/>
      <c r="M997" s="19"/>
      <c r="N997" s="19"/>
      <c r="O997" s="19"/>
      <c r="P997" s="19"/>
      <c r="Q997" s="19"/>
      <c r="R997" s="19"/>
      <c r="S997" s="19"/>
      <c r="T997" s="19"/>
      <c r="U997" s="19"/>
      <c r="V997" s="19"/>
      <c r="W997" s="19"/>
      <c r="X997" s="19"/>
      <c r="Y997" s="19"/>
      <c r="Z997" s="19"/>
      <c r="AA997" s="19"/>
      <c r="AB997" s="19"/>
      <c r="AC997" s="19"/>
      <c r="AD997" s="19"/>
      <c r="AE997" s="19"/>
      <c r="AF997" s="19"/>
      <c r="AG997" s="19"/>
      <c r="AH997" s="19"/>
      <c r="AI997" s="19"/>
      <c r="AJ997" s="19"/>
      <c r="AK997" s="19"/>
      <c r="AL997" s="19"/>
      <c r="AM997" s="19"/>
      <c r="AN997" s="19"/>
      <c r="AO997" s="19"/>
      <c r="AP997" s="19"/>
    </row>
    <row r="998">
      <c r="B998" t="s">
        <v>406</v>
      </c>
      <c r="C998" s="19" t="n">
        <v>0.581103078979792</v>
      </c>
      <c r="D998" s="19" t="n">
        <v>0.542447365375644</v>
      </c>
      <c r="E998" s="19" t="n">
        <v>0.627782450462959</v>
      </c>
      <c r="F998" s="19"/>
      <c r="G998" s="19" t="n">
        <v>0.43264523038115</v>
      </c>
      <c r="H998" s="19" t="n">
        <v>0.535698689199261</v>
      </c>
      <c r="I998" s="19" t="n">
        <v>0.670428175931341</v>
      </c>
      <c r="J998" s="19" t="n">
        <v>0.566321017658249</v>
      </c>
      <c r="K998" s="19" t="n">
        <v>0.56763424355603</v>
      </c>
      <c r="L998" s="19" t="n">
        <v>0.661268518845089</v>
      </c>
      <c r="M998" s="19"/>
      <c r="N998" s="19" t="n">
        <v>0.644990987658263</v>
      </c>
      <c r="O998" s="19" t="n">
        <v>0.537864763234629</v>
      </c>
      <c r="P998" s="19" t="n">
        <v>0.604587073952864</v>
      </c>
      <c r="Q998" s="19" t="n">
        <v>0.487262965529225</v>
      </c>
      <c r="R998" s="19" t="n">
        <v>0.77424322701086</v>
      </c>
      <c r="S998" s="19"/>
      <c r="T998" s="19" t="n">
        <v>0.446574911368484</v>
      </c>
      <c r="U998" s="19" t="n">
        <v>0.634021231730171</v>
      </c>
      <c r="V998" s="19" t="n">
        <v>0.46770846358802</v>
      </c>
      <c r="W998" s="19" t="n">
        <v>0.633333179561075</v>
      </c>
      <c r="X998" s="19"/>
      <c r="Y998" s="19" t="n">
        <v>0.55310187143886</v>
      </c>
      <c r="Z998" s="19" t="n">
        <v>0.732483500103495</v>
      </c>
      <c r="AA998" s="19" t="n">
        <v>0.631428939214475</v>
      </c>
      <c r="AB998" s="19" t="n">
        <v>0.576677558241549</v>
      </c>
      <c r="AC998" s="19" t="n">
        <v>0.415071090097245</v>
      </c>
      <c r="AD998" s="19" t="n">
        <v>0.525812743129585</v>
      </c>
      <c r="AE998" s="19"/>
      <c r="AF998" s="19" t="n">
        <v>0.570510549672814</v>
      </c>
      <c r="AG998" s="19"/>
      <c r="AH998" s="19" t="n">
        <v>0.581839123152868</v>
      </c>
      <c r="AI998" s="19"/>
      <c r="AJ998" s="19" t="n">
        <v>0.55557768887787</v>
      </c>
      <c r="AK998" s="19" t="n">
        <v>0.54693584532502</v>
      </c>
      <c r="AL998" s="19" t="n">
        <v>0.649900128959956</v>
      </c>
      <c r="AM998" s="19" t="n">
        <v>0.21119130519115</v>
      </c>
      <c r="AN998" s="19" t="n">
        <v>0.635919343608665</v>
      </c>
      <c r="AO998" s="19" t="n">
        <v>0.727322605641661</v>
      </c>
      <c r="AP998" s="19" t="n">
        <v>0.689998896879052</v>
      </c>
    </row>
    <row r="999">
      <c r="B999" t="s">
        <v>392</v>
      </c>
      <c r="C999" s="19" t="n">
        <v>0.331676326093966</v>
      </c>
      <c r="D999" s="19" t="n">
        <v>0.385086292191568</v>
      </c>
      <c r="E999" s="19" t="n">
        <v>0.267180203375751</v>
      </c>
      <c r="F999" s="19"/>
      <c r="G999" s="19" t="n">
        <v>0.41279974152321</v>
      </c>
      <c r="H999" s="19" t="n">
        <v>0.423502758251244</v>
      </c>
      <c r="I999" s="19" t="n">
        <v>0.263037458975374</v>
      </c>
      <c r="J999" s="19" t="n">
        <v>0.373016375009594</v>
      </c>
      <c r="K999" s="19" t="n">
        <v>0.319467999197023</v>
      </c>
      <c r="L999" s="19" t="n">
        <v>0.237240938018267</v>
      </c>
      <c r="M999" s="19"/>
      <c r="N999" s="19" t="n">
        <v>0.23296908599871</v>
      </c>
      <c r="O999" s="19" t="n">
        <v>0.405234925060168</v>
      </c>
      <c r="P999" s="19" t="n">
        <v>0.255550306216956</v>
      </c>
      <c r="Q999" s="19" t="n">
        <v>0.454249586706548</v>
      </c>
      <c r="R999" s="19" t="n">
        <v>0.144770289544397</v>
      </c>
      <c r="S999" s="19"/>
      <c r="T999" s="19" t="n">
        <v>0.389571483060845</v>
      </c>
      <c r="U999" s="19" t="n">
        <v>0.332257617968115</v>
      </c>
      <c r="V999" s="19" t="n">
        <v>0.38901663612234</v>
      </c>
      <c r="W999" s="19" t="n">
        <v>0.273587796545451</v>
      </c>
      <c r="X999" s="19"/>
      <c r="Y999" s="19" t="n">
        <v>0.366231984475402</v>
      </c>
      <c r="Z999" s="19" t="n">
        <v>0.209249131421559</v>
      </c>
      <c r="AA999" s="19" t="n">
        <v>0.275840257520752</v>
      </c>
      <c r="AB999" s="19" t="n">
        <v>0.299527442684815</v>
      </c>
      <c r="AC999" s="19" t="n">
        <v>0.584928909902755</v>
      </c>
      <c r="AD999" s="19" t="n">
        <v>0.239095431409878</v>
      </c>
      <c r="AE999" s="19"/>
      <c r="AF999" s="19" t="n">
        <v>0.381319790435038</v>
      </c>
      <c r="AG999" s="19"/>
      <c r="AH999" s="19" t="n">
        <v>0.325413730430164</v>
      </c>
      <c r="AI999" s="19"/>
      <c r="AJ999" s="19" t="n">
        <v>0.34333710109021</v>
      </c>
      <c r="AK999" s="19" t="n">
        <v>0.312123330862253</v>
      </c>
      <c r="AL999" s="19" t="n">
        <v>0.319107979304788</v>
      </c>
      <c r="AM999" s="19" t="n">
        <v>0.728868057905849</v>
      </c>
      <c r="AN999" s="19" t="n">
        <v>0.308363517599117</v>
      </c>
      <c r="AO999" s="19" t="n">
        <v>0.272677394358339</v>
      </c>
      <c r="AP999" s="19" t="n">
        <v>0.190809321956614</v>
      </c>
    </row>
    <row r="1000">
      <c r="B1000" t="s">
        <v>209</v>
      </c>
      <c r="C1000" s="19" t="n">
        <v>0.087220594926242</v>
      </c>
      <c r="D1000" s="19" t="n">
        <v>0.0724663424327886</v>
      </c>
      <c r="E1000" s="19" t="n">
        <v>0.10503734616129</v>
      </c>
      <c r="F1000" s="19"/>
      <c r="G1000" s="19" t="n">
        <v>0.15455502809564</v>
      </c>
      <c r="H1000" s="19" t="n">
        <v>0.0407985525494949</v>
      </c>
      <c r="I1000" s="19" t="n">
        <v>0.0665343650932841</v>
      </c>
      <c r="J1000" s="19" t="n">
        <v>0.0606626073321562</v>
      </c>
      <c r="K1000" s="19" t="n">
        <v>0.112897757246947</v>
      </c>
      <c r="L1000" s="19" t="n">
        <v>0.101490543136644</v>
      </c>
      <c r="M1000" s="19"/>
      <c r="N1000" s="19" t="n">
        <v>0.122039926343028</v>
      </c>
      <c r="O1000" s="19" t="n">
        <v>0.0569003117052028</v>
      </c>
      <c r="P1000" s="19" t="n">
        <v>0.13986261983018</v>
      </c>
      <c r="Q1000" s="19" t="n">
        <v>0.0584874477642262</v>
      </c>
      <c r="R1000" s="19" t="n">
        <v>0.0809864834447425</v>
      </c>
      <c r="S1000" s="19"/>
      <c r="T1000" s="19" t="n">
        <v>0.163853605570671</v>
      </c>
      <c r="U1000" s="19" t="n">
        <v>0.0337211503017133</v>
      </c>
      <c r="V1000" s="19" t="n">
        <v>0.14327490028964</v>
      </c>
      <c r="W1000" s="19" t="n">
        <v>0.0930790238934745</v>
      </c>
      <c r="X1000" s="19"/>
      <c r="Y1000" s="19" t="n">
        <v>0.0806661440857378</v>
      </c>
      <c r="Z1000" s="19" t="n">
        <v>0.0582673684749462</v>
      </c>
      <c r="AA1000" s="19" t="n">
        <v>0.0927308032647737</v>
      </c>
      <c r="AB1000" s="19" t="n">
        <v>0.123794999073635</v>
      </c>
      <c r="AC1000" s="19" t="n">
        <v>0</v>
      </c>
      <c r="AD1000" s="19" t="n">
        <v>0.235091825460537</v>
      </c>
      <c r="AE1000" s="19"/>
      <c r="AF1000" s="19" t="n">
        <v>0.0481696598921476</v>
      </c>
      <c r="AG1000" s="19"/>
      <c r="AH1000" s="19" t="n">
        <v>0.0927471464169675</v>
      </c>
      <c r="AI1000" s="19"/>
      <c r="AJ1000" s="19" t="n">
        <v>0.10108521003192</v>
      </c>
      <c r="AK1000" s="19" t="n">
        <v>0.140940823812728</v>
      </c>
      <c r="AL1000" s="19" t="n">
        <v>0.0309918917352561</v>
      </c>
      <c r="AM1000" s="19" t="n">
        <v>0.0599406369030018</v>
      </c>
      <c r="AN1000" s="19" t="n">
        <v>0.055717138792219</v>
      </c>
      <c r="AO1000" s="19" t="n">
        <v>0</v>
      </c>
      <c r="AP1000" s="19" t="n">
        <v>0.119191781164334</v>
      </c>
    </row>
    <row r="1001">
      <c r="C1001" s="19"/>
      <c r="D1001" s="19"/>
      <c r="E1001" s="19"/>
      <c r="F1001" s="19"/>
      <c r="G1001" s="19"/>
      <c r="H1001" s="19"/>
      <c r="I1001" s="19"/>
      <c r="J1001" s="19"/>
      <c r="K1001" s="19"/>
      <c r="L1001" s="19"/>
      <c r="M1001" s="19"/>
      <c r="N1001" s="19"/>
      <c r="O1001" s="19"/>
      <c r="P1001" s="19"/>
      <c r="Q1001" s="19"/>
      <c r="R1001" s="19"/>
      <c r="S1001" s="19"/>
      <c r="T1001" s="19"/>
      <c r="U1001" s="19"/>
      <c r="V1001" s="19"/>
      <c r="W1001" s="19"/>
      <c r="X1001" s="19"/>
      <c r="Y1001" s="19"/>
      <c r="Z1001" s="19"/>
      <c r="AA1001" s="19"/>
      <c r="AB1001" s="19"/>
      <c r="AC1001" s="19"/>
      <c r="AD1001" s="19"/>
      <c r="AE1001" s="19"/>
      <c r="AF1001" s="19"/>
      <c r="AG1001" s="19"/>
      <c r="AH1001" s="19"/>
      <c r="AI1001" s="19"/>
      <c r="AJ1001" s="19"/>
      <c r="AK1001" s="19"/>
      <c r="AL1001" s="19"/>
      <c r="AM1001" s="19"/>
      <c r="AN1001" s="19"/>
      <c r="AO1001" s="19"/>
      <c r="AP1001" s="19"/>
    </row>
    <row r="1002">
      <c r="B1002" s="7" t="s">
        <v>409</v>
      </c>
      <c r="C1002" s="19"/>
      <c r="D1002" s="19"/>
      <c r="E1002" s="19"/>
      <c r="F1002" s="19"/>
      <c r="G1002" s="19"/>
      <c r="H1002" s="19"/>
      <c r="I1002" s="19"/>
      <c r="J1002" s="19"/>
      <c r="K1002" s="19"/>
      <c r="L1002" s="19"/>
      <c r="M1002" s="19"/>
      <c r="N1002" s="19"/>
      <c r="O1002" s="19"/>
      <c r="P1002" s="19"/>
      <c r="Q1002" s="19"/>
      <c r="R1002" s="19"/>
      <c r="S1002" s="19"/>
      <c r="T1002" s="19"/>
      <c r="U1002" s="19"/>
      <c r="V1002" s="19"/>
      <c r="W1002" s="19"/>
      <c r="X1002" s="19"/>
      <c r="Y1002" s="19"/>
      <c r="Z1002" s="19"/>
      <c r="AA1002" s="19"/>
      <c r="AB1002" s="19"/>
      <c r="AC1002" s="19"/>
      <c r="AD1002" s="19"/>
      <c r="AE1002" s="19"/>
      <c r="AF1002" s="19"/>
      <c r="AG1002" s="19"/>
      <c r="AH1002" s="19"/>
      <c r="AI1002" s="19"/>
      <c r="AJ1002" s="19"/>
      <c r="AK1002" s="19"/>
      <c r="AL1002" s="19"/>
      <c r="AM1002" s="19"/>
      <c r="AN1002" s="19"/>
      <c r="AO1002" s="19"/>
      <c r="AP1002" s="19"/>
    </row>
    <row r="1003">
      <c r="B1003" s="26" t="s">
        <v>351</v>
      </c>
      <c r="C1003" s="19"/>
      <c r="D1003" s="19"/>
      <c r="E1003" s="19"/>
      <c r="F1003" s="19"/>
      <c r="G1003" s="19"/>
      <c r="H1003" s="19"/>
      <c r="I1003" s="19"/>
      <c r="J1003" s="19"/>
      <c r="K1003" s="19"/>
      <c r="L1003" s="19"/>
      <c r="M1003" s="19"/>
      <c r="N1003" s="19"/>
      <c r="O1003" s="19"/>
      <c r="P1003" s="19"/>
      <c r="Q1003" s="19"/>
      <c r="R1003" s="19"/>
      <c r="S1003" s="19"/>
      <c r="T1003" s="19"/>
      <c r="U1003" s="19"/>
      <c r="V1003" s="19"/>
      <c r="W1003" s="19"/>
      <c r="X1003" s="19"/>
      <c r="Y1003" s="19"/>
      <c r="Z1003" s="19"/>
      <c r="AA1003" s="19"/>
      <c r="AB1003" s="19"/>
      <c r="AC1003" s="19"/>
      <c r="AD1003" s="19"/>
      <c r="AE1003" s="19"/>
      <c r="AF1003" s="19"/>
      <c r="AG1003" s="19"/>
      <c r="AH1003" s="19"/>
      <c r="AI1003" s="19"/>
      <c r="AJ1003" s="19"/>
      <c r="AK1003" s="19"/>
      <c r="AL1003" s="19"/>
      <c r="AM1003" s="19"/>
      <c r="AN1003" s="19"/>
      <c r="AO1003" s="19"/>
      <c r="AP1003" s="19"/>
    </row>
    <row r="1004">
      <c r="B1004" t="s">
        <v>408</v>
      </c>
      <c r="C1004" s="19" t="n">
        <v>0.706522015784125</v>
      </c>
      <c r="D1004" s="19" t="n">
        <v>0.703734230817656</v>
      </c>
      <c r="E1004" s="19" t="n">
        <v>0.708812740690425</v>
      </c>
      <c r="F1004" s="19"/>
      <c r="G1004" s="19" t="n">
        <v>0.769763469787961</v>
      </c>
      <c r="H1004" s="19" t="n">
        <v>0.486610250891698</v>
      </c>
      <c r="I1004" s="19" t="n">
        <v>0.630763405392192</v>
      </c>
      <c r="J1004" s="19" t="n">
        <v>0.756332468668147</v>
      </c>
      <c r="K1004" s="19" t="n">
        <v>0.945439942098504</v>
      </c>
      <c r="L1004" s="19" t="n">
        <v>0.719273053880662</v>
      </c>
      <c r="M1004" s="19"/>
      <c r="N1004" s="19" t="n">
        <v>0.768838240128688</v>
      </c>
      <c r="O1004" s="19" t="n">
        <v>0.654198047161266</v>
      </c>
      <c r="P1004" s="19" t="n">
        <v>0.772787480518188</v>
      </c>
      <c r="Q1004" s="19" t="n">
        <v>0.716607025275239</v>
      </c>
      <c r="R1004" s="19" t="n">
        <v>0.629256748361684</v>
      </c>
      <c r="S1004" s="19"/>
      <c r="T1004" s="19" t="n">
        <v>0.566677752355803</v>
      </c>
      <c r="U1004" s="19" t="n">
        <v>0.749011937409501</v>
      </c>
      <c r="V1004" s="19" t="n">
        <v>0.657805835172744</v>
      </c>
      <c r="W1004" s="19" t="n">
        <v>0.692051014738718</v>
      </c>
      <c r="X1004" s="19"/>
      <c r="Y1004" s="19" t="n">
        <v>0.662702535092808</v>
      </c>
      <c r="Z1004" s="19" t="n">
        <v>0.726988988514193</v>
      </c>
      <c r="AA1004" s="19" t="n">
        <v>0.752814406359331</v>
      </c>
      <c r="AB1004" s="19" t="n">
        <v>0.503765759893945</v>
      </c>
      <c r="AC1004" s="19" t="n">
        <v>0.914194643927345</v>
      </c>
      <c r="AD1004" s="19" t="n">
        <v>0.763103051638062</v>
      </c>
      <c r="AE1004" s="19"/>
      <c r="AF1004" s="19" t="n">
        <v>0.71619475997214</v>
      </c>
      <c r="AG1004" s="19"/>
      <c r="AH1004" s="19" t="n">
        <v>0.700872319905441</v>
      </c>
      <c r="AI1004" s="19"/>
      <c r="AJ1004" s="19" t="n">
        <v>0.725572825230613</v>
      </c>
      <c r="AK1004" s="19" t="n">
        <v>0.58901367342728</v>
      </c>
      <c r="AL1004" s="19" t="n">
        <v>0.798545601623743</v>
      </c>
      <c r="AM1004" s="19" t="n">
        <v>0.507151983489033</v>
      </c>
      <c r="AN1004" s="19" t="n">
        <v>0.631190512362757</v>
      </c>
      <c r="AO1004" s="19" t="n">
        <v>0.761817743317028</v>
      </c>
      <c r="AP1004" s="19" t="n">
        <v>0.795458289605247</v>
      </c>
    </row>
    <row r="1005">
      <c r="B1005" t="s">
        <v>392</v>
      </c>
      <c r="C1005" s="19" t="n">
        <v>0.2387724884514</v>
      </c>
      <c r="D1005" s="19" t="n">
        <v>0.264725799651931</v>
      </c>
      <c r="E1005" s="19" t="n">
        <v>0.217446634024644</v>
      </c>
      <c r="F1005" s="19"/>
      <c r="G1005" s="19" t="n">
        <v>0.230236530212039</v>
      </c>
      <c r="H1005" s="19" t="n">
        <v>0.49331019018928</v>
      </c>
      <c r="I1005" s="19" t="n">
        <v>0.292834553346369</v>
      </c>
      <c r="J1005" s="19" t="n">
        <v>0.194187496426779</v>
      </c>
      <c r="K1005" s="19" t="n">
        <v>0.0545600579014955</v>
      </c>
      <c r="L1005" s="19" t="n">
        <v>0.167878154084639</v>
      </c>
      <c r="M1005" s="19"/>
      <c r="N1005" s="19" t="n">
        <v>0.149923110592504</v>
      </c>
      <c r="O1005" s="19" t="n">
        <v>0.300178147286522</v>
      </c>
      <c r="P1005" s="19" t="n">
        <v>0.154795459531003</v>
      </c>
      <c r="Q1005" s="19" t="n">
        <v>0.241538402079085</v>
      </c>
      <c r="R1005" s="19" t="n">
        <v>0.309490985497274</v>
      </c>
      <c r="S1005" s="19"/>
      <c r="T1005" s="19" t="n">
        <v>0.433322247644197</v>
      </c>
      <c r="U1005" s="19" t="n">
        <v>0.190431435744715</v>
      </c>
      <c r="V1005" s="19" t="n">
        <v>0.246132029226734</v>
      </c>
      <c r="W1005" s="19" t="n">
        <v>0.260979124731519</v>
      </c>
      <c r="X1005" s="19"/>
      <c r="Y1005" s="19" t="n">
        <v>0.291628705544967</v>
      </c>
      <c r="Z1005" s="19" t="n">
        <v>0.273011011485807</v>
      </c>
      <c r="AA1005" s="19" t="n">
        <v>0.155325840427845</v>
      </c>
      <c r="AB1005" s="19" t="n">
        <v>0.404551125168575</v>
      </c>
      <c r="AC1005" s="19" t="n">
        <v>0.0858053560726551</v>
      </c>
      <c r="AD1005" s="19" t="n">
        <v>0.236896948361938</v>
      </c>
      <c r="AE1005" s="19"/>
      <c r="AF1005" s="19" t="n">
        <v>0.235521270475603</v>
      </c>
      <c r="AG1005" s="19"/>
      <c r="AH1005" s="19" t="n">
        <v>0.243439059619851</v>
      </c>
      <c r="AI1005" s="19"/>
      <c r="AJ1005" s="19" t="n">
        <v>0.240063779955442</v>
      </c>
      <c r="AK1005" s="19" t="n">
        <v>0.263245888369699</v>
      </c>
      <c r="AL1005" s="19" t="n">
        <v>0.201454398376257</v>
      </c>
      <c r="AM1005" s="19" t="n">
        <v>0.348460640444608</v>
      </c>
      <c r="AN1005" s="19" t="n">
        <v>0.368809487637243</v>
      </c>
      <c r="AO1005" s="19" t="n">
        <v>0.18810439003397</v>
      </c>
      <c r="AP1005" s="19" t="n">
        <v>0.175706143252118</v>
      </c>
    </row>
    <row r="1006">
      <c r="B1006" t="s">
        <v>209</v>
      </c>
      <c r="C1006" s="19" t="n">
        <v>0.0547054957644754</v>
      </c>
      <c r="D1006" s="19" t="n">
        <v>0.031539969530413</v>
      </c>
      <c r="E1006" s="19" t="n">
        <v>0.0737406252849312</v>
      </c>
      <c r="F1006" s="19"/>
      <c r="G1006" s="19" t="n">
        <v>0</v>
      </c>
      <c r="H1006" s="19" t="n">
        <v>0.0200795589190213</v>
      </c>
      <c r="I1006" s="19" t="n">
        <v>0.0764020412614396</v>
      </c>
      <c r="J1006" s="19" t="n">
        <v>0.0494800349050744</v>
      </c>
      <c r="K1006" s="19" t="n">
        <v>0</v>
      </c>
      <c r="L1006" s="19" t="n">
        <v>0.112848792034699</v>
      </c>
      <c r="M1006" s="19"/>
      <c r="N1006" s="19" t="n">
        <v>0.081238649278808</v>
      </c>
      <c r="O1006" s="19" t="n">
        <v>0.0456238055522129</v>
      </c>
      <c r="P1006" s="19" t="n">
        <v>0.0724170599508092</v>
      </c>
      <c r="Q1006" s="19" t="n">
        <v>0.0418545726456766</v>
      </c>
      <c r="R1006" s="19" t="n">
        <v>0.0612522661410416</v>
      </c>
      <c r="S1006" s="19"/>
      <c r="T1006" s="19" t="n">
        <v>0</v>
      </c>
      <c r="U1006" s="19" t="n">
        <v>0.0605566268457844</v>
      </c>
      <c r="V1006" s="19" t="n">
        <v>0.0960621356005215</v>
      </c>
      <c r="W1006" s="19" t="n">
        <v>0.0469698605297632</v>
      </c>
      <c r="X1006" s="19"/>
      <c r="Y1006" s="19" t="n">
        <v>0.0456687593622241</v>
      </c>
      <c r="Z1006" s="19" t="n">
        <v>0</v>
      </c>
      <c r="AA1006" s="19" t="n">
        <v>0.0918597532128248</v>
      </c>
      <c r="AB1006" s="19" t="n">
        <v>0.0916831149374805</v>
      </c>
      <c r="AC1006" s="19" t="n">
        <v>0</v>
      </c>
      <c r="AD1006" s="19" t="n">
        <v>0</v>
      </c>
      <c r="AE1006" s="19"/>
      <c r="AF1006" s="19" t="n">
        <v>0.0482839695522565</v>
      </c>
      <c r="AG1006" s="19"/>
      <c r="AH1006" s="19" t="n">
        <v>0.0556886204747083</v>
      </c>
      <c r="AI1006" s="19"/>
      <c r="AJ1006" s="19" t="n">
        <v>0.0343633948139448</v>
      </c>
      <c r="AK1006" s="19" t="n">
        <v>0.147740438203021</v>
      </c>
      <c r="AL1006" s="19" t="n">
        <v>0</v>
      </c>
      <c r="AM1006" s="19" t="n">
        <v>0.144387376066359</v>
      </c>
      <c r="AN1006" s="19" t="n">
        <v>0</v>
      </c>
      <c r="AO1006" s="19" t="n">
        <v>0.0500778666490023</v>
      </c>
      <c r="AP1006" s="19" t="n">
        <v>0.0288355671426353</v>
      </c>
    </row>
    <row r="1007">
      <c r="C1007" s="19"/>
      <c r="D1007" s="19"/>
      <c r="E1007" s="19"/>
      <c r="F1007" s="19"/>
      <c r="G1007" s="19"/>
      <c r="H1007" s="19"/>
      <c r="I1007" s="19"/>
      <c r="J1007" s="19"/>
      <c r="K1007" s="19"/>
      <c r="L1007" s="19"/>
      <c r="M1007" s="19"/>
      <c r="N1007" s="19"/>
      <c r="O1007" s="19"/>
      <c r="P1007" s="19"/>
      <c r="Q1007" s="19"/>
      <c r="R1007" s="19"/>
      <c r="S1007" s="19"/>
      <c r="T1007" s="19"/>
      <c r="U1007" s="19"/>
      <c r="V1007" s="19"/>
      <c r="W1007" s="19"/>
      <c r="X1007" s="19"/>
      <c r="Y1007" s="19"/>
      <c r="Z1007" s="19"/>
      <c r="AA1007" s="19"/>
      <c r="AB1007" s="19"/>
      <c r="AC1007" s="19"/>
      <c r="AD1007" s="19"/>
      <c r="AE1007" s="19"/>
      <c r="AF1007" s="19"/>
      <c r="AG1007" s="19"/>
      <c r="AH1007" s="19"/>
      <c r="AI1007" s="19"/>
      <c r="AJ1007" s="19"/>
      <c r="AK1007" s="19"/>
      <c r="AL1007" s="19"/>
      <c r="AM1007" s="19"/>
      <c r="AN1007" s="19"/>
      <c r="AO1007" s="19"/>
      <c r="AP1007" s="19"/>
    </row>
    <row r="1008">
      <c r="B1008" s="7" t="s">
        <v>411</v>
      </c>
      <c r="C1008" s="19"/>
      <c r="D1008" s="19"/>
      <c r="E1008" s="19"/>
      <c r="F1008" s="19"/>
      <c r="G1008" s="19"/>
      <c r="H1008" s="19"/>
      <c r="I1008" s="19"/>
      <c r="J1008" s="19"/>
      <c r="K1008" s="19"/>
      <c r="L1008" s="19"/>
      <c r="M1008" s="19"/>
      <c r="N1008" s="19"/>
      <c r="O1008" s="19"/>
      <c r="P1008" s="19"/>
      <c r="Q1008" s="19"/>
      <c r="R1008" s="19"/>
      <c r="S1008" s="19"/>
      <c r="T1008" s="19"/>
      <c r="U1008" s="19"/>
      <c r="V1008" s="19"/>
      <c r="W1008" s="19"/>
      <c r="X1008" s="19"/>
      <c r="Y1008" s="19"/>
      <c r="Z1008" s="19"/>
      <c r="AA1008" s="19"/>
      <c r="AB1008" s="19"/>
      <c r="AC1008" s="19"/>
      <c r="AD1008" s="19"/>
      <c r="AE1008" s="19"/>
      <c r="AF1008" s="19"/>
      <c r="AG1008" s="19"/>
      <c r="AH1008" s="19"/>
      <c r="AI1008" s="19"/>
      <c r="AJ1008" s="19"/>
      <c r="AK1008" s="19"/>
      <c r="AL1008" s="19"/>
      <c r="AM1008" s="19"/>
      <c r="AN1008" s="19"/>
      <c r="AO1008" s="19"/>
      <c r="AP1008" s="19"/>
    </row>
    <row r="1009">
      <c r="B1009" s="26" t="s">
        <v>351</v>
      </c>
      <c r="C1009" s="19"/>
      <c r="D1009" s="19"/>
      <c r="E1009" s="19"/>
      <c r="F1009" s="19"/>
      <c r="G1009" s="19"/>
      <c r="H1009" s="19"/>
      <c r="I1009" s="19"/>
      <c r="J1009" s="19"/>
      <c r="K1009" s="19"/>
      <c r="L1009" s="19"/>
      <c r="M1009" s="19"/>
      <c r="N1009" s="19"/>
      <c r="O1009" s="19"/>
      <c r="P1009" s="19"/>
      <c r="Q1009" s="19"/>
      <c r="R1009" s="19"/>
      <c r="S1009" s="19"/>
      <c r="T1009" s="19"/>
      <c r="U1009" s="19"/>
      <c r="V1009" s="19"/>
      <c r="W1009" s="19"/>
      <c r="X1009" s="19"/>
      <c r="Y1009" s="19"/>
      <c r="Z1009" s="19"/>
      <c r="AA1009" s="19"/>
      <c r="AB1009" s="19"/>
      <c r="AC1009" s="19"/>
      <c r="AD1009" s="19"/>
      <c r="AE1009" s="19"/>
      <c r="AF1009" s="19"/>
      <c r="AG1009" s="19"/>
      <c r="AH1009" s="19"/>
      <c r="AI1009" s="19"/>
      <c r="AJ1009" s="19"/>
      <c r="AK1009" s="19"/>
      <c r="AL1009" s="19"/>
      <c r="AM1009" s="19"/>
      <c r="AN1009" s="19"/>
      <c r="AO1009" s="19"/>
      <c r="AP1009" s="19"/>
    </row>
    <row r="1010">
      <c r="B1010" t="s">
        <v>410</v>
      </c>
      <c r="C1010" s="19" t="n">
        <v>0.731160681076409</v>
      </c>
      <c r="D1010" s="19" t="n">
        <v>0.752656795480645</v>
      </c>
      <c r="E1010" s="19" t="n">
        <v>0.707679177901448</v>
      </c>
      <c r="F1010" s="19"/>
      <c r="G1010" s="19" t="n">
        <v>0.689204902983204</v>
      </c>
      <c r="H1010" s="19" t="n">
        <v>0.702575030708028</v>
      </c>
      <c r="I1010" s="19" t="n">
        <v>0.82701471093841</v>
      </c>
      <c r="J1010" s="19" t="n">
        <v>0.738817114200692</v>
      </c>
      <c r="K1010" s="19" t="n">
        <v>0.740111040879203</v>
      </c>
      <c r="L1010" s="19" t="n">
        <v>0.681822929465052</v>
      </c>
      <c r="M1010" s="19"/>
      <c r="N1010" s="19" t="n">
        <v>0.702735952711725</v>
      </c>
      <c r="O1010" s="19" t="n">
        <v>0.810439488575744</v>
      </c>
      <c r="P1010" s="19" t="n">
        <v>0.686598603087155</v>
      </c>
      <c r="Q1010" s="19" t="n">
        <v>0.770242115216502</v>
      </c>
      <c r="R1010" s="19" t="n">
        <v>0.654718712978852</v>
      </c>
      <c r="S1010" s="19"/>
      <c r="T1010" s="19" t="n">
        <v>0.691561836521608</v>
      </c>
      <c r="U1010" s="19" t="n">
        <v>0.701747425551699</v>
      </c>
      <c r="V1010" s="19" t="n">
        <v>0.63387377471325</v>
      </c>
      <c r="W1010" s="19" t="n">
        <v>0.796205124097444</v>
      </c>
      <c r="X1010" s="19"/>
      <c r="Y1010" s="19" t="n">
        <v>0.74951630276823</v>
      </c>
      <c r="Z1010" s="19" t="n">
        <v>0.72234640180853</v>
      </c>
      <c r="AA1010" s="19" t="n">
        <v>0.682176607187377</v>
      </c>
      <c r="AB1010" s="19" t="n">
        <v>0.649043386893401</v>
      </c>
      <c r="AC1010" s="19" t="n">
        <v>0.692726226622259</v>
      </c>
      <c r="AD1010" s="19" t="n">
        <v>0.935577539509767</v>
      </c>
      <c r="AE1010" s="19"/>
      <c r="AF1010" s="19" t="n">
        <v>0.727805795492505</v>
      </c>
      <c r="AG1010" s="19"/>
      <c r="AH1010" s="19" t="n">
        <v>0.74259499027632</v>
      </c>
      <c r="AI1010" s="19"/>
      <c r="AJ1010" s="19" t="n">
        <v>0.752670029553472</v>
      </c>
      <c r="AK1010" s="19" t="n">
        <v>0.751651045508539</v>
      </c>
      <c r="AL1010" s="19" t="n">
        <v>0.798905471033792</v>
      </c>
      <c r="AM1010" s="19" t="n">
        <v>0.494843215383493</v>
      </c>
      <c r="AN1010" s="19" t="n">
        <v>0.682928912938652</v>
      </c>
      <c r="AO1010" s="19" t="n">
        <v>0.510564399495686</v>
      </c>
      <c r="AP1010" s="19" t="n">
        <v>0.877291324084561</v>
      </c>
    </row>
    <row r="1011">
      <c r="B1011" t="s">
        <v>392</v>
      </c>
      <c r="C1011" s="19" t="n">
        <v>0.170866079230553</v>
      </c>
      <c r="D1011" s="19" t="n">
        <v>0.1580240911734</v>
      </c>
      <c r="E1011" s="19" t="n">
        <v>0.184894157871473</v>
      </c>
      <c r="F1011" s="19"/>
      <c r="G1011" s="19" t="n">
        <v>0.189401287368073</v>
      </c>
      <c r="H1011" s="19" t="n">
        <v>0.189738565120477</v>
      </c>
      <c r="I1011" s="19" t="n">
        <v>0.0833909602864489</v>
      </c>
      <c r="J1011" s="19" t="n">
        <v>0.206201850941791</v>
      </c>
      <c r="K1011" s="19" t="n">
        <v>0.17228415203547</v>
      </c>
      <c r="L1011" s="19" t="n">
        <v>0.195058771208705</v>
      </c>
      <c r="M1011" s="19"/>
      <c r="N1011" s="19" t="n">
        <v>0.169946149530304</v>
      </c>
      <c r="O1011" s="19" t="n">
        <v>0.136784366210841</v>
      </c>
      <c r="P1011" s="19" t="n">
        <v>0.155130658228481</v>
      </c>
      <c r="Q1011" s="19" t="n">
        <v>0.185842784060674</v>
      </c>
      <c r="R1011" s="19" t="n">
        <v>0.21424482538818</v>
      </c>
      <c r="S1011" s="19"/>
      <c r="T1011" s="19" t="n">
        <v>0.308438163478392</v>
      </c>
      <c r="U1011" s="19" t="n">
        <v>0.121480312877906</v>
      </c>
      <c r="V1011" s="19" t="n">
        <v>0.240323207148165</v>
      </c>
      <c r="W1011" s="19" t="n">
        <v>0.160057531061603</v>
      </c>
      <c r="X1011" s="19"/>
      <c r="Y1011" s="19" t="n">
        <v>0.156001928201557</v>
      </c>
      <c r="Z1011" s="19" t="n">
        <v>0.225360345630263</v>
      </c>
      <c r="AA1011" s="19" t="n">
        <v>0.183622344996679</v>
      </c>
      <c r="AB1011" s="19" t="n">
        <v>0.250265952359521</v>
      </c>
      <c r="AC1011" s="19" t="n">
        <v>0.21811769886841</v>
      </c>
      <c r="AD1011" s="19" t="n">
        <v>0</v>
      </c>
      <c r="AE1011" s="19"/>
      <c r="AF1011" s="19" t="n">
        <v>0.17918565344561</v>
      </c>
      <c r="AG1011" s="19"/>
      <c r="AH1011" s="19" t="n">
        <v>0.172520607114988</v>
      </c>
      <c r="AI1011" s="19"/>
      <c r="AJ1011" s="19" t="n">
        <v>0.177805098186872</v>
      </c>
      <c r="AK1011" s="19" t="n">
        <v>0.119188857364289</v>
      </c>
      <c r="AL1011" s="19" t="n">
        <v>0.0732279863970148</v>
      </c>
      <c r="AM1011" s="19" t="n">
        <v>0.420723217718374</v>
      </c>
      <c r="AN1011" s="19" t="n">
        <v>0.158535543530674</v>
      </c>
      <c r="AO1011" s="19" t="n">
        <v>0.403134997858763</v>
      </c>
      <c r="AP1011" s="19" t="n">
        <v>0.0669277235487298</v>
      </c>
    </row>
    <row r="1012">
      <c r="B1012" t="s">
        <v>209</v>
      </c>
      <c r="C1012" s="19" t="n">
        <v>0.0979732396930388</v>
      </c>
      <c r="D1012" s="19" t="n">
        <v>0.0893191133459556</v>
      </c>
      <c r="E1012" s="19" t="n">
        <v>0.107426664227079</v>
      </c>
      <c r="F1012" s="19"/>
      <c r="G1012" s="19" t="n">
        <v>0.121393809648724</v>
      </c>
      <c r="H1012" s="19" t="n">
        <v>0.107686404171494</v>
      </c>
      <c r="I1012" s="19" t="n">
        <v>0.0895943287751415</v>
      </c>
      <c r="J1012" s="19" t="n">
        <v>0.0549810348575173</v>
      </c>
      <c r="K1012" s="19" t="n">
        <v>0.0876048070853278</v>
      </c>
      <c r="L1012" s="19" t="n">
        <v>0.123118299326243</v>
      </c>
      <c r="M1012" s="19"/>
      <c r="N1012" s="19" t="n">
        <v>0.127317897757971</v>
      </c>
      <c r="O1012" s="19" t="n">
        <v>0.0527761452134143</v>
      </c>
      <c r="P1012" s="19" t="n">
        <v>0.158270738684364</v>
      </c>
      <c r="Q1012" s="19" t="n">
        <v>0.0439151007228237</v>
      </c>
      <c r="R1012" s="19" t="n">
        <v>0.131036461632968</v>
      </c>
      <c r="S1012" s="19"/>
      <c r="T1012" s="19" t="n">
        <v>0</v>
      </c>
      <c r="U1012" s="19" t="n">
        <v>0.176772261570394</v>
      </c>
      <c r="V1012" s="19" t="n">
        <v>0.125803018138585</v>
      </c>
      <c r="W1012" s="19" t="n">
        <v>0.0437373448409524</v>
      </c>
      <c r="X1012" s="19"/>
      <c r="Y1012" s="19" t="n">
        <v>0.0944817690302127</v>
      </c>
      <c r="Z1012" s="19" t="n">
        <v>0.0522932525612064</v>
      </c>
      <c r="AA1012" s="19" t="n">
        <v>0.134201047815944</v>
      </c>
      <c r="AB1012" s="19" t="n">
        <v>0.100690660747078</v>
      </c>
      <c r="AC1012" s="19" t="n">
        <v>0.089156074509331</v>
      </c>
      <c r="AD1012" s="19" t="n">
        <v>0.0644224604902333</v>
      </c>
      <c r="AE1012" s="19"/>
      <c r="AF1012" s="19" t="n">
        <v>0.0930085510618855</v>
      </c>
      <c r="AG1012" s="19"/>
      <c r="AH1012" s="19" t="n">
        <v>0.0848844026086918</v>
      </c>
      <c r="AI1012" s="19"/>
      <c r="AJ1012" s="19" t="n">
        <v>0.0695248722596563</v>
      </c>
      <c r="AK1012" s="19" t="n">
        <v>0.129160097127172</v>
      </c>
      <c r="AL1012" s="19" t="n">
        <v>0.127866542569193</v>
      </c>
      <c r="AM1012" s="19" t="n">
        <v>0.0844335668981324</v>
      </c>
      <c r="AN1012" s="19" t="n">
        <v>0.158535543530674</v>
      </c>
      <c r="AO1012" s="19" t="n">
        <v>0.0863006026455514</v>
      </c>
      <c r="AP1012" s="19" t="n">
        <v>0.0557809523667093</v>
      </c>
    </row>
    <row r="1013">
      <c r="C1013" s="19"/>
      <c r="D1013" s="19"/>
      <c r="E1013" s="19"/>
      <c r="F1013" s="19"/>
      <c r="G1013" s="19"/>
      <c r="H1013" s="19"/>
      <c r="I1013" s="19"/>
      <c r="J1013" s="19"/>
      <c r="K1013" s="19"/>
      <c r="L1013" s="19"/>
      <c r="M1013" s="19"/>
      <c r="N1013" s="19"/>
      <c r="O1013" s="19"/>
      <c r="P1013" s="19"/>
      <c r="Q1013" s="19"/>
      <c r="R1013" s="19"/>
      <c r="S1013" s="19"/>
      <c r="T1013" s="19"/>
      <c r="U1013" s="19"/>
      <c r="V1013" s="19"/>
      <c r="W1013" s="19"/>
      <c r="X1013" s="19"/>
      <c r="Y1013" s="19"/>
      <c r="Z1013" s="19"/>
      <c r="AA1013" s="19"/>
      <c r="AB1013" s="19"/>
      <c r="AC1013" s="19"/>
      <c r="AD1013" s="19"/>
      <c r="AE1013" s="19"/>
      <c r="AF1013" s="19"/>
      <c r="AG1013" s="19"/>
      <c r="AH1013" s="19"/>
      <c r="AI1013" s="19"/>
      <c r="AJ1013" s="19"/>
      <c r="AK1013" s="19"/>
      <c r="AL1013" s="19"/>
      <c r="AM1013" s="19"/>
      <c r="AN1013" s="19"/>
      <c r="AO1013" s="19"/>
      <c r="AP1013" s="19"/>
    </row>
    <row r="1014">
      <c r="B1014" s="7" t="s">
        <v>414</v>
      </c>
      <c r="C1014" s="19"/>
      <c r="D1014" s="19"/>
      <c r="E1014" s="19"/>
      <c r="F1014" s="19"/>
      <c r="G1014" s="19"/>
      <c r="H1014" s="19"/>
      <c r="I1014" s="19"/>
      <c r="J1014" s="19"/>
      <c r="K1014" s="19"/>
      <c r="L1014" s="19"/>
      <c r="M1014" s="19"/>
      <c r="N1014" s="19"/>
      <c r="O1014" s="19"/>
      <c r="P1014" s="19"/>
      <c r="Q1014" s="19"/>
      <c r="R1014" s="19"/>
      <c r="S1014" s="19"/>
      <c r="T1014" s="19"/>
      <c r="U1014" s="19"/>
      <c r="V1014" s="19"/>
      <c r="W1014" s="19"/>
      <c r="X1014" s="19"/>
      <c r="Y1014" s="19"/>
      <c r="Z1014" s="19"/>
      <c r="AA1014" s="19"/>
      <c r="AB1014" s="19"/>
      <c r="AC1014" s="19"/>
      <c r="AD1014" s="19"/>
      <c r="AE1014" s="19"/>
      <c r="AF1014" s="19"/>
      <c r="AG1014" s="19"/>
      <c r="AH1014" s="19"/>
      <c r="AI1014" s="19"/>
      <c r="AJ1014" s="19"/>
      <c r="AK1014" s="19"/>
      <c r="AL1014" s="19"/>
      <c r="AM1014" s="19"/>
      <c r="AN1014" s="19"/>
      <c r="AO1014" s="19"/>
      <c r="AP1014" s="19"/>
    </row>
    <row r="1015">
      <c r="B1015" s="26" t="s">
        <v>351</v>
      </c>
      <c r="C1015" s="19"/>
      <c r="D1015" s="19"/>
      <c r="E1015" s="19"/>
      <c r="F1015" s="19"/>
      <c r="G1015" s="19"/>
      <c r="H1015" s="19"/>
      <c r="I1015" s="19"/>
      <c r="J1015" s="19"/>
      <c r="K1015" s="19"/>
      <c r="L1015" s="19"/>
      <c r="M1015" s="19"/>
      <c r="N1015" s="19"/>
      <c r="O1015" s="19"/>
      <c r="P1015" s="19"/>
      <c r="Q1015" s="19"/>
      <c r="R1015" s="19"/>
      <c r="S1015" s="19"/>
      <c r="T1015" s="19"/>
      <c r="U1015" s="19"/>
      <c r="V1015" s="19"/>
      <c r="W1015" s="19"/>
      <c r="X1015" s="19"/>
      <c r="Y1015" s="19"/>
      <c r="Z1015" s="19"/>
      <c r="AA1015" s="19"/>
      <c r="AB1015" s="19"/>
      <c r="AC1015" s="19"/>
      <c r="AD1015" s="19"/>
      <c r="AE1015" s="19"/>
      <c r="AF1015" s="19"/>
      <c r="AG1015" s="19"/>
      <c r="AH1015" s="19"/>
      <c r="AI1015" s="19"/>
      <c r="AJ1015" s="19"/>
      <c r="AK1015" s="19"/>
      <c r="AL1015" s="19"/>
      <c r="AM1015" s="19"/>
      <c r="AN1015" s="19"/>
      <c r="AO1015" s="19"/>
      <c r="AP1015" s="19"/>
    </row>
    <row r="1016">
      <c r="B1016" t="s">
        <v>412</v>
      </c>
      <c r="C1016" s="19" t="n">
        <v>0.138945290010133</v>
      </c>
      <c r="D1016" s="19" t="n">
        <v>0.165072671983184</v>
      </c>
      <c r="E1016" s="19" t="n">
        <v>0.112353847670611</v>
      </c>
      <c r="F1016" s="19"/>
      <c r="G1016" s="19" t="n">
        <v>0.0480430583215267</v>
      </c>
      <c r="H1016" s="19" t="n">
        <v>0.235158399927412</v>
      </c>
      <c r="I1016" s="19" t="n">
        <v>0.176978859004708</v>
      </c>
      <c r="J1016" s="19" t="n">
        <v>0.153332200008964</v>
      </c>
      <c r="K1016" s="19" t="n">
        <v>0.192350793641458</v>
      </c>
      <c r="L1016" s="19" t="n">
        <v>0.0386081898373985</v>
      </c>
      <c r="M1016" s="19"/>
      <c r="N1016" s="19" t="n">
        <v>0</v>
      </c>
      <c r="O1016" s="19" t="n">
        <v>0.0349165083530516</v>
      </c>
      <c r="P1016" s="19" t="n">
        <v>0.251038786355232</v>
      </c>
      <c r="Q1016" s="19" t="n">
        <v>0.102784932232475</v>
      </c>
      <c r="R1016" s="19" t="n">
        <v>0.21236288064566</v>
      </c>
      <c r="S1016" s="19"/>
      <c r="T1016" s="19" t="n">
        <v>0.215762986271379</v>
      </c>
      <c r="U1016" s="19" t="n">
        <v>0.20769502186969</v>
      </c>
      <c r="V1016" s="19" t="n">
        <v>0.111493760233022</v>
      </c>
      <c r="W1016" s="19" t="n">
        <v>0.150922488008894</v>
      </c>
      <c r="X1016" s="19"/>
      <c r="Y1016" s="19" t="n">
        <v>0.209286191343062</v>
      </c>
      <c r="Z1016" s="19" t="n">
        <v>0.196285702277765</v>
      </c>
      <c r="AA1016" s="19" t="n">
        <v>0.0551785283491427</v>
      </c>
      <c r="AB1016" s="19" t="n">
        <v>0.124567407740584</v>
      </c>
      <c r="AC1016" s="19" t="n">
        <v>0</v>
      </c>
      <c r="AD1016" s="19" t="n">
        <v>0.0818121462405452</v>
      </c>
      <c r="AE1016" s="19"/>
      <c r="AF1016" s="19" t="n">
        <v>0.171029997744693</v>
      </c>
      <c r="AG1016" s="19"/>
      <c r="AH1016" s="19" t="n">
        <v>0.122765458114612</v>
      </c>
      <c r="AI1016" s="19"/>
      <c r="AJ1016" s="19" t="n">
        <v>0.0722926554212498</v>
      </c>
      <c r="AK1016" s="19" t="n">
        <v>0.102677093851342</v>
      </c>
      <c r="AL1016" s="19" t="n">
        <v>0.231888380809804</v>
      </c>
      <c r="AM1016" s="19" t="n">
        <v>0.195681715301201</v>
      </c>
      <c r="AN1016" s="19" t="n">
        <v>0</v>
      </c>
      <c r="AO1016" s="19" t="n">
        <v>0.22627538010114</v>
      </c>
      <c r="AP1016" s="19" t="n">
        <v>0.142114977343281</v>
      </c>
    </row>
    <row r="1017">
      <c r="B1017" t="s">
        <v>413</v>
      </c>
      <c r="C1017" s="19" t="n">
        <v>0.770125170167733</v>
      </c>
      <c r="D1017" s="19" t="n">
        <v>0.794751940146078</v>
      </c>
      <c r="E1017" s="19" t="n">
        <v>0.745060992878049</v>
      </c>
      <c r="F1017" s="19"/>
      <c r="G1017" s="19" t="n">
        <v>0.951956941678473</v>
      </c>
      <c r="H1017" s="19" t="n">
        <v>0.764841600072589</v>
      </c>
      <c r="I1017" s="19" t="n">
        <v>0.794457802699212</v>
      </c>
      <c r="J1017" s="19" t="n">
        <v>0.754417189450988</v>
      </c>
      <c r="K1017" s="19" t="n">
        <v>0.627649341019522</v>
      </c>
      <c r="L1017" s="19" t="n">
        <v>0.777691711348747</v>
      </c>
      <c r="M1017" s="19"/>
      <c r="N1017" s="19" t="n">
        <v>1</v>
      </c>
      <c r="O1017" s="19" t="n">
        <v>0.846286632827262</v>
      </c>
      <c r="P1017" s="19" t="n">
        <v>0.544789571485205</v>
      </c>
      <c r="Q1017" s="19" t="n">
        <v>0.876236352514868</v>
      </c>
      <c r="R1017" s="19" t="n">
        <v>0.758374858851036</v>
      </c>
      <c r="S1017" s="19"/>
      <c r="T1017" s="19" t="n">
        <v>0.784237013728621</v>
      </c>
      <c r="U1017" s="19" t="n">
        <v>0.670014281446307</v>
      </c>
      <c r="V1017" s="19" t="n">
        <v>0.741209281179997</v>
      </c>
      <c r="W1017" s="19" t="n">
        <v>0.798357669604359</v>
      </c>
      <c r="X1017" s="19"/>
      <c r="Y1017" s="19" t="n">
        <v>0.755868224086221</v>
      </c>
      <c r="Z1017" s="19" t="n">
        <v>0.727227051677076</v>
      </c>
      <c r="AA1017" s="19" t="n">
        <v>0.774367363266763</v>
      </c>
      <c r="AB1017" s="19" t="n">
        <v>0.670582743036922</v>
      </c>
      <c r="AC1017" s="19" t="n">
        <v>1</v>
      </c>
      <c r="AD1017" s="19" t="n">
        <v>0.737840005452525</v>
      </c>
      <c r="AE1017" s="19"/>
      <c r="AF1017" s="19" t="n">
        <v>0.77020963192319</v>
      </c>
      <c r="AG1017" s="19"/>
      <c r="AH1017" s="19" t="n">
        <v>0.781577136594264</v>
      </c>
      <c r="AI1017" s="19"/>
      <c r="AJ1017" s="19" t="n">
        <v>0.863213056577888</v>
      </c>
      <c r="AK1017" s="19" t="n">
        <v>0.75652747507801</v>
      </c>
      <c r="AL1017" s="19" t="n">
        <v>0.768111619190196</v>
      </c>
      <c r="AM1017" s="19" t="n">
        <v>0.731507148023664</v>
      </c>
      <c r="AN1017" s="19" t="n">
        <v>1</v>
      </c>
      <c r="AO1017" s="19" t="n">
        <v>0.603143045944486</v>
      </c>
      <c r="AP1017" s="19" t="n">
        <v>0.711126510772391</v>
      </c>
    </row>
    <row r="1018">
      <c r="B1018" t="s">
        <v>209</v>
      </c>
      <c r="C1018" s="19" t="n">
        <v>0.0909295398221346</v>
      </c>
      <c r="D1018" s="19" t="n">
        <v>0.0401753878707374</v>
      </c>
      <c r="E1018" s="19" t="n">
        <v>0.14258515945134</v>
      </c>
      <c r="F1018" s="19"/>
      <c r="G1018" s="19" t="n">
        <v>0</v>
      </c>
      <c r="H1018" s="19" t="n">
        <v>0</v>
      </c>
      <c r="I1018" s="19" t="n">
        <v>0.0285633382960799</v>
      </c>
      <c r="J1018" s="19" t="n">
        <v>0.0922506105400483</v>
      </c>
      <c r="K1018" s="19" t="n">
        <v>0.179999865339021</v>
      </c>
      <c r="L1018" s="19" t="n">
        <v>0.183700098813854</v>
      </c>
      <c r="M1018" s="19"/>
      <c r="N1018" s="19" t="n">
        <v>0</v>
      </c>
      <c r="O1018" s="19" t="n">
        <v>0.118796858819686</v>
      </c>
      <c r="P1018" s="19" t="n">
        <v>0.204171642159563</v>
      </c>
      <c r="Q1018" s="19" t="n">
        <v>0.0209787152526571</v>
      </c>
      <c r="R1018" s="19" t="n">
        <v>0.0292622605033047</v>
      </c>
      <c r="S1018" s="19"/>
      <c r="T1018" s="19" t="n">
        <v>0</v>
      </c>
      <c r="U1018" s="19" t="n">
        <v>0.122290696684003</v>
      </c>
      <c r="V1018" s="19" t="n">
        <v>0.147296958586982</v>
      </c>
      <c r="W1018" s="19" t="n">
        <v>0.0507198423867465</v>
      </c>
      <c r="X1018" s="19"/>
      <c r="Y1018" s="19" t="n">
        <v>0.0348455845707178</v>
      </c>
      <c r="Z1018" s="19" t="n">
        <v>0.0764872460451589</v>
      </c>
      <c r="AA1018" s="19" t="n">
        <v>0.170454108384094</v>
      </c>
      <c r="AB1018" s="19" t="n">
        <v>0.204849849222495</v>
      </c>
      <c r="AC1018" s="19" t="n">
        <v>0</v>
      </c>
      <c r="AD1018" s="19" t="n">
        <v>0.18034784830693</v>
      </c>
      <c r="AE1018" s="19"/>
      <c r="AF1018" s="19" t="n">
        <v>0.0587603703321172</v>
      </c>
      <c r="AG1018" s="19"/>
      <c r="AH1018" s="19" t="n">
        <v>0.0956574052911243</v>
      </c>
      <c r="AI1018" s="19"/>
      <c r="AJ1018" s="19" t="n">
        <v>0.0644942880008625</v>
      </c>
      <c r="AK1018" s="19" t="n">
        <v>0.140795431070648</v>
      </c>
      <c r="AL1018" s="19" t="n">
        <v>0</v>
      </c>
      <c r="AM1018" s="19" t="n">
        <v>0.0728111366751351</v>
      </c>
      <c r="AN1018" s="19" t="n">
        <v>0</v>
      </c>
      <c r="AO1018" s="19" t="n">
        <v>0.170581573954374</v>
      </c>
      <c r="AP1018" s="19" t="n">
        <v>0.146758511884327</v>
      </c>
    </row>
    <row r="1019">
      <c r="C1019" s="19"/>
      <c r="D1019" s="19"/>
      <c r="E1019" s="19"/>
      <c r="F1019" s="19"/>
      <c r="G1019" s="19"/>
      <c r="H1019" s="19"/>
      <c r="I1019" s="19"/>
      <c r="J1019" s="19"/>
      <c r="K1019" s="19"/>
      <c r="L1019" s="19"/>
      <c r="M1019" s="19"/>
      <c r="N1019" s="19"/>
      <c r="O1019" s="19"/>
      <c r="P1019" s="19"/>
      <c r="Q1019" s="19"/>
      <c r="R1019" s="19"/>
      <c r="S1019" s="19"/>
      <c r="T1019" s="19"/>
      <c r="U1019" s="19"/>
      <c r="V1019" s="19"/>
      <c r="W1019" s="19"/>
      <c r="X1019" s="19"/>
      <c r="Y1019" s="19"/>
      <c r="Z1019" s="19"/>
      <c r="AA1019" s="19"/>
      <c r="AB1019" s="19"/>
      <c r="AC1019" s="19"/>
      <c r="AD1019" s="19"/>
      <c r="AE1019" s="19"/>
      <c r="AF1019" s="19"/>
      <c r="AG1019" s="19"/>
      <c r="AH1019" s="19"/>
      <c r="AI1019" s="19"/>
      <c r="AJ1019" s="19"/>
      <c r="AK1019" s="19"/>
      <c r="AL1019" s="19"/>
      <c r="AM1019" s="19"/>
      <c r="AN1019" s="19"/>
      <c r="AO1019" s="19"/>
      <c r="AP1019" s="19"/>
    </row>
    <row r="1020">
      <c r="B1020" s="7" t="s">
        <v>416</v>
      </c>
      <c r="C1020" s="19"/>
      <c r="D1020" s="19"/>
      <c r="E1020" s="19"/>
      <c r="F1020" s="19"/>
      <c r="G1020" s="19"/>
      <c r="H1020" s="19"/>
      <c r="I1020" s="19"/>
      <c r="J1020" s="19"/>
      <c r="K1020" s="19"/>
      <c r="L1020" s="19"/>
      <c r="M1020" s="19"/>
      <c r="N1020" s="19"/>
      <c r="O1020" s="19"/>
      <c r="P1020" s="19"/>
      <c r="Q1020" s="19"/>
      <c r="R1020" s="19"/>
      <c r="S1020" s="19"/>
      <c r="T1020" s="19"/>
      <c r="U1020" s="19"/>
      <c r="V1020" s="19"/>
      <c r="W1020" s="19"/>
      <c r="X1020" s="19"/>
      <c r="Y1020" s="19"/>
      <c r="Z1020" s="19"/>
      <c r="AA1020" s="19"/>
      <c r="AB1020" s="19"/>
      <c r="AC1020" s="19"/>
      <c r="AD1020" s="19"/>
      <c r="AE1020" s="19"/>
      <c r="AF1020" s="19"/>
      <c r="AG1020" s="19"/>
      <c r="AH1020" s="19"/>
      <c r="AI1020" s="19"/>
      <c r="AJ1020" s="19"/>
      <c r="AK1020" s="19"/>
      <c r="AL1020" s="19"/>
      <c r="AM1020" s="19"/>
      <c r="AN1020" s="19"/>
      <c r="AO1020" s="19"/>
      <c r="AP1020" s="19"/>
    </row>
    <row r="1021">
      <c r="B1021" s="26" t="s">
        <v>351</v>
      </c>
      <c r="C1021" s="19"/>
      <c r="D1021" s="19"/>
      <c r="E1021" s="19"/>
      <c r="F1021" s="19"/>
      <c r="G1021" s="19"/>
      <c r="H1021" s="19"/>
      <c r="I1021" s="19"/>
      <c r="J1021" s="19"/>
      <c r="K1021" s="19"/>
      <c r="L1021" s="19"/>
      <c r="M1021" s="19"/>
      <c r="N1021" s="19"/>
      <c r="O1021" s="19"/>
      <c r="P1021" s="19"/>
      <c r="Q1021" s="19"/>
      <c r="R1021" s="19"/>
      <c r="S1021" s="19"/>
      <c r="T1021" s="19"/>
      <c r="U1021" s="19"/>
      <c r="V1021" s="19"/>
      <c r="W1021" s="19"/>
      <c r="X1021" s="19"/>
      <c r="Y1021" s="19"/>
      <c r="Z1021" s="19"/>
      <c r="AA1021" s="19"/>
      <c r="AB1021" s="19"/>
      <c r="AC1021" s="19"/>
      <c r="AD1021" s="19"/>
      <c r="AE1021" s="19"/>
      <c r="AF1021" s="19"/>
      <c r="AG1021" s="19"/>
      <c r="AH1021" s="19"/>
      <c r="AI1021" s="19"/>
      <c r="AJ1021" s="19"/>
      <c r="AK1021" s="19"/>
      <c r="AL1021" s="19"/>
      <c r="AM1021" s="19"/>
      <c r="AN1021" s="19"/>
      <c r="AO1021" s="19"/>
      <c r="AP1021" s="19"/>
    </row>
    <row r="1022">
      <c r="B1022" t="s">
        <v>415</v>
      </c>
      <c r="C1022" s="19" t="n">
        <v>0.179005187542655</v>
      </c>
      <c r="D1022" s="19" t="n">
        <v>0.164320579653228</v>
      </c>
      <c r="E1022" s="19" t="n">
        <v>0.19032168336439</v>
      </c>
      <c r="F1022" s="19"/>
      <c r="G1022" s="19" t="n">
        <v>0.262514603975584</v>
      </c>
      <c r="H1022" s="19" t="n">
        <v>0.194244305482225</v>
      </c>
      <c r="I1022" s="19" t="n">
        <v>0.158730684465255</v>
      </c>
      <c r="J1022" s="19" t="n">
        <v>0.0549008368251494</v>
      </c>
      <c r="K1022" s="19" t="n">
        <v>0.272106293130064</v>
      </c>
      <c r="L1022" s="19" t="n">
        <v>0.188179108458416</v>
      </c>
      <c r="M1022" s="19"/>
      <c r="N1022" s="19" t="n">
        <v>0.242633122079826</v>
      </c>
      <c r="O1022" s="19" t="n">
        <v>0.186937379368148</v>
      </c>
      <c r="P1022" s="19" t="n">
        <v>0.15314670071825</v>
      </c>
      <c r="Q1022" s="19" t="n">
        <v>0.144465151871098</v>
      </c>
      <c r="R1022" s="19" t="n">
        <v>0.242350955462128</v>
      </c>
      <c r="S1022" s="19"/>
      <c r="T1022" s="19" t="n">
        <v>0.215043364893827</v>
      </c>
      <c r="U1022" s="19" t="n">
        <v>0.164134432622588</v>
      </c>
      <c r="V1022" s="19" t="n">
        <v>0.188370496849478</v>
      </c>
      <c r="W1022" s="19" t="n">
        <v>0.167558084568581</v>
      </c>
      <c r="X1022" s="19"/>
      <c r="Y1022" s="19" t="n">
        <v>0.205950014842123</v>
      </c>
      <c r="Z1022" s="19" t="n">
        <v>0.150789573582856</v>
      </c>
      <c r="AA1022" s="19" t="n">
        <v>0.167002777822553</v>
      </c>
      <c r="AB1022" s="19" t="n">
        <v>0.0782258342744086</v>
      </c>
      <c r="AC1022" s="19" t="n">
        <v>0.218141648548364</v>
      </c>
      <c r="AD1022" s="19" t="n">
        <v>0.178672921940031</v>
      </c>
      <c r="AE1022" s="19"/>
      <c r="AF1022" s="19" t="n">
        <v>0.202804123011187</v>
      </c>
      <c r="AG1022" s="19"/>
      <c r="AH1022" s="19" t="n">
        <v>0.181954479543117</v>
      </c>
      <c r="AI1022" s="19"/>
      <c r="AJ1022" s="19" t="n">
        <v>0.181608262057848</v>
      </c>
      <c r="AK1022" s="19" t="n">
        <v>0.130854221803713</v>
      </c>
      <c r="AL1022" s="19" t="n">
        <v>0.246698086015384</v>
      </c>
      <c r="AM1022" s="19" t="n">
        <v>0.277921038102698</v>
      </c>
      <c r="AN1022" s="19" t="n">
        <v>0.0500433044960254</v>
      </c>
      <c r="AO1022" s="19" t="n">
        <v>0.205958326952286</v>
      </c>
      <c r="AP1022" s="19" t="n">
        <v>0.16734560522217</v>
      </c>
    </row>
    <row r="1023">
      <c r="B1023" t="s">
        <v>413</v>
      </c>
      <c r="C1023" s="19" t="n">
        <v>0.708891300547528</v>
      </c>
      <c r="D1023" s="19" t="n">
        <v>0.719093353754539</v>
      </c>
      <c r="E1023" s="19" t="n">
        <v>0.70102922528072</v>
      </c>
      <c r="F1023" s="19"/>
      <c r="G1023" s="19" t="n">
        <v>0.624355998627557</v>
      </c>
      <c r="H1023" s="19" t="n">
        <v>0.742689788008639</v>
      </c>
      <c r="I1023" s="19" t="n">
        <v>0.813453407098735</v>
      </c>
      <c r="J1023" s="19" t="n">
        <v>0.783839235252349</v>
      </c>
      <c r="K1023" s="19" t="n">
        <v>0.62590466147678</v>
      </c>
      <c r="L1023" s="19" t="n">
        <v>0.656781464954419</v>
      </c>
      <c r="M1023" s="19"/>
      <c r="N1023" s="19" t="n">
        <v>0.757366877920173</v>
      </c>
      <c r="O1023" s="19" t="n">
        <v>0.692568359979085</v>
      </c>
      <c r="P1023" s="19" t="n">
        <v>0.638838741164071</v>
      </c>
      <c r="Q1023" s="19" t="n">
        <v>0.81590549307974</v>
      </c>
      <c r="R1023" s="19" t="n">
        <v>0.636359384365784</v>
      </c>
      <c r="S1023" s="19"/>
      <c r="T1023" s="19" t="n">
        <v>0.613471218341103</v>
      </c>
      <c r="U1023" s="19" t="n">
        <v>0.736588274240178</v>
      </c>
      <c r="V1023" s="19" t="n">
        <v>0.616150842606623</v>
      </c>
      <c r="W1023" s="19" t="n">
        <v>0.742226118335792</v>
      </c>
      <c r="X1023" s="19"/>
      <c r="Y1023" s="19" t="n">
        <v>0.689282664208067</v>
      </c>
      <c r="Z1023" s="19" t="n">
        <v>0.800551419972267</v>
      </c>
      <c r="AA1023" s="19" t="n">
        <v>0.656774553463092</v>
      </c>
      <c r="AB1023" s="19" t="n">
        <v>0.811713643556323</v>
      </c>
      <c r="AC1023" s="19" t="n">
        <v>0.781858351451636</v>
      </c>
      <c r="AD1023" s="19" t="n">
        <v>0.821327078059969</v>
      </c>
      <c r="AE1023" s="19"/>
      <c r="AF1023" s="19" t="n">
        <v>0.721184254745674</v>
      </c>
      <c r="AG1023" s="19"/>
      <c r="AH1023" s="19" t="n">
        <v>0.719517853606497</v>
      </c>
      <c r="AI1023" s="19"/>
      <c r="AJ1023" s="19" t="n">
        <v>0.796063559037578</v>
      </c>
      <c r="AK1023" s="19" t="n">
        <v>0.755199952607232</v>
      </c>
      <c r="AL1023" s="19" t="n">
        <v>0.636406336038374</v>
      </c>
      <c r="AM1023" s="19" t="n">
        <v>0.560448986398686</v>
      </c>
      <c r="AN1023" s="19" t="n">
        <v>0.860900965595918</v>
      </c>
      <c r="AO1023" s="19" t="n">
        <v>0.644078498799439</v>
      </c>
      <c r="AP1023" s="19" t="n">
        <v>0.655614187223235</v>
      </c>
    </row>
    <row r="1024">
      <c r="B1024" t="s">
        <v>209</v>
      </c>
      <c r="C1024" s="19" t="n">
        <v>0.112103511909817</v>
      </c>
      <c r="D1024" s="19" t="n">
        <v>0.116586066592233</v>
      </c>
      <c r="E1024" s="19" t="n">
        <v>0.108649091354891</v>
      </c>
      <c r="F1024" s="19"/>
      <c r="G1024" s="19" t="n">
        <v>0.11312939739686</v>
      </c>
      <c r="H1024" s="19" t="n">
        <v>0.0630659065091357</v>
      </c>
      <c r="I1024" s="19" t="n">
        <v>0.0278159084360096</v>
      </c>
      <c r="J1024" s="19" t="n">
        <v>0.161259927922502</v>
      </c>
      <c r="K1024" s="19" t="n">
        <v>0.101989045393156</v>
      </c>
      <c r="L1024" s="19" t="n">
        <v>0.155039426587165</v>
      </c>
      <c r="M1024" s="19"/>
      <c r="N1024" s="19" t="n">
        <v>0</v>
      </c>
      <c r="O1024" s="19" t="n">
        <v>0.120494260652767</v>
      </c>
      <c r="P1024" s="19" t="n">
        <v>0.208014558117679</v>
      </c>
      <c r="Q1024" s="19" t="n">
        <v>0.0396293550491624</v>
      </c>
      <c r="R1024" s="19" t="n">
        <v>0.121289660172088</v>
      </c>
      <c r="S1024" s="19"/>
      <c r="T1024" s="19" t="n">
        <v>0.17148541676507</v>
      </c>
      <c r="U1024" s="19" t="n">
        <v>0.099277293137234</v>
      </c>
      <c r="V1024" s="19" t="n">
        <v>0.195478660543899</v>
      </c>
      <c r="W1024" s="19" t="n">
        <v>0.0902157970956268</v>
      </c>
      <c r="X1024" s="19"/>
      <c r="Y1024" s="19" t="n">
        <v>0.10476732094981</v>
      </c>
      <c r="Z1024" s="19" t="n">
        <v>0.0486590064448762</v>
      </c>
      <c r="AA1024" s="19" t="n">
        <v>0.176222668714355</v>
      </c>
      <c r="AB1024" s="19" t="n">
        <v>0.110060522169268</v>
      </c>
      <c r="AC1024" s="19" t="n">
        <v>0</v>
      </c>
      <c r="AD1024" s="19" t="n">
        <v>0</v>
      </c>
      <c r="AE1024" s="19"/>
      <c r="AF1024" s="19" t="n">
        <v>0.0760116222431391</v>
      </c>
      <c r="AG1024" s="19"/>
      <c r="AH1024" s="19" t="n">
        <v>0.0985276668503869</v>
      </c>
      <c r="AI1024" s="19"/>
      <c r="AJ1024" s="19" t="n">
        <v>0.0223281789045747</v>
      </c>
      <c r="AK1024" s="19" t="n">
        <v>0.113945825589055</v>
      </c>
      <c r="AL1024" s="19" t="n">
        <v>0.116895577946242</v>
      </c>
      <c r="AM1024" s="19" t="n">
        <v>0.161629975498616</v>
      </c>
      <c r="AN1024" s="19" t="n">
        <v>0.0890557299080567</v>
      </c>
      <c r="AO1024" s="19" t="n">
        <v>0.149963174248275</v>
      </c>
      <c r="AP1024" s="19" t="n">
        <v>0.177040207554595</v>
      </c>
    </row>
    <row r="1025">
      <c r="C1025" s="19"/>
      <c r="D1025" s="19"/>
      <c r="E1025" s="19"/>
      <c r="F1025" s="19"/>
      <c r="G1025" s="19"/>
      <c r="H1025" s="19"/>
      <c r="I1025" s="19"/>
      <c r="J1025" s="19"/>
      <c r="K1025" s="19"/>
      <c r="L1025" s="19"/>
      <c r="M1025" s="19"/>
      <c r="N1025" s="19"/>
      <c r="O1025" s="19"/>
      <c r="P1025" s="19"/>
      <c r="Q1025" s="19"/>
      <c r="R1025" s="19"/>
      <c r="S1025" s="19"/>
      <c r="T1025" s="19"/>
      <c r="U1025" s="19"/>
      <c r="V1025" s="19"/>
      <c r="W1025" s="19"/>
      <c r="X1025" s="19"/>
      <c r="Y1025" s="19"/>
      <c r="Z1025" s="19"/>
      <c r="AA1025" s="19"/>
      <c r="AB1025" s="19"/>
      <c r="AC1025" s="19"/>
      <c r="AD1025" s="19"/>
      <c r="AE1025" s="19"/>
      <c r="AF1025" s="19"/>
      <c r="AG1025" s="19"/>
      <c r="AH1025" s="19"/>
      <c r="AI1025" s="19"/>
      <c r="AJ1025" s="19"/>
      <c r="AK1025" s="19"/>
      <c r="AL1025" s="19"/>
      <c r="AM1025" s="19"/>
      <c r="AN1025" s="19"/>
      <c r="AO1025" s="19"/>
      <c r="AP1025" s="19"/>
    </row>
    <row r="1026">
      <c r="B1026" s="7" t="s">
        <v>418</v>
      </c>
      <c r="C1026" s="19"/>
      <c r="D1026" s="19"/>
      <c r="E1026" s="19"/>
      <c r="F1026" s="19"/>
      <c r="G1026" s="19"/>
      <c r="H1026" s="19"/>
      <c r="I1026" s="19"/>
      <c r="J1026" s="19"/>
      <c r="K1026" s="19"/>
      <c r="L1026" s="19"/>
      <c r="M1026" s="19"/>
      <c r="N1026" s="19"/>
      <c r="O1026" s="19"/>
      <c r="P1026" s="19"/>
      <c r="Q1026" s="19"/>
      <c r="R1026" s="19"/>
      <c r="S1026" s="19"/>
      <c r="T1026" s="19"/>
      <c r="U1026" s="19"/>
      <c r="V1026" s="19"/>
      <c r="W1026" s="19"/>
      <c r="X1026" s="19"/>
      <c r="Y1026" s="19"/>
      <c r="Z1026" s="19"/>
      <c r="AA1026" s="19"/>
      <c r="AB1026" s="19"/>
      <c r="AC1026" s="19"/>
      <c r="AD1026" s="19"/>
      <c r="AE1026" s="19"/>
      <c r="AF1026" s="19"/>
      <c r="AG1026" s="19"/>
      <c r="AH1026" s="19"/>
      <c r="AI1026" s="19"/>
      <c r="AJ1026" s="19"/>
      <c r="AK1026" s="19"/>
      <c r="AL1026" s="19"/>
      <c r="AM1026" s="19"/>
      <c r="AN1026" s="19"/>
      <c r="AO1026" s="19"/>
      <c r="AP1026" s="19"/>
    </row>
    <row r="1027">
      <c r="B1027" s="26" t="s">
        <v>351</v>
      </c>
      <c r="C1027" s="19"/>
      <c r="D1027" s="19"/>
      <c r="E1027" s="19"/>
      <c r="F1027" s="19"/>
      <c r="G1027" s="19"/>
      <c r="H1027" s="19"/>
      <c r="I1027" s="19"/>
      <c r="J1027" s="19"/>
      <c r="K1027" s="19"/>
      <c r="L1027" s="19"/>
      <c r="M1027" s="19"/>
      <c r="N1027" s="19"/>
      <c r="O1027" s="19"/>
      <c r="P1027" s="19"/>
      <c r="Q1027" s="19"/>
      <c r="R1027" s="19"/>
      <c r="S1027" s="19"/>
      <c r="T1027" s="19"/>
      <c r="U1027" s="19"/>
      <c r="V1027" s="19"/>
      <c r="W1027" s="19"/>
      <c r="X1027" s="19"/>
      <c r="Y1027" s="19"/>
      <c r="Z1027" s="19"/>
      <c r="AA1027" s="19"/>
      <c r="AB1027" s="19"/>
      <c r="AC1027" s="19"/>
      <c r="AD1027" s="19"/>
      <c r="AE1027" s="19"/>
      <c r="AF1027" s="19"/>
      <c r="AG1027" s="19"/>
      <c r="AH1027" s="19"/>
      <c r="AI1027" s="19"/>
      <c r="AJ1027" s="19"/>
      <c r="AK1027" s="19"/>
      <c r="AL1027" s="19"/>
      <c r="AM1027" s="19"/>
      <c r="AN1027" s="19"/>
      <c r="AO1027" s="19"/>
      <c r="AP1027" s="19"/>
    </row>
    <row r="1028">
      <c r="B1028" t="s">
        <v>417</v>
      </c>
      <c r="C1028" s="19" t="n">
        <v>0.212965534260558</v>
      </c>
      <c r="D1028" s="19" t="n">
        <v>0.1892287783291</v>
      </c>
      <c r="E1028" s="19" t="n">
        <v>0.2354748088737</v>
      </c>
      <c r="F1028" s="19"/>
      <c r="G1028" s="19" t="n">
        <v>0.178880126554434</v>
      </c>
      <c r="H1028" s="19" t="n">
        <v>0.363922051643986</v>
      </c>
      <c r="I1028" s="19" t="n">
        <v>0.304792736147553</v>
      </c>
      <c r="J1028" s="19" t="n">
        <v>0</v>
      </c>
      <c r="K1028" s="19" t="n">
        <v>0.11082511272732</v>
      </c>
      <c r="L1028" s="19" t="n">
        <v>0.239641245552008</v>
      </c>
      <c r="M1028" s="19"/>
      <c r="N1028" s="19" t="n">
        <v>0</v>
      </c>
      <c r="O1028" s="19" t="n">
        <v>0.28061680627082</v>
      </c>
      <c r="P1028" s="19" t="n">
        <v>0.232999394014868</v>
      </c>
      <c r="Q1028" s="19" t="n">
        <v>0.1916874193185</v>
      </c>
      <c r="R1028" s="19" t="n">
        <v>0.171664025230765</v>
      </c>
      <c r="S1028" s="19"/>
      <c r="T1028" s="19" t="n">
        <v>0.265590210907569</v>
      </c>
      <c r="U1028" s="19" t="n">
        <v>0.126999006972857</v>
      </c>
      <c r="V1028" s="19" t="n">
        <v>0.166268919991964</v>
      </c>
      <c r="W1028" s="19" t="n">
        <v>0.249721049274982</v>
      </c>
      <c r="X1028" s="19"/>
      <c r="Y1028" s="19" t="n">
        <v>0.291869667785423</v>
      </c>
      <c r="Z1028" s="19" t="n">
        <v>0.0738127478187785</v>
      </c>
      <c r="AA1028" s="19" t="n">
        <v>0.21271078304976</v>
      </c>
      <c r="AB1028" s="19" t="n">
        <v>0.304595332337178</v>
      </c>
      <c r="AC1028" s="19" t="n">
        <v>0.0482327162618372</v>
      </c>
      <c r="AD1028" s="19" t="n">
        <v>0.160548480667591</v>
      </c>
      <c r="AE1028" s="19"/>
      <c r="AF1028" s="19" t="n">
        <v>0.178766783088418</v>
      </c>
      <c r="AG1028" s="19"/>
      <c r="AH1028" s="19" t="n">
        <v>0.214237023968135</v>
      </c>
      <c r="AI1028" s="19"/>
      <c r="AJ1028" s="19" t="n">
        <v>0.166202372132049</v>
      </c>
      <c r="AK1028" s="19" t="n">
        <v>0.230949765495623</v>
      </c>
      <c r="AL1028" s="19" t="n">
        <v>0.239996156502728</v>
      </c>
      <c r="AM1028" s="19" t="n">
        <v>0.115128063223843</v>
      </c>
      <c r="AN1028" s="19" t="n">
        <v>0.297500036259745</v>
      </c>
      <c r="AO1028" s="19" t="n">
        <v>0.185551719559808</v>
      </c>
      <c r="AP1028" s="19" t="n">
        <v>0.260463089923679</v>
      </c>
    </row>
    <row r="1029">
      <c r="B1029" t="s">
        <v>413</v>
      </c>
      <c r="C1029" s="19" t="n">
        <v>0.672721572906698</v>
      </c>
      <c r="D1029" s="19" t="n">
        <v>0.665454905773616</v>
      </c>
      <c r="E1029" s="19" t="n">
        <v>0.679612464252304</v>
      </c>
      <c r="F1029" s="19"/>
      <c r="G1029" s="19" t="n">
        <v>0.821119873445566</v>
      </c>
      <c r="H1029" s="19" t="n">
        <v>0.545338940804723</v>
      </c>
      <c r="I1029" s="19" t="n">
        <v>0.450644315682804</v>
      </c>
      <c r="J1029" s="19" t="n">
        <v>0.873955312027855</v>
      </c>
      <c r="K1029" s="19" t="n">
        <v>0.690586177867921</v>
      </c>
      <c r="L1029" s="19" t="n">
        <v>0.72644791671219</v>
      </c>
      <c r="M1029" s="19"/>
      <c r="N1029" s="19" t="n">
        <v>1</v>
      </c>
      <c r="O1029" s="19" t="n">
        <v>0.586045108698364</v>
      </c>
      <c r="P1029" s="19" t="n">
        <v>0.632586284723096</v>
      </c>
      <c r="Q1029" s="19" t="n">
        <v>0.709253963823178</v>
      </c>
      <c r="R1029" s="19" t="n">
        <v>0.720800498918952</v>
      </c>
      <c r="S1029" s="19"/>
      <c r="T1029" s="19" t="n">
        <v>0.734409789092431</v>
      </c>
      <c r="U1029" s="19" t="n">
        <v>0.800484834268111</v>
      </c>
      <c r="V1029" s="19" t="n">
        <v>0.611971859743294</v>
      </c>
      <c r="W1029" s="19" t="n">
        <v>0.673676255452881</v>
      </c>
      <c r="X1029" s="19"/>
      <c r="Y1029" s="19" t="n">
        <v>0.561760205699705</v>
      </c>
      <c r="Z1029" s="19" t="n">
        <v>0.760937439191063</v>
      </c>
      <c r="AA1029" s="19" t="n">
        <v>0.678476994438895</v>
      </c>
      <c r="AB1029" s="19" t="n">
        <v>0.695404667662822</v>
      </c>
      <c r="AC1029" s="19" t="n">
        <v>0.951767283738163</v>
      </c>
      <c r="AD1029" s="19" t="n">
        <v>0.696235673545496</v>
      </c>
      <c r="AE1029" s="19"/>
      <c r="AF1029" s="19" t="n">
        <v>0.716597829832678</v>
      </c>
      <c r="AG1029" s="19"/>
      <c r="AH1029" s="19" t="n">
        <v>0.678540286854036</v>
      </c>
      <c r="AI1029" s="19"/>
      <c r="AJ1029" s="19" t="n">
        <v>0.662429649172838</v>
      </c>
      <c r="AK1029" s="19" t="n">
        <v>0.713746717896475</v>
      </c>
      <c r="AL1029" s="19" t="n">
        <v>0.65846137012942</v>
      </c>
      <c r="AM1029" s="19" t="n">
        <v>0.799690018032652</v>
      </c>
      <c r="AN1029" s="19" t="n">
        <v>0.702499963740255</v>
      </c>
      <c r="AO1029" s="19" t="n">
        <v>0.55191185026397</v>
      </c>
      <c r="AP1029" s="19" t="n">
        <v>0.621884167911523</v>
      </c>
    </row>
    <row r="1030">
      <c r="B1030" t="s">
        <v>209</v>
      </c>
      <c r="C1030" s="19" t="n">
        <v>0.114312892832744</v>
      </c>
      <c r="D1030" s="19" t="n">
        <v>0.145316315897284</v>
      </c>
      <c r="E1030" s="19" t="n">
        <v>0.0849127268739961</v>
      </c>
      <c r="F1030" s="19"/>
      <c r="G1030" s="19" t="n">
        <v>0</v>
      </c>
      <c r="H1030" s="19" t="n">
        <v>0.0907390075512911</v>
      </c>
      <c r="I1030" s="19" t="n">
        <v>0.244562948169643</v>
      </c>
      <c r="J1030" s="19" t="n">
        <v>0.126044687972145</v>
      </c>
      <c r="K1030" s="19" t="n">
        <v>0.198588709404759</v>
      </c>
      <c r="L1030" s="19" t="n">
        <v>0.033910837735802</v>
      </c>
      <c r="M1030" s="19"/>
      <c r="N1030" s="19" t="n">
        <v>0</v>
      </c>
      <c r="O1030" s="19" t="n">
        <v>0.133338085030816</v>
      </c>
      <c r="P1030" s="19" t="n">
        <v>0.134414321262036</v>
      </c>
      <c r="Q1030" s="19" t="n">
        <v>0.099058616858322</v>
      </c>
      <c r="R1030" s="19" t="n">
        <v>0.107535475850284</v>
      </c>
      <c r="S1030" s="19"/>
      <c r="T1030" s="19" t="n">
        <v>0</v>
      </c>
      <c r="U1030" s="19" t="n">
        <v>0.0725161587590312</v>
      </c>
      <c r="V1030" s="19" t="n">
        <v>0.221759220264741</v>
      </c>
      <c r="W1030" s="19" t="n">
        <v>0.076602695272137</v>
      </c>
      <c r="X1030" s="19"/>
      <c r="Y1030" s="19" t="n">
        <v>0.146370126514872</v>
      </c>
      <c r="Z1030" s="19" t="n">
        <v>0.165249812990159</v>
      </c>
      <c r="AA1030" s="19" t="n">
        <v>0.108812222511345</v>
      </c>
      <c r="AB1030" s="19" t="n">
        <v>0</v>
      </c>
      <c r="AC1030" s="19" t="n">
        <v>0</v>
      </c>
      <c r="AD1030" s="19" t="n">
        <v>0.143215845786914</v>
      </c>
      <c r="AE1030" s="19"/>
      <c r="AF1030" s="19" t="n">
        <v>0.104635387078904</v>
      </c>
      <c r="AG1030" s="19"/>
      <c r="AH1030" s="19" t="n">
        <v>0.107222689177828</v>
      </c>
      <c r="AI1030" s="19"/>
      <c r="AJ1030" s="19" t="n">
        <v>0.171367978695114</v>
      </c>
      <c r="AK1030" s="19" t="n">
        <v>0.0553035166079018</v>
      </c>
      <c r="AL1030" s="19" t="n">
        <v>0.101542473367851</v>
      </c>
      <c r="AM1030" s="19" t="n">
        <v>0.0851819187435047</v>
      </c>
      <c r="AN1030" s="19" t="n">
        <v>0</v>
      </c>
      <c r="AO1030" s="19" t="n">
        <v>0.262536430176223</v>
      </c>
      <c r="AP1030" s="19" t="n">
        <v>0.117652742164798</v>
      </c>
    </row>
    <row r="1031">
      <c r="C1031" s="19"/>
      <c r="D1031" s="19"/>
      <c r="E1031" s="19"/>
      <c r="F1031" s="19"/>
      <c r="G1031" s="19"/>
      <c r="H1031" s="19"/>
      <c r="I1031" s="19"/>
      <c r="J1031" s="19"/>
      <c r="K1031" s="19"/>
      <c r="L1031" s="19"/>
      <c r="M1031" s="19"/>
      <c r="N1031" s="19"/>
      <c r="O1031" s="19"/>
      <c r="P1031" s="19"/>
      <c r="Q1031" s="19"/>
      <c r="R1031" s="19"/>
      <c r="S1031" s="19"/>
      <c r="T1031" s="19"/>
      <c r="U1031" s="19"/>
      <c r="V1031" s="19"/>
      <c r="W1031" s="19"/>
      <c r="X1031" s="19"/>
      <c r="Y1031" s="19"/>
      <c r="Z1031" s="19"/>
      <c r="AA1031" s="19"/>
      <c r="AB1031" s="19"/>
      <c r="AC1031" s="19"/>
      <c r="AD1031" s="19"/>
      <c r="AE1031" s="19"/>
      <c r="AF1031" s="19"/>
      <c r="AG1031" s="19"/>
      <c r="AH1031" s="19"/>
      <c r="AI1031" s="19"/>
      <c r="AJ1031" s="19"/>
      <c r="AK1031" s="19"/>
      <c r="AL1031" s="19"/>
      <c r="AM1031" s="19"/>
      <c r="AN1031" s="19"/>
      <c r="AO1031" s="19"/>
      <c r="AP1031" s="19"/>
    </row>
    <row r="1032">
      <c r="B1032" s="7" t="s">
        <v>420</v>
      </c>
      <c r="C1032" s="19"/>
      <c r="D1032" s="19"/>
      <c r="E1032" s="19"/>
      <c r="F1032" s="19"/>
      <c r="G1032" s="19"/>
      <c r="H1032" s="19"/>
      <c r="I1032" s="19"/>
      <c r="J1032" s="19"/>
      <c r="K1032" s="19"/>
      <c r="L1032" s="19"/>
      <c r="M1032" s="19"/>
      <c r="N1032" s="19"/>
      <c r="O1032" s="19"/>
      <c r="P1032" s="19"/>
      <c r="Q1032" s="19"/>
      <c r="R1032" s="19"/>
      <c r="S1032" s="19"/>
      <c r="T1032" s="19"/>
      <c r="U1032" s="19"/>
      <c r="V1032" s="19"/>
      <c r="W1032" s="19"/>
      <c r="X1032" s="19"/>
      <c r="Y1032" s="19"/>
      <c r="Z1032" s="19"/>
      <c r="AA1032" s="19"/>
      <c r="AB1032" s="19"/>
      <c r="AC1032" s="19"/>
      <c r="AD1032" s="19"/>
      <c r="AE1032" s="19"/>
      <c r="AF1032" s="19"/>
      <c r="AG1032" s="19"/>
      <c r="AH1032" s="19"/>
      <c r="AI1032" s="19"/>
      <c r="AJ1032" s="19"/>
      <c r="AK1032" s="19"/>
      <c r="AL1032" s="19"/>
      <c r="AM1032" s="19"/>
      <c r="AN1032" s="19"/>
      <c r="AO1032" s="19"/>
      <c r="AP1032" s="19"/>
    </row>
    <row r="1033">
      <c r="B1033" s="26" t="s">
        <v>351</v>
      </c>
      <c r="C1033" s="19"/>
      <c r="D1033" s="19"/>
      <c r="E1033" s="19"/>
      <c r="F1033" s="19"/>
      <c r="G1033" s="19"/>
      <c r="H1033" s="19"/>
      <c r="I1033" s="19"/>
      <c r="J1033" s="19"/>
      <c r="K1033" s="19"/>
      <c r="L1033" s="19"/>
      <c r="M1033" s="19"/>
      <c r="N1033" s="19"/>
      <c r="O1033" s="19"/>
      <c r="P1033" s="19"/>
      <c r="Q1033" s="19"/>
      <c r="R1033" s="19"/>
      <c r="S1033" s="19"/>
      <c r="T1033" s="19"/>
      <c r="U1033" s="19"/>
      <c r="V1033" s="19"/>
      <c r="W1033" s="19"/>
      <c r="X1033" s="19"/>
      <c r="Y1033" s="19"/>
      <c r="Z1033" s="19"/>
      <c r="AA1033" s="19"/>
      <c r="AB1033" s="19"/>
      <c r="AC1033" s="19"/>
      <c r="AD1033" s="19"/>
      <c r="AE1033" s="19"/>
      <c r="AF1033" s="19"/>
      <c r="AG1033" s="19"/>
      <c r="AH1033" s="19"/>
      <c r="AI1033" s="19"/>
      <c r="AJ1033" s="19"/>
      <c r="AK1033" s="19"/>
      <c r="AL1033" s="19"/>
      <c r="AM1033" s="19"/>
      <c r="AN1033" s="19"/>
      <c r="AO1033" s="19"/>
      <c r="AP1033" s="19"/>
    </row>
    <row r="1034">
      <c r="B1034" t="s">
        <v>419</v>
      </c>
      <c r="C1034" s="19" t="n">
        <v>0.23881867630025</v>
      </c>
      <c r="D1034" s="19" t="n">
        <v>0.234659391221259</v>
      </c>
      <c r="E1034" s="19" t="n">
        <v>0.244105320545956</v>
      </c>
      <c r="F1034" s="19"/>
      <c r="G1034" s="19" t="n">
        <v>0.174612324845191</v>
      </c>
      <c r="H1034" s="19" t="n">
        <v>0.337740587432321</v>
      </c>
      <c r="I1034" s="19" t="n">
        <v>0.235171955831117</v>
      </c>
      <c r="J1034" s="19" t="n">
        <v>0.134307734770154</v>
      </c>
      <c r="K1034" s="19" t="n">
        <v>0.299395000133338</v>
      </c>
      <c r="L1034" s="19" t="n">
        <v>0.243449582448727</v>
      </c>
      <c r="M1034" s="19"/>
      <c r="N1034" s="19" t="n">
        <v>0.17455318228161</v>
      </c>
      <c r="O1034" s="19" t="n">
        <v>0.185456409814712</v>
      </c>
      <c r="P1034" s="19" t="n">
        <v>0.275110160906237</v>
      </c>
      <c r="Q1034" s="19" t="n">
        <v>0.276646688940406</v>
      </c>
      <c r="R1034" s="19" t="n">
        <v>0.235006779034873</v>
      </c>
      <c r="S1034" s="19"/>
      <c r="T1034" s="19" t="n">
        <v>0.243810411797557</v>
      </c>
      <c r="U1034" s="19" t="n">
        <v>0.215362994817006</v>
      </c>
      <c r="V1034" s="19" t="n">
        <v>0.272395126479149</v>
      </c>
      <c r="W1034" s="19" t="n">
        <v>0.232612066275402</v>
      </c>
      <c r="X1034" s="19"/>
      <c r="Y1034" s="19" t="n">
        <v>0.270717611028626</v>
      </c>
      <c r="Z1034" s="19" t="n">
        <v>0.143855437566154</v>
      </c>
      <c r="AA1034" s="19" t="n">
        <v>0.260607868440991</v>
      </c>
      <c r="AB1034" s="19" t="n">
        <v>0.205337022034318</v>
      </c>
      <c r="AC1034" s="19" t="n">
        <v>0.302181055407813</v>
      </c>
      <c r="AD1034" s="19" t="n">
        <v>0.0920551107167503</v>
      </c>
      <c r="AE1034" s="19"/>
      <c r="AF1034" s="19" t="n">
        <v>0.223005391325233</v>
      </c>
      <c r="AG1034" s="19"/>
      <c r="AH1034" s="19" t="n">
        <v>0.227712915623028</v>
      </c>
      <c r="AI1034" s="19"/>
      <c r="AJ1034" s="19" t="n">
        <v>0.307027998982211</v>
      </c>
      <c r="AK1034" s="19" t="n">
        <v>0.0782547749546425</v>
      </c>
      <c r="AL1034" s="19" t="n">
        <v>0.21005184334806</v>
      </c>
      <c r="AM1034" s="19" t="n">
        <v>0.189107377425969</v>
      </c>
      <c r="AN1034" s="19" t="n">
        <v>0.262538928496885</v>
      </c>
      <c r="AO1034" s="19" t="n">
        <v>0.4057832370293</v>
      </c>
      <c r="AP1034" s="19" t="n">
        <v>0.267218227950643</v>
      </c>
    </row>
    <row r="1035">
      <c r="B1035" t="s">
        <v>413</v>
      </c>
      <c r="C1035" s="19" t="n">
        <v>0.681594512302225</v>
      </c>
      <c r="D1035" s="19" t="n">
        <v>0.709767701062651</v>
      </c>
      <c r="E1035" s="19" t="n">
        <v>0.645785082697161</v>
      </c>
      <c r="F1035" s="19"/>
      <c r="G1035" s="19" t="n">
        <v>0.789285832755448</v>
      </c>
      <c r="H1035" s="19" t="n">
        <v>0.629801273922368</v>
      </c>
      <c r="I1035" s="19" t="n">
        <v>0.74343944703886</v>
      </c>
      <c r="J1035" s="19" t="n">
        <v>0.696894133448143</v>
      </c>
      <c r="K1035" s="19" t="n">
        <v>0.575382406423961</v>
      </c>
      <c r="L1035" s="19" t="n">
        <v>0.692076767431805</v>
      </c>
      <c r="M1035" s="19"/>
      <c r="N1035" s="19" t="n">
        <v>0.787394204586816</v>
      </c>
      <c r="O1035" s="19" t="n">
        <v>0.728688295287765</v>
      </c>
      <c r="P1035" s="19" t="n">
        <v>0.614556969632373</v>
      </c>
      <c r="Q1035" s="19" t="n">
        <v>0.65420969473032</v>
      </c>
      <c r="R1035" s="19" t="n">
        <v>0.682243380446278</v>
      </c>
      <c r="S1035" s="19"/>
      <c r="T1035" s="19" t="n">
        <v>0.756189588202443</v>
      </c>
      <c r="U1035" s="19" t="n">
        <v>0.691408861648962</v>
      </c>
      <c r="V1035" s="19" t="n">
        <v>0.70218625792022</v>
      </c>
      <c r="W1035" s="19" t="n">
        <v>0.676607659905067</v>
      </c>
      <c r="X1035" s="19"/>
      <c r="Y1035" s="19" t="n">
        <v>0.636277953323646</v>
      </c>
      <c r="Z1035" s="19" t="n">
        <v>0.80664863504302</v>
      </c>
      <c r="AA1035" s="19" t="n">
        <v>0.682341502564485</v>
      </c>
      <c r="AB1035" s="19" t="n">
        <v>0.709743674600571</v>
      </c>
      <c r="AC1035" s="19" t="n">
        <v>0.697818944592187</v>
      </c>
      <c r="AD1035" s="19" t="n">
        <v>0.720837766616902</v>
      </c>
      <c r="AE1035" s="19"/>
      <c r="AF1035" s="19" t="n">
        <v>0.713422783971825</v>
      </c>
      <c r="AG1035" s="19"/>
      <c r="AH1035" s="19" t="n">
        <v>0.700157378300269</v>
      </c>
      <c r="AI1035" s="19"/>
      <c r="AJ1035" s="19" t="n">
        <v>0.611847287129781</v>
      </c>
      <c r="AK1035" s="19" t="n">
        <v>0.774403885262748</v>
      </c>
      <c r="AL1035" s="19" t="n">
        <v>0.728553670760702</v>
      </c>
      <c r="AM1035" s="19" t="n">
        <v>0.755976532329801</v>
      </c>
      <c r="AN1035" s="19" t="n">
        <v>0.737461071503115</v>
      </c>
      <c r="AO1035" s="19" t="n">
        <v>0.569208366959033</v>
      </c>
      <c r="AP1035" s="19" t="n">
        <v>0.614922498113044</v>
      </c>
    </row>
    <row r="1036">
      <c r="B1036" t="s">
        <v>209</v>
      </c>
      <c r="C1036" s="19" t="n">
        <v>0.0795868113975255</v>
      </c>
      <c r="D1036" s="19" t="n">
        <v>0.0555729077160898</v>
      </c>
      <c r="E1036" s="19" t="n">
        <v>0.110109596756882</v>
      </c>
      <c r="F1036" s="19"/>
      <c r="G1036" s="19" t="n">
        <v>0.036101842399361</v>
      </c>
      <c r="H1036" s="19" t="n">
        <v>0.0324581386453107</v>
      </c>
      <c r="I1036" s="19" t="n">
        <v>0.0213885971300235</v>
      </c>
      <c r="J1036" s="19" t="n">
        <v>0.168798131781703</v>
      </c>
      <c r="K1036" s="19" t="n">
        <v>0.125222593442702</v>
      </c>
      <c r="L1036" s="19" t="n">
        <v>0.0644736501194678</v>
      </c>
      <c r="M1036" s="19"/>
      <c r="N1036" s="19" t="n">
        <v>0.0380526131315737</v>
      </c>
      <c r="O1036" s="19" t="n">
        <v>0.0858552948975226</v>
      </c>
      <c r="P1036" s="19" t="n">
        <v>0.11033286946139</v>
      </c>
      <c r="Q1036" s="19" t="n">
        <v>0.0691436163292739</v>
      </c>
      <c r="R1036" s="19" t="n">
        <v>0.0827498405188484</v>
      </c>
      <c r="S1036" s="19"/>
      <c r="T1036" s="19" t="n">
        <v>0</v>
      </c>
      <c r="U1036" s="19" t="n">
        <v>0.0932281435340322</v>
      </c>
      <c r="V1036" s="19" t="n">
        <v>0.0254186156006312</v>
      </c>
      <c r="W1036" s="19" t="n">
        <v>0.0907802738195312</v>
      </c>
      <c r="X1036" s="19"/>
      <c r="Y1036" s="19" t="n">
        <v>0.0930044356477276</v>
      </c>
      <c r="Z1036" s="19" t="n">
        <v>0.0494959273908252</v>
      </c>
      <c r="AA1036" s="19" t="n">
        <v>0.0570506289945242</v>
      </c>
      <c r="AB1036" s="19" t="n">
        <v>0.0849193033651111</v>
      </c>
      <c r="AC1036" s="19" t="n">
        <v>0</v>
      </c>
      <c r="AD1036" s="19" t="n">
        <v>0.187107122666347</v>
      </c>
      <c r="AE1036" s="19"/>
      <c r="AF1036" s="19" t="n">
        <v>0.0635718247029423</v>
      </c>
      <c r="AG1036" s="19"/>
      <c r="AH1036" s="19" t="n">
        <v>0.0721297060767029</v>
      </c>
      <c r="AI1036" s="19"/>
      <c r="AJ1036" s="19" t="n">
        <v>0.0811247138880083</v>
      </c>
      <c r="AK1036" s="19" t="n">
        <v>0.14734133978261</v>
      </c>
      <c r="AL1036" s="19" t="n">
        <v>0.0613944858912377</v>
      </c>
      <c r="AM1036" s="19" t="n">
        <v>0.0549160902442292</v>
      </c>
      <c r="AN1036" s="19" t="n">
        <v>0</v>
      </c>
      <c r="AO1036" s="19" t="n">
        <v>0.0250083960116665</v>
      </c>
      <c r="AP1036" s="19" t="n">
        <v>0.117859273936313</v>
      </c>
    </row>
    <row r="1037">
      <c r="C1037" s="19"/>
      <c r="D1037" s="19"/>
      <c r="E1037" s="19"/>
      <c r="F1037" s="19"/>
      <c r="G1037" s="19"/>
      <c r="H1037" s="19"/>
      <c r="I1037" s="19"/>
      <c r="J1037" s="19"/>
      <c r="K1037" s="19"/>
      <c r="L1037" s="19"/>
      <c r="M1037" s="19"/>
      <c r="N1037" s="19"/>
      <c r="O1037" s="19"/>
      <c r="P1037" s="19"/>
      <c r="Q1037" s="19"/>
      <c r="R1037" s="19"/>
      <c r="S1037" s="19"/>
      <c r="T1037" s="19"/>
      <c r="U1037" s="19"/>
      <c r="V1037" s="19"/>
      <c r="W1037" s="19"/>
      <c r="X1037" s="19"/>
      <c r="Y1037" s="19"/>
      <c r="Z1037" s="19"/>
      <c r="AA1037" s="19"/>
      <c r="AB1037" s="19"/>
      <c r="AC1037" s="19"/>
      <c r="AD1037" s="19"/>
      <c r="AE1037" s="19"/>
      <c r="AF1037" s="19"/>
      <c r="AG1037" s="19"/>
      <c r="AH1037" s="19"/>
      <c r="AI1037" s="19"/>
      <c r="AJ1037" s="19"/>
      <c r="AK1037" s="19"/>
      <c r="AL1037" s="19"/>
      <c r="AM1037" s="19"/>
      <c r="AN1037" s="19"/>
      <c r="AO1037" s="19"/>
      <c r="AP1037" s="19"/>
    </row>
    <row r="1038">
      <c r="B1038" s="7" t="s">
        <v>422</v>
      </c>
      <c r="C1038" s="19"/>
      <c r="D1038" s="19"/>
      <c r="E1038" s="19"/>
      <c r="F1038" s="19"/>
      <c r="G1038" s="19"/>
      <c r="H1038" s="19"/>
      <c r="I1038" s="19"/>
      <c r="J1038" s="19"/>
      <c r="K1038" s="19"/>
      <c r="L1038" s="19"/>
      <c r="M1038" s="19"/>
      <c r="N1038" s="19"/>
      <c r="O1038" s="19"/>
      <c r="P1038" s="19"/>
      <c r="Q1038" s="19"/>
      <c r="R1038" s="19"/>
      <c r="S1038" s="19"/>
      <c r="T1038" s="19"/>
      <c r="U1038" s="19"/>
      <c r="V1038" s="19"/>
      <c r="W1038" s="19"/>
      <c r="X1038" s="19"/>
      <c r="Y1038" s="19"/>
      <c r="Z1038" s="19"/>
      <c r="AA1038" s="19"/>
      <c r="AB1038" s="19"/>
      <c r="AC1038" s="19"/>
      <c r="AD1038" s="19"/>
      <c r="AE1038" s="19"/>
      <c r="AF1038" s="19"/>
      <c r="AG1038" s="19"/>
      <c r="AH1038" s="19"/>
      <c r="AI1038" s="19"/>
      <c r="AJ1038" s="19"/>
      <c r="AK1038" s="19"/>
      <c r="AL1038" s="19"/>
      <c r="AM1038" s="19"/>
      <c r="AN1038" s="19"/>
      <c r="AO1038" s="19"/>
      <c r="AP1038" s="19"/>
    </row>
    <row r="1039">
      <c r="B1039" s="26" t="s">
        <v>351</v>
      </c>
      <c r="C1039" s="19"/>
      <c r="D1039" s="19"/>
      <c r="E1039" s="19"/>
      <c r="F1039" s="19"/>
      <c r="G1039" s="19"/>
      <c r="H1039" s="19"/>
      <c r="I1039" s="19"/>
      <c r="J1039" s="19"/>
      <c r="K1039" s="19"/>
      <c r="L1039" s="19"/>
      <c r="M1039" s="19"/>
      <c r="N1039" s="19"/>
      <c r="O1039" s="19"/>
      <c r="P1039" s="19"/>
      <c r="Q1039" s="19"/>
      <c r="R1039" s="19"/>
      <c r="S1039" s="19"/>
      <c r="T1039" s="19"/>
      <c r="U1039" s="19"/>
      <c r="V1039" s="19"/>
      <c r="W1039" s="19"/>
      <c r="X1039" s="19"/>
      <c r="Y1039" s="19"/>
      <c r="Z1039" s="19"/>
      <c r="AA1039" s="19"/>
      <c r="AB1039" s="19"/>
      <c r="AC1039" s="19"/>
      <c r="AD1039" s="19"/>
      <c r="AE1039" s="19"/>
      <c r="AF1039" s="19"/>
      <c r="AG1039" s="19"/>
      <c r="AH1039" s="19"/>
      <c r="AI1039" s="19"/>
      <c r="AJ1039" s="19"/>
      <c r="AK1039" s="19"/>
      <c r="AL1039" s="19"/>
      <c r="AM1039" s="19"/>
      <c r="AN1039" s="19"/>
      <c r="AO1039" s="19"/>
      <c r="AP1039" s="19"/>
    </row>
    <row r="1040">
      <c r="B1040" t="s">
        <v>421</v>
      </c>
      <c r="C1040" s="19" t="n">
        <v>0.319443278504962</v>
      </c>
      <c r="D1040" s="19" t="n">
        <v>0.327413175037514</v>
      </c>
      <c r="E1040" s="19" t="n">
        <v>0.311759623048604</v>
      </c>
      <c r="F1040" s="19"/>
      <c r="G1040" s="19" t="n">
        <v>0.291720869084073</v>
      </c>
      <c r="H1040" s="19" t="n">
        <v>0.457479311040333</v>
      </c>
      <c r="I1040" s="19" t="n">
        <v>0.277387968389559</v>
      </c>
      <c r="J1040" s="19" t="n">
        <v>0.288690344867545</v>
      </c>
      <c r="K1040" s="19" t="n">
        <v>0.408749929182087</v>
      </c>
      <c r="L1040" s="19" t="n">
        <v>0.223786593685759</v>
      </c>
      <c r="M1040" s="19"/>
      <c r="N1040" s="19" t="n">
        <v>0.307916314689103</v>
      </c>
      <c r="O1040" s="19" t="n">
        <v>0.313716003497707</v>
      </c>
      <c r="P1040" s="19" t="n">
        <v>0.375708773699923</v>
      </c>
      <c r="Q1040" s="19" t="n">
        <v>0.293425828290125</v>
      </c>
      <c r="R1040" s="19" t="n">
        <v>0.29297075523691</v>
      </c>
      <c r="S1040" s="19"/>
      <c r="T1040" s="19" t="n">
        <v>0.345526706100715</v>
      </c>
      <c r="U1040" s="19" t="n">
        <v>0.314417566872617</v>
      </c>
      <c r="V1040" s="19" t="n">
        <v>0.473722169842378</v>
      </c>
      <c r="W1040" s="19" t="n">
        <v>0.287053576010044</v>
      </c>
      <c r="X1040" s="19"/>
      <c r="Y1040" s="19" t="n">
        <v>0.294254137726084</v>
      </c>
      <c r="Z1040" s="19" t="n">
        <v>0.297760377171487</v>
      </c>
      <c r="AA1040" s="19" t="n">
        <v>0.270037938403434</v>
      </c>
      <c r="AB1040" s="19" t="n">
        <v>0.242141325288727</v>
      </c>
      <c r="AC1040" s="19" t="n">
        <v>0.378088124960939</v>
      </c>
      <c r="AD1040" s="19" t="n">
        <v>0.483249615097874</v>
      </c>
      <c r="AE1040" s="19"/>
      <c r="AF1040" s="19" t="n">
        <v>0.294598590640578</v>
      </c>
      <c r="AG1040" s="19"/>
      <c r="AH1040" s="19" t="n">
        <v>0.325475649343014</v>
      </c>
      <c r="AI1040" s="19"/>
      <c r="AJ1040" s="19" t="n">
        <v>0.254645302104442</v>
      </c>
      <c r="AK1040" s="19" t="n">
        <v>0.438208412856526</v>
      </c>
      <c r="AL1040" s="19" t="n">
        <v>0.255605404325059</v>
      </c>
      <c r="AM1040" s="19" t="n">
        <v>0.26073458975503</v>
      </c>
      <c r="AN1040" s="19" t="n">
        <v>0.450784922327465</v>
      </c>
      <c r="AO1040" s="19" t="n">
        <v>0.100729400531914</v>
      </c>
      <c r="AP1040" s="19" t="n">
        <v>0.53993527173803</v>
      </c>
    </row>
    <row r="1041">
      <c r="B1041" t="s">
        <v>413</v>
      </c>
      <c r="C1041" s="19" t="n">
        <v>0.602097724209655</v>
      </c>
      <c r="D1041" s="19" t="n">
        <v>0.608888841689725</v>
      </c>
      <c r="E1041" s="19" t="n">
        <v>0.595550511624473</v>
      </c>
      <c r="F1041" s="19"/>
      <c r="G1041" s="19" t="n">
        <v>0.708279130915927</v>
      </c>
      <c r="H1041" s="19" t="n">
        <v>0.542520688959667</v>
      </c>
      <c r="I1041" s="19" t="n">
        <v>0.611817867939251</v>
      </c>
      <c r="J1041" s="19" t="n">
        <v>0.53961385505386</v>
      </c>
      <c r="K1041" s="19" t="n">
        <v>0.542321371800427</v>
      </c>
      <c r="L1041" s="19" t="n">
        <v>0.684466481377192</v>
      </c>
      <c r="M1041" s="19"/>
      <c r="N1041" s="19" t="n">
        <v>0.571832637681056</v>
      </c>
      <c r="O1041" s="19" t="n">
        <v>0.630248067426801</v>
      </c>
      <c r="P1041" s="19" t="n">
        <v>0.491225466171129</v>
      </c>
      <c r="Q1041" s="19" t="n">
        <v>0.625762333828151</v>
      </c>
      <c r="R1041" s="19" t="n">
        <v>0.70702924476309</v>
      </c>
      <c r="S1041" s="19"/>
      <c r="T1041" s="19" t="n">
        <v>0.506600518968904</v>
      </c>
      <c r="U1041" s="19" t="n">
        <v>0.602541367590318</v>
      </c>
      <c r="V1041" s="19" t="n">
        <v>0.526277830157622</v>
      </c>
      <c r="W1041" s="19" t="n">
        <v>0.619455088487892</v>
      </c>
      <c r="X1041" s="19"/>
      <c r="Y1041" s="19" t="n">
        <v>0.612988586524579</v>
      </c>
      <c r="Z1041" s="19" t="n">
        <v>0.702239622828513</v>
      </c>
      <c r="AA1041" s="19" t="n">
        <v>0.651685878025453</v>
      </c>
      <c r="AB1041" s="19" t="n">
        <v>0.627714602967737</v>
      </c>
      <c r="AC1041" s="19" t="n">
        <v>0.621911875039061</v>
      </c>
      <c r="AD1041" s="19" t="n">
        <v>0.414314994986307</v>
      </c>
      <c r="AE1041" s="19"/>
      <c r="AF1041" s="19" t="n">
        <v>0.60167583068538</v>
      </c>
      <c r="AG1041" s="19"/>
      <c r="AH1041" s="19" t="n">
        <v>0.600685018322789</v>
      </c>
      <c r="AI1041" s="19"/>
      <c r="AJ1041" s="19" t="n">
        <v>0.708723571885841</v>
      </c>
      <c r="AK1041" s="19" t="n">
        <v>0.460567106743495</v>
      </c>
      <c r="AL1041" s="19" t="n">
        <v>0.563757715061297</v>
      </c>
      <c r="AM1041" s="19" t="n">
        <v>0.68772062650321</v>
      </c>
      <c r="AN1041" s="19" t="n">
        <v>0.467005226996589</v>
      </c>
      <c r="AO1041" s="19" t="n">
        <v>0.826345297594881</v>
      </c>
      <c r="AP1041" s="19" t="n">
        <v>0.46006472826197</v>
      </c>
    </row>
    <row r="1042">
      <c r="B1042" t="s">
        <v>209</v>
      </c>
      <c r="C1042" s="19" t="n">
        <v>0.078458997285383</v>
      </c>
      <c r="D1042" s="19" t="n">
        <v>0.0636979832727612</v>
      </c>
      <c r="E1042" s="19" t="n">
        <v>0.0926898653269225</v>
      </c>
      <c r="F1042" s="19"/>
      <c r="G1042" s="19" t="n">
        <v>0</v>
      </c>
      <c r="H1042" s="19" t="n">
        <v>0</v>
      </c>
      <c r="I1042" s="19" t="n">
        <v>0.11079416367119</v>
      </c>
      <c r="J1042" s="19" t="n">
        <v>0.171695800078595</v>
      </c>
      <c r="K1042" s="19" t="n">
        <v>0.0489286990174861</v>
      </c>
      <c r="L1042" s="19" t="n">
        <v>0.0917469249370484</v>
      </c>
      <c r="M1042" s="19"/>
      <c r="N1042" s="19" t="n">
        <v>0.120251047629841</v>
      </c>
      <c r="O1042" s="19" t="n">
        <v>0.0560359290754925</v>
      </c>
      <c r="P1042" s="19" t="n">
        <v>0.133065760128947</v>
      </c>
      <c r="Q1042" s="19" t="n">
        <v>0.0808118378817239</v>
      </c>
      <c r="R1042" s="19" t="n">
        <v>0</v>
      </c>
      <c r="S1042" s="19"/>
      <c r="T1042" s="19" t="n">
        <v>0.147872774930381</v>
      </c>
      <c r="U1042" s="19" t="n">
        <v>0.0830410655370655</v>
      </c>
      <c r="V1042" s="19" t="n">
        <v>0</v>
      </c>
      <c r="W1042" s="19" t="n">
        <v>0.0934913355020633</v>
      </c>
      <c r="X1042" s="19"/>
      <c r="Y1042" s="19" t="n">
        <v>0.0927572757493371</v>
      </c>
      <c r="Z1042" s="19" t="n">
        <v>0</v>
      </c>
      <c r="AA1042" s="19" t="n">
        <v>0.0782761835711126</v>
      </c>
      <c r="AB1042" s="19" t="n">
        <v>0.130144071743535</v>
      </c>
      <c r="AC1042" s="19" t="n">
        <v>0</v>
      </c>
      <c r="AD1042" s="19" t="n">
        <v>0.102435389915819</v>
      </c>
      <c r="AE1042" s="19"/>
      <c r="AF1042" s="19" t="n">
        <v>0.103725578674042</v>
      </c>
      <c r="AG1042" s="19"/>
      <c r="AH1042" s="19" t="n">
        <v>0.0738393323341963</v>
      </c>
      <c r="AI1042" s="19"/>
      <c r="AJ1042" s="19" t="n">
        <v>0.0366311260097164</v>
      </c>
      <c r="AK1042" s="19" t="n">
        <v>0.101224480399979</v>
      </c>
      <c r="AL1042" s="19" t="n">
        <v>0.180636880613644</v>
      </c>
      <c r="AM1042" s="19" t="n">
        <v>0.0515447837417602</v>
      </c>
      <c r="AN1042" s="19" t="n">
        <v>0.082209850675946</v>
      </c>
      <c r="AO1042" s="19" t="n">
        <v>0.0729253018732055</v>
      </c>
      <c r="AP1042" s="19" t="n">
        <v>0</v>
      </c>
    </row>
    <row r="1043">
      <c r="C1043" s="19"/>
      <c r="D1043" s="19"/>
      <c r="E1043" s="19"/>
      <c r="F1043" s="19"/>
      <c r="G1043" s="19"/>
      <c r="H1043" s="19"/>
      <c r="I1043" s="19"/>
      <c r="J1043" s="19"/>
      <c r="K1043" s="19"/>
      <c r="L1043" s="19"/>
      <c r="M1043" s="19"/>
      <c r="N1043" s="19"/>
      <c r="O1043" s="19"/>
      <c r="P1043" s="19"/>
      <c r="Q1043" s="19"/>
      <c r="R1043" s="19"/>
      <c r="S1043" s="19"/>
      <c r="T1043" s="19"/>
      <c r="U1043" s="19"/>
      <c r="V1043" s="19"/>
      <c r="W1043" s="19"/>
      <c r="X1043" s="19"/>
      <c r="Y1043" s="19"/>
      <c r="Z1043" s="19"/>
      <c r="AA1043" s="19"/>
      <c r="AB1043" s="19"/>
      <c r="AC1043" s="19"/>
      <c r="AD1043" s="19"/>
      <c r="AE1043" s="19"/>
      <c r="AF1043" s="19"/>
      <c r="AG1043" s="19"/>
      <c r="AH1043" s="19"/>
      <c r="AI1043" s="19"/>
      <c r="AJ1043" s="19"/>
      <c r="AK1043" s="19"/>
      <c r="AL1043" s="19"/>
      <c r="AM1043" s="19"/>
      <c r="AN1043" s="19"/>
      <c r="AO1043" s="19"/>
      <c r="AP1043" s="19"/>
    </row>
    <row r="1044">
      <c r="B1044" s="7" t="s">
        <v>424</v>
      </c>
      <c r="C1044" s="19"/>
      <c r="D1044" s="19"/>
      <c r="E1044" s="19"/>
      <c r="F1044" s="19"/>
      <c r="G1044" s="19"/>
      <c r="H1044" s="19"/>
      <c r="I1044" s="19"/>
      <c r="J1044" s="19"/>
      <c r="K1044" s="19"/>
      <c r="L1044" s="19"/>
      <c r="M1044" s="19"/>
      <c r="N1044" s="19"/>
      <c r="O1044" s="19"/>
      <c r="P1044" s="19"/>
      <c r="Q1044" s="19"/>
      <c r="R1044" s="19"/>
      <c r="S1044" s="19"/>
      <c r="T1044" s="19"/>
      <c r="U1044" s="19"/>
      <c r="V1044" s="19"/>
      <c r="W1044" s="19"/>
      <c r="X1044" s="19"/>
      <c r="Y1044" s="19"/>
      <c r="Z1044" s="19"/>
      <c r="AA1044" s="19"/>
      <c r="AB1044" s="19"/>
      <c r="AC1044" s="19"/>
      <c r="AD1044" s="19"/>
      <c r="AE1044" s="19"/>
      <c r="AF1044" s="19"/>
      <c r="AG1044" s="19"/>
      <c r="AH1044" s="19"/>
      <c r="AI1044" s="19"/>
      <c r="AJ1044" s="19"/>
      <c r="AK1044" s="19"/>
      <c r="AL1044" s="19"/>
      <c r="AM1044" s="19"/>
      <c r="AN1044" s="19"/>
      <c r="AO1044" s="19"/>
      <c r="AP1044" s="19"/>
    </row>
    <row r="1045">
      <c r="B1045" s="26" t="s">
        <v>351</v>
      </c>
      <c r="C1045" s="19"/>
      <c r="D1045" s="19"/>
      <c r="E1045" s="19"/>
      <c r="F1045" s="19"/>
      <c r="G1045" s="19"/>
      <c r="H1045" s="19"/>
      <c r="I1045" s="19"/>
      <c r="J1045" s="19"/>
      <c r="K1045" s="19"/>
      <c r="L1045" s="19"/>
      <c r="M1045" s="19"/>
      <c r="N1045" s="19"/>
      <c r="O1045" s="19"/>
      <c r="P1045" s="19"/>
      <c r="Q1045" s="19"/>
      <c r="R1045" s="19"/>
      <c r="S1045" s="19"/>
      <c r="T1045" s="19"/>
      <c r="U1045" s="19"/>
      <c r="V1045" s="19"/>
      <c r="W1045" s="19"/>
      <c r="X1045" s="19"/>
      <c r="Y1045" s="19"/>
      <c r="Z1045" s="19"/>
      <c r="AA1045" s="19"/>
      <c r="AB1045" s="19"/>
      <c r="AC1045" s="19"/>
      <c r="AD1045" s="19"/>
      <c r="AE1045" s="19"/>
      <c r="AF1045" s="19"/>
      <c r="AG1045" s="19"/>
      <c r="AH1045" s="19"/>
      <c r="AI1045" s="19"/>
      <c r="AJ1045" s="19"/>
      <c r="AK1045" s="19"/>
      <c r="AL1045" s="19"/>
      <c r="AM1045" s="19"/>
      <c r="AN1045" s="19"/>
      <c r="AO1045" s="19"/>
      <c r="AP1045" s="19"/>
    </row>
    <row r="1046">
      <c r="B1046" t="s">
        <v>423</v>
      </c>
      <c r="C1046" s="19" t="n">
        <v>0.340659935144276</v>
      </c>
      <c r="D1046" s="19" t="n">
        <v>0.434792283588504</v>
      </c>
      <c r="E1046" s="19" t="n">
        <v>0.249016440607688</v>
      </c>
      <c r="F1046" s="19"/>
      <c r="G1046" s="19" t="n">
        <v>0.311302633145763</v>
      </c>
      <c r="H1046" s="19" t="n">
        <v>0.464477722235229</v>
      </c>
      <c r="I1046" s="19" t="n">
        <v>0.245899534382008</v>
      </c>
      <c r="J1046" s="19" t="n">
        <v>0.393282388363537</v>
      </c>
      <c r="K1046" s="19" t="n">
        <v>0.250978227152371</v>
      </c>
      <c r="L1046" s="19" t="n">
        <v>0.32846397889497</v>
      </c>
      <c r="M1046" s="19"/>
      <c r="N1046" s="19" t="n">
        <v>0.638711652289745</v>
      </c>
      <c r="O1046" s="19" t="n">
        <v>0.325393387791273</v>
      </c>
      <c r="P1046" s="19" t="n">
        <v>0.395127978737354</v>
      </c>
      <c r="Q1046" s="19" t="n">
        <v>0.249100099984878</v>
      </c>
      <c r="R1046" s="19" t="n">
        <v>0.370173410876593</v>
      </c>
      <c r="S1046" s="19"/>
      <c r="T1046" s="19" t="n">
        <v>0.154138037730388</v>
      </c>
      <c r="U1046" s="19" t="n">
        <v>0.405907617409188</v>
      </c>
      <c r="V1046" s="19" t="n">
        <v>0.241857632122858</v>
      </c>
      <c r="W1046" s="19" t="n">
        <v>0.338726479132789</v>
      </c>
      <c r="X1046" s="19"/>
      <c r="Y1046" s="19" t="n">
        <v>0.392872768808869</v>
      </c>
      <c r="Z1046" s="19" t="n">
        <v>0.338109128569161</v>
      </c>
      <c r="AA1046" s="19" t="n">
        <v>0.374010472260627</v>
      </c>
      <c r="AB1046" s="19" t="n">
        <v>0.216515390611836</v>
      </c>
      <c r="AC1046" s="19" t="n">
        <v>0.172045535517859</v>
      </c>
      <c r="AD1046" s="19" t="n">
        <v>0.200726421926842</v>
      </c>
      <c r="AE1046" s="19"/>
      <c r="AF1046" s="19" t="n">
        <v>0.350837064323851</v>
      </c>
      <c r="AG1046" s="19"/>
      <c r="AH1046" s="19" t="n">
        <v>0.324719503115348</v>
      </c>
      <c r="AI1046" s="19"/>
      <c r="AJ1046" s="19" t="n">
        <v>0.219953578184215</v>
      </c>
      <c r="AK1046" s="19" t="n">
        <v>0.333260367053106</v>
      </c>
      <c r="AL1046" s="19" t="n">
        <v>0.464675205427023</v>
      </c>
      <c r="AM1046" s="19" t="n">
        <v>0.249384705850087</v>
      </c>
      <c r="AN1046" s="19" t="n">
        <v>0.356905991339015</v>
      </c>
      <c r="AO1046" s="19" t="n">
        <v>0.453987478095611</v>
      </c>
      <c r="AP1046" s="19" t="n">
        <v>0.336336923789995</v>
      </c>
    </row>
    <row r="1047">
      <c r="B1047" t="s">
        <v>413</v>
      </c>
      <c r="C1047" s="19" t="n">
        <v>0.578771689411892</v>
      </c>
      <c r="D1047" s="19" t="n">
        <v>0.501282524953746</v>
      </c>
      <c r="E1047" s="19" t="n">
        <v>0.654212044794848</v>
      </c>
      <c r="F1047" s="19"/>
      <c r="G1047" s="19" t="n">
        <v>0.654223906815247</v>
      </c>
      <c r="H1047" s="19" t="n">
        <v>0.517069128459846</v>
      </c>
      <c r="I1047" s="19" t="n">
        <v>0.6916879952134</v>
      </c>
      <c r="J1047" s="19" t="n">
        <v>0.558151865599607</v>
      </c>
      <c r="K1047" s="19" t="n">
        <v>0.611524306190726</v>
      </c>
      <c r="L1047" s="19" t="n">
        <v>0.509911691900913</v>
      </c>
      <c r="M1047" s="19"/>
      <c r="N1047" s="19" t="n">
        <v>0.361288347710255</v>
      </c>
      <c r="O1047" s="19" t="n">
        <v>0.57860721467074</v>
      </c>
      <c r="P1047" s="19" t="n">
        <v>0.518042645341473</v>
      </c>
      <c r="Q1047" s="19" t="n">
        <v>0.678859931334677</v>
      </c>
      <c r="R1047" s="19" t="n">
        <v>0.523183782433431</v>
      </c>
      <c r="S1047" s="19"/>
      <c r="T1047" s="19" t="n">
        <v>0.845861962269612</v>
      </c>
      <c r="U1047" s="19" t="n">
        <v>0.554358414647773</v>
      </c>
      <c r="V1047" s="19" t="n">
        <v>0.66426662351507</v>
      </c>
      <c r="W1047" s="19" t="n">
        <v>0.563754673494815</v>
      </c>
      <c r="X1047" s="19"/>
      <c r="Y1047" s="19" t="n">
        <v>0.507936626007465</v>
      </c>
      <c r="Z1047" s="19" t="n">
        <v>0.603628076715757</v>
      </c>
      <c r="AA1047" s="19" t="n">
        <v>0.557795129299798</v>
      </c>
      <c r="AB1047" s="19" t="n">
        <v>0.783484609388164</v>
      </c>
      <c r="AC1047" s="19" t="n">
        <v>0.758348974334368</v>
      </c>
      <c r="AD1047" s="19" t="n">
        <v>0.736378543490372</v>
      </c>
      <c r="AE1047" s="19"/>
      <c r="AF1047" s="19" t="n">
        <v>0.596926678168467</v>
      </c>
      <c r="AG1047" s="19"/>
      <c r="AH1047" s="19" t="n">
        <v>0.593734923041008</v>
      </c>
      <c r="AI1047" s="19"/>
      <c r="AJ1047" s="19" t="n">
        <v>0.731785578008357</v>
      </c>
      <c r="AK1047" s="19" t="n">
        <v>0.468441289609888</v>
      </c>
      <c r="AL1047" s="19" t="n">
        <v>0.436836859997051</v>
      </c>
      <c r="AM1047" s="19" t="n">
        <v>0.750615294149913</v>
      </c>
      <c r="AN1047" s="19" t="n">
        <v>0.535386420965931</v>
      </c>
      <c r="AO1047" s="19" t="n">
        <v>0.546012521904389</v>
      </c>
      <c r="AP1047" s="19" t="n">
        <v>0.629261304153798</v>
      </c>
    </row>
    <row r="1048">
      <c r="B1048" t="s">
        <v>209</v>
      </c>
      <c r="C1048" s="19" t="n">
        <v>0.0805683754438321</v>
      </c>
      <c r="D1048" s="19" t="n">
        <v>0.0639251914577498</v>
      </c>
      <c r="E1048" s="19" t="n">
        <v>0.0967715145974635</v>
      </c>
      <c r="F1048" s="19"/>
      <c r="G1048" s="19" t="n">
        <v>0.0344734600389896</v>
      </c>
      <c r="H1048" s="19" t="n">
        <v>0.0184531493049245</v>
      </c>
      <c r="I1048" s="19" t="n">
        <v>0.0624124704045921</v>
      </c>
      <c r="J1048" s="19" t="n">
        <v>0.0485657460368568</v>
      </c>
      <c r="K1048" s="19" t="n">
        <v>0.137497466656904</v>
      </c>
      <c r="L1048" s="19" t="n">
        <v>0.161624329204117</v>
      </c>
      <c r="M1048" s="19"/>
      <c r="N1048" s="19" t="n">
        <v>0</v>
      </c>
      <c r="O1048" s="19" t="n">
        <v>0.0959993975379878</v>
      </c>
      <c r="P1048" s="19" t="n">
        <v>0.0868293759211734</v>
      </c>
      <c r="Q1048" s="19" t="n">
        <v>0.0720399686804453</v>
      </c>
      <c r="R1048" s="19" t="n">
        <v>0.106642806689976</v>
      </c>
      <c r="S1048" s="19"/>
      <c r="T1048" s="19" t="n">
        <v>0</v>
      </c>
      <c r="U1048" s="19" t="n">
        <v>0.0397339679430388</v>
      </c>
      <c r="V1048" s="19" t="n">
        <v>0.0938757443620713</v>
      </c>
      <c r="W1048" s="19" t="n">
        <v>0.0975188473723958</v>
      </c>
      <c r="X1048" s="19"/>
      <c r="Y1048" s="19" t="n">
        <v>0.0991906051836665</v>
      </c>
      <c r="Z1048" s="19" t="n">
        <v>0.0582627947150823</v>
      </c>
      <c r="AA1048" s="19" t="n">
        <v>0.0681943984395745</v>
      </c>
      <c r="AB1048" s="19" t="n">
        <v>0</v>
      </c>
      <c r="AC1048" s="19" t="n">
        <v>0.0696054901477725</v>
      </c>
      <c r="AD1048" s="19" t="n">
        <v>0.0628950345827853</v>
      </c>
      <c r="AE1048" s="19"/>
      <c r="AF1048" s="19" t="n">
        <v>0.0522362575076812</v>
      </c>
      <c r="AG1048" s="19"/>
      <c r="AH1048" s="19" t="n">
        <v>0.0815455738436439</v>
      </c>
      <c r="AI1048" s="19"/>
      <c r="AJ1048" s="19" t="n">
        <v>0.0482608438074282</v>
      </c>
      <c r="AK1048" s="19" t="n">
        <v>0.198298343337006</v>
      </c>
      <c r="AL1048" s="19" t="n">
        <v>0.0984879345759262</v>
      </c>
      <c r="AM1048" s="19" t="n">
        <v>0</v>
      </c>
      <c r="AN1048" s="19" t="n">
        <v>0.107707587695054</v>
      </c>
      <c r="AO1048" s="19" t="n">
        <v>0</v>
      </c>
      <c r="AP1048" s="19" t="n">
        <v>0.0344017720562074</v>
      </c>
    </row>
    <row r="1049">
      <c r="C1049" s="19"/>
      <c r="D1049" s="19"/>
      <c r="E1049" s="19"/>
      <c r="F1049" s="19"/>
      <c r="G1049" s="19"/>
      <c r="H1049" s="19"/>
      <c r="I1049" s="19"/>
      <c r="J1049" s="19"/>
      <c r="K1049" s="19"/>
      <c r="L1049" s="19"/>
      <c r="M1049" s="19"/>
      <c r="N1049" s="19"/>
      <c r="O1049" s="19"/>
      <c r="P1049" s="19"/>
      <c r="Q1049" s="19"/>
      <c r="R1049" s="19"/>
      <c r="S1049" s="19"/>
      <c r="T1049" s="19"/>
      <c r="U1049" s="19"/>
      <c r="V1049" s="19"/>
      <c r="W1049" s="19"/>
      <c r="X1049" s="19"/>
      <c r="Y1049" s="19"/>
      <c r="Z1049" s="19"/>
      <c r="AA1049" s="19"/>
      <c r="AB1049" s="19"/>
      <c r="AC1049" s="19"/>
      <c r="AD1049" s="19"/>
      <c r="AE1049" s="19"/>
      <c r="AF1049" s="19"/>
      <c r="AG1049" s="19"/>
      <c r="AH1049" s="19"/>
      <c r="AI1049" s="19"/>
      <c r="AJ1049" s="19"/>
      <c r="AK1049" s="19"/>
      <c r="AL1049" s="19"/>
      <c r="AM1049" s="19"/>
      <c r="AN1049" s="19"/>
      <c r="AO1049" s="19"/>
      <c r="AP1049" s="19"/>
    </row>
    <row r="1050">
      <c r="B1050" s="7" t="s">
        <v>426</v>
      </c>
      <c r="C1050" s="19"/>
      <c r="D1050" s="19"/>
      <c r="E1050" s="19"/>
      <c r="F1050" s="19"/>
      <c r="G1050" s="19"/>
      <c r="H1050" s="19"/>
      <c r="I1050" s="19"/>
      <c r="J1050" s="19"/>
      <c r="K1050" s="19"/>
      <c r="L1050" s="19"/>
      <c r="M1050" s="19"/>
      <c r="N1050" s="19"/>
      <c r="O1050" s="19"/>
      <c r="P1050" s="19"/>
      <c r="Q1050" s="19"/>
      <c r="R1050" s="19"/>
      <c r="S1050" s="19"/>
      <c r="T1050" s="19"/>
      <c r="U1050" s="19"/>
      <c r="V1050" s="19"/>
      <c r="W1050" s="19"/>
      <c r="X1050" s="19"/>
      <c r="Y1050" s="19"/>
      <c r="Z1050" s="19"/>
      <c r="AA1050" s="19"/>
      <c r="AB1050" s="19"/>
      <c r="AC1050" s="19"/>
      <c r="AD1050" s="19"/>
      <c r="AE1050" s="19"/>
      <c r="AF1050" s="19"/>
      <c r="AG1050" s="19"/>
      <c r="AH1050" s="19"/>
      <c r="AI1050" s="19"/>
      <c r="AJ1050" s="19"/>
      <c r="AK1050" s="19"/>
      <c r="AL1050" s="19"/>
      <c r="AM1050" s="19"/>
      <c r="AN1050" s="19"/>
      <c r="AO1050" s="19"/>
      <c r="AP1050" s="19"/>
    </row>
    <row r="1051">
      <c r="B1051" s="26" t="s">
        <v>351</v>
      </c>
      <c r="C1051" s="19"/>
      <c r="D1051" s="19"/>
      <c r="E1051" s="19"/>
      <c r="F1051" s="19"/>
      <c r="G1051" s="19"/>
      <c r="H1051" s="19"/>
      <c r="I1051" s="19"/>
      <c r="J1051" s="19"/>
      <c r="K1051" s="19"/>
      <c r="L1051" s="19"/>
      <c r="M1051" s="19"/>
      <c r="N1051" s="19"/>
      <c r="O1051" s="19"/>
      <c r="P1051" s="19"/>
      <c r="Q1051" s="19"/>
      <c r="R1051" s="19"/>
      <c r="S1051" s="19"/>
      <c r="T1051" s="19"/>
      <c r="U1051" s="19"/>
      <c r="V1051" s="19"/>
      <c r="W1051" s="19"/>
      <c r="X1051" s="19"/>
      <c r="Y1051" s="19"/>
      <c r="Z1051" s="19"/>
      <c r="AA1051" s="19"/>
      <c r="AB1051" s="19"/>
      <c r="AC1051" s="19"/>
      <c r="AD1051" s="19"/>
      <c r="AE1051" s="19"/>
      <c r="AF1051" s="19"/>
      <c r="AG1051" s="19"/>
      <c r="AH1051" s="19"/>
      <c r="AI1051" s="19"/>
      <c r="AJ1051" s="19"/>
      <c r="AK1051" s="19"/>
      <c r="AL1051" s="19"/>
      <c r="AM1051" s="19"/>
      <c r="AN1051" s="19"/>
      <c r="AO1051" s="19"/>
      <c r="AP1051" s="19"/>
    </row>
    <row r="1052">
      <c r="B1052" t="s">
        <v>425</v>
      </c>
      <c r="C1052" s="19" t="n">
        <v>0.371516909405329</v>
      </c>
      <c r="D1052" s="19" t="n">
        <v>0.408917621641499</v>
      </c>
      <c r="E1052" s="19" t="n">
        <v>0.332164701079698</v>
      </c>
      <c r="F1052" s="19"/>
      <c r="G1052" s="19" t="n">
        <v>0.476065309531099</v>
      </c>
      <c r="H1052" s="19" t="n">
        <v>0.437082820643568</v>
      </c>
      <c r="I1052" s="19" t="n">
        <v>0.291757169621732</v>
      </c>
      <c r="J1052" s="19" t="n">
        <v>0.355184140998146</v>
      </c>
      <c r="K1052" s="19" t="n">
        <v>0.45644171489426</v>
      </c>
      <c r="L1052" s="19" t="n">
        <v>0.28449492744268</v>
      </c>
      <c r="M1052" s="19"/>
      <c r="N1052" s="19" t="n">
        <v>0.334105174978679</v>
      </c>
      <c r="O1052" s="19" t="n">
        <v>0.368842788534116</v>
      </c>
      <c r="P1052" s="19" t="n">
        <v>0.469371399463535</v>
      </c>
      <c r="Q1052" s="19" t="n">
        <v>0.229742599806212</v>
      </c>
      <c r="R1052" s="19" t="n">
        <v>0.448789113087697</v>
      </c>
      <c r="S1052" s="19"/>
      <c r="T1052" s="19" t="n">
        <v>0.384882656524608</v>
      </c>
      <c r="U1052" s="19" t="n">
        <v>0.386571951154776</v>
      </c>
      <c r="V1052" s="19" t="n">
        <v>0.33210578928708</v>
      </c>
      <c r="W1052" s="19" t="n">
        <v>0.359933850926162</v>
      </c>
      <c r="X1052" s="19"/>
      <c r="Y1052" s="19" t="n">
        <v>0.422866160198151</v>
      </c>
      <c r="Z1052" s="19" t="n">
        <v>0.440830157860553</v>
      </c>
      <c r="AA1052" s="19" t="n">
        <v>0.335276931171145</v>
      </c>
      <c r="AB1052" s="19" t="n">
        <v>0.264244334070498</v>
      </c>
      <c r="AC1052" s="19" t="n">
        <v>0.325347014581367</v>
      </c>
      <c r="AD1052" s="19" t="n">
        <v>0.146128292572572</v>
      </c>
      <c r="AE1052" s="19"/>
      <c r="AF1052" s="19" t="n">
        <v>0.323717903196031</v>
      </c>
      <c r="AG1052" s="19"/>
      <c r="AH1052" s="19" t="n">
        <v>0.364259862444356</v>
      </c>
      <c r="AI1052" s="19"/>
      <c r="AJ1052" s="19" t="n">
        <v>0.352327772547362</v>
      </c>
      <c r="AK1052" s="19" t="n">
        <v>0.306046617259695</v>
      </c>
      <c r="AL1052" s="19" t="n">
        <v>0.446704055410068</v>
      </c>
      <c r="AM1052" s="19" t="n">
        <v>0.337116807527375</v>
      </c>
      <c r="AN1052" s="19" t="n">
        <v>0.15014433543333</v>
      </c>
      <c r="AO1052" s="19" t="n">
        <v>0.489978825613389</v>
      </c>
      <c r="AP1052" s="19" t="n">
        <v>0.425623862563714</v>
      </c>
    </row>
    <row r="1053">
      <c r="B1053" t="s">
        <v>413</v>
      </c>
      <c r="C1053" s="19" t="n">
        <v>0.525793546878585</v>
      </c>
      <c r="D1053" s="19" t="n">
        <v>0.4851034726772</v>
      </c>
      <c r="E1053" s="19" t="n">
        <v>0.568606749649887</v>
      </c>
      <c r="F1053" s="19"/>
      <c r="G1053" s="19" t="n">
        <v>0.464176157884392</v>
      </c>
      <c r="H1053" s="19" t="n">
        <v>0.542634871939116</v>
      </c>
      <c r="I1053" s="19" t="n">
        <v>0.556928179778932</v>
      </c>
      <c r="J1053" s="19" t="n">
        <v>0.509647383910559</v>
      </c>
      <c r="K1053" s="19" t="n">
        <v>0.403657891413653</v>
      </c>
      <c r="L1053" s="19" t="n">
        <v>0.618235319418886</v>
      </c>
      <c r="M1053" s="19"/>
      <c r="N1053" s="19" t="n">
        <v>0.597358797118794</v>
      </c>
      <c r="O1053" s="19" t="n">
        <v>0.56184463158963</v>
      </c>
      <c r="P1053" s="19" t="n">
        <v>0.429024460373461</v>
      </c>
      <c r="Q1053" s="19" t="n">
        <v>0.671578945167622</v>
      </c>
      <c r="R1053" s="19" t="n">
        <v>0.388419430058759</v>
      </c>
      <c r="S1053" s="19"/>
      <c r="T1053" s="19" t="n">
        <v>0.49515074129848</v>
      </c>
      <c r="U1053" s="19" t="n">
        <v>0.556401881741487</v>
      </c>
      <c r="V1053" s="19" t="n">
        <v>0.570713168723749</v>
      </c>
      <c r="W1053" s="19" t="n">
        <v>0.554465893288622</v>
      </c>
      <c r="X1053" s="19"/>
      <c r="Y1053" s="19" t="n">
        <v>0.485627148766816</v>
      </c>
      <c r="Z1053" s="19" t="n">
        <v>0.477512308603402</v>
      </c>
      <c r="AA1053" s="19" t="n">
        <v>0.598135600690043</v>
      </c>
      <c r="AB1053" s="19" t="n">
        <v>0.54915704144107</v>
      </c>
      <c r="AC1053" s="19" t="n">
        <v>0.615267311688004</v>
      </c>
      <c r="AD1053" s="19" t="n">
        <v>0.482114239334623</v>
      </c>
      <c r="AE1053" s="19"/>
      <c r="AF1053" s="19" t="n">
        <v>0.581051403302479</v>
      </c>
      <c r="AG1053" s="19"/>
      <c r="AH1053" s="19" t="n">
        <v>0.53890462737132</v>
      </c>
      <c r="AI1053" s="19"/>
      <c r="AJ1053" s="19" t="n">
        <v>0.531630816095867</v>
      </c>
      <c r="AK1053" s="19" t="n">
        <v>0.518778246508444</v>
      </c>
      <c r="AL1053" s="19" t="n">
        <v>0.463593704733713</v>
      </c>
      <c r="AM1053" s="19" t="n">
        <v>0.585781800712855</v>
      </c>
      <c r="AN1053" s="19" t="n">
        <v>0.84985566456667</v>
      </c>
      <c r="AO1053" s="19" t="n">
        <v>0.42558514584319</v>
      </c>
      <c r="AP1053" s="19" t="n">
        <v>0.493977199651144</v>
      </c>
    </row>
    <row r="1054">
      <c r="B1054" t="s">
        <v>209</v>
      </c>
      <c r="C1054" s="19" t="n">
        <v>0.102689543716087</v>
      </c>
      <c r="D1054" s="19" t="n">
        <v>0.105978905681301</v>
      </c>
      <c r="E1054" s="19" t="n">
        <v>0.0992285492704156</v>
      </c>
      <c r="F1054" s="19"/>
      <c r="G1054" s="19" t="n">
        <v>0.0597585325845089</v>
      </c>
      <c r="H1054" s="19" t="n">
        <v>0.0202823074173157</v>
      </c>
      <c r="I1054" s="19" t="n">
        <v>0.151314650599336</v>
      </c>
      <c r="J1054" s="19" t="n">
        <v>0.135168475091295</v>
      </c>
      <c r="K1054" s="19" t="n">
        <v>0.139900393692087</v>
      </c>
      <c r="L1054" s="19" t="n">
        <v>0.0972697531384342</v>
      </c>
      <c r="M1054" s="19"/>
      <c r="N1054" s="19" t="n">
        <v>0.0685360279025272</v>
      </c>
      <c r="O1054" s="19" t="n">
        <v>0.0693125798762534</v>
      </c>
      <c r="P1054" s="19" t="n">
        <v>0.101604140163005</v>
      </c>
      <c r="Q1054" s="19" t="n">
        <v>0.0986784550261665</v>
      </c>
      <c r="R1054" s="19" t="n">
        <v>0.162791456853544</v>
      </c>
      <c r="S1054" s="19"/>
      <c r="T1054" s="19" t="n">
        <v>0.119966602176912</v>
      </c>
      <c r="U1054" s="19" t="n">
        <v>0.0570261671037372</v>
      </c>
      <c r="V1054" s="19" t="n">
        <v>0.0971810419891713</v>
      </c>
      <c r="W1054" s="19" t="n">
        <v>0.0856002557852162</v>
      </c>
      <c r="X1054" s="19"/>
      <c r="Y1054" s="19" t="n">
        <v>0.0915066910350334</v>
      </c>
      <c r="Z1054" s="19" t="n">
        <v>0.0816575335360446</v>
      </c>
      <c r="AA1054" s="19" t="n">
        <v>0.0665874681388118</v>
      </c>
      <c r="AB1054" s="19" t="n">
        <v>0.186598624488432</v>
      </c>
      <c r="AC1054" s="19" t="n">
        <v>0.05938567373063</v>
      </c>
      <c r="AD1054" s="19" t="n">
        <v>0.371757468092805</v>
      </c>
      <c r="AE1054" s="19"/>
      <c r="AF1054" s="19" t="n">
        <v>0.0952306935014905</v>
      </c>
      <c r="AG1054" s="19"/>
      <c r="AH1054" s="19" t="n">
        <v>0.0968355101843236</v>
      </c>
      <c r="AI1054" s="19"/>
      <c r="AJ1054" s="19" t="n">
        <v>0.116041411356771</v>
      </c>
      <c r="AK1054" s="19" t="n">
        <v>0.175175136231861</v>
      </c>
      <c r="AL1054" s="19" t="n">
        <v>0.0897022398562193</v>
      </c>
      <c r="AM1054" s="19" t="n">
        <v>0.07710139175977</v>
      </c>
      <c r="AN1054" s="19" t="n">
        <v>0</v>
      </c>
      <c r="AO1054" s="19" t="n">
        <v>0.0844360285434205</v>
      </c>
      <c r="AP1054" s="19" t="n">
        <v>0.0803989377851416</v>
      </c>
    </row>
    <row r="1055">
      <c r="C1055" s="19"/>
      <c r="D1055" s="19"/>
      <c r="E1055" s="19"/>
      <c r="F1055" s="19"/>
      <c r="G1055" s="19"/>
      <c r="H1055" s="19"/>
      <c r="I1055" s="19"/>
      <c r="J1055" s="19"/>
      <c r="K1055" s="19"/>
      <c r="L1055" s="19"/>
      <c r="M1055" s="19"/>
      <c r="N1055" s="19"/>
      <c r="O1055" s="19"/>
      <c r="P1055" s="19"/>
      <c r="Q1055" s="19"/>
      <c r="R1055" s="19"/>
      <c r="S1055" s="19"/>
      <c r="T1055" s="19"/>
      <c r="U1055" s="19"/>
      <c r="V1055" s="19"/>
      <c r="W1055" s="19"/>
      <c r="X1055" s="19"/>
      <c r="Y1055" s="19"/>
      <c r="Z1055" s="19"/>
      <c r="AA1055" s="19"/>
      <c r="AB1055" s="19"/>
      <c r="AC1055" s="19"/>
      <c r="AD1055" s="19"/>
      <c r="AE1055" s="19"/>
      <c r="AF1055" s="19"/>
      <c r="AG1055" s="19"/>
      <c r="AH1055" s="19"/>
      <c r="AI1055" s="19"/>
      <c r="AJ1055" s="19"/>
      <c r="AK1055" s="19"/>
      <c r="AL1055" s="19"/>
      <c r="AM1055" s="19"/>
      <c r="AN1055" s="19"/>
      <c r="AO1055" s="19"/>
      <c r="AP1055" s="19"/>
    </row>
    <row r="1056">
      <c r="B1056" s="7" t="s">
        <v>428</v>
      </c>
      <c r="C1056" s="19"/>
      <c r="D1056" s="19"/>
      <c r="E1056" s="19"/>
      <c r="F1056" s="19"/>
      <c r="G1056" s="19"/>
      <c r="H1056" s="19"/>
      <c r="I1056" s="19"/>
      <c r="J1056" s="19"/>
      <c r="K1056" s="19"/>
      <c r="L1056" s="19"/>
      <c r="M1056" s="19"/>
      <c r="N1056" s="19"/>
      <c r="O1056" s="19"/>
      <c r="P1056" s="19"/>
      <c r="Q1056" s="19"/>
      <c r="R1056" s="19"/>
      <c r="S1056" s="19"/>
      <c r="T1056" s="19"/>
      <c r="U1056" s="19"/>
      <c r="V1056" s="19"/>
      <c r="W1056" s="19"/>
      <c r="X1056" s="19"/>
      <c r="Y1056" s="19"/>
      <c r="Z1056" s="19"/>
      <c r="AA1056" s="19"/>
      <c r="AB1056" s="19"/>
      <c r="AC1056" s="19"/>
      <c r="AD1056" s="19"/>
      <c r="AE1056" s="19"/>
      <c r="AF1056" s="19"/>
      <c r="AG1056" s="19"/>
      <c r="AH1056" s="19"/>
      <c r="AI1056" s="19"/>
      <c r="AJ1056" s="19"/>
      <c r="AK1056" s="19"/>
      <c r="AL1056" s="19"/>
      <c r="AM1056" s="19"/>
      <c r="AN1056" s="19"/>
      <c r="AO1056" s="19"/>
      <c r="AP1056" s="19"/>
    </row>
    <row r="1057">
      <c r="B1057" s="26" t="s">
        <v>351</v>
      </c>
      <c r="C1057" s="19"/>
      <c r="D1057" s="19"/>
      <c r="E1057" s="19"/>
      <c r="F1057" s="19"/>
      <c r="G1057" s="19"/>
      <c r="H1057" s="19"/>
      <c r="I1057" s="19"/>
      <c r="J1057" s="19"/>
      <c r="K1057" s="19"/>
      <c r="L1057" s="19"/>
      <c r="M1057" s="19"/>
      <c r="N1057" s="19"/>
      <c r="O1057" s="19"/>
      <c r="P1057" s="19"/>
      <c r="Q1057" s="19"/>
      <c r="R1057" s="19"/>
      <c r="S1057" s="19"/>
      <c r="T1057" s="19"/>
      <c r="U1057" s="19"/>
      <c r="V1057" s="19"/>
      <c r="W1057" s="19"/>
      <c r="X1057" s="19"/>
      <c r="Y1057" s="19"/>
      <c r="Z1057" s="19"/>
      <c r="AA1057" s="19"/>
      <c r="AB1057" s="19"/>
      <c r="AC1057" s="19"/>
      <c r="AD1057" s="19"/>
      <c r="AE1057" s="19"/>
      <c r="AF1057" s="19"/>
      <c r="AG1057" s="19"/>
      <c r="AH1057" s="19"/>
      <c r="AI1057" s="19"/>
      <c r="AJ1057" s="19"/>
      <c r="AK1057" s="19"/>
      <c r="AL1057" s="19"/>
      <c r="AM1057" s="19"/>
      <c r="AN1057" s="19"/>
      <c r="AO1057" s="19"/>
      <c r="AP1057" s="19"/>
    </row>
    <row r="1058">
      <c r="B1058" t="s">
        <v>427</v>
      </c>
      <c r="C1058" s="19" t="n">
        <v>0.462530194742556</v>
      </c>
      <c r="D1058" s="19" t="n">
        <v>0.470274176302142</v>
      </c>
      <c r="E1058" s="19" t="n">
        <v>0.455506686725386</v>
      </c>
      <c r="F1058" s="19"/>
      <c r="G1058" s="19" t="n">
        <v>0.48513696914711</v>
      </c>
      <c r="H1058" s="19" t="n">
        <v>0.473808718230767</v>
      </c>
      <c r="I1058" s="19" t="n">
        <v>0.488975898825743</v>
      </c>
      <c r="J1058" s="19" t="n">
        <v>0.498117497947789</v>
      </c>
      <c r="K1058" s="19" t="n">
        <v>0.534252264882304</v>
      </c>
      <c r="L1058" s="19" t="n">
        <v>0.346739417248884</v>
      </c>
      <c r="M1058" s="19"/>
      <c r="N1058" s="19" t="n">
        <v>0.45986187914402</v>
      </c>
      <c r="O1058" s="19" t="n">
        <v>0.437962227230305</v>
      </c>
      <c r="P1058" s="19" t="n">
        <v>0.574092677437972</v>
      </c>
      <c r="Q1058" s="19" t="n">
        <v>0.467003211029563</v>
      </c>
      <c r="R1058" s="19" t="n">
        <v>0.35973887880009</v>
      </c>
      <c r="S1058" s="19"/>
      <c r="T1058" s="19" t="n">
        <v>0.508390420517636</v>
      </c>
      <c r="U1058" s="19" t="n">
        <v>0.330531589294034</v>
      </c>
      <c r="V1058" s="19" t="n">
        <v>0.383651538018283</v>
      </c>
      <c r="W1058" s="19" t="n">
        <v>0.496370070008929</v>
      </c>
      <c r="X1058" s="19"/>
      <c r="Y1058" s="19" t="n">
        <v>0.511674308371223</v>
      </c>
      <c r="Z1058" s="19" t="n">
        <v>0.592507593486125</v>
      </c>
      <c r="AA1058" s="19" t="n">
        <v>0.344275086963912</v>
      </c>
      <c r="AB1058" s="19" t="n">
        <v>0.471266682317593</v>
      </c>
      <c r="AC1058" s="19" t="n">
        <v>0.56869515628678</v>
      </c>
      <c r="AD1058" s="19" t="n">
        <v>0.360299845077231</v>
      </c>
      <c r="AE1058" s="19"/>
      <c r="AF1058" s="19" t="n">
        <v>0.45218552757777</v>
      </c>
      <c r="AG1058" s="19"/>
      <c r="AH1058" s="19" t="n">
        <v>0.457485525843822</v>
      </c>
      <c r="AI1058" s="19"/>
      <c r="AJ1058" s="19" t="n">
        <v>0.471095416924145</v>
      </c>
      <c r="AK1058" s="19" t="n">
        <v>0.452542400482362</v>
      </c>
      <c r="AL1058" s="19" t="n">
        <v>0.405053061290581</v>
      </c>
      <c r="AM1058" s="19" t="n">
        <v>0.587667551061485</v>
      </c>
      <c r="AN1058" s="19" t="n">
        <v>0.451297064936894</v>
      </c>
      <c r="AO1058" s="19" t="n">
        <v>0.454094520412593</v>
      </c>
      <c r="AP1058" s="19" t="n">
        <v>0.468369000378313</v>
      </c>
    </row>
    <row r="1059">
      <c r="B1059" t="s">
        <v>413</v>
      </c>
      <c r="C1059" s="19" t="n">
        <v>0.454486188706424</v>
      </c>
      <c r="D1059" s="19" t="n">
        <v>0.431603001426497</v>
      </c>
      <c r="E1059" s="19" t="n">
        <v>0.475240402553952</v>
      </c>
      <c r="F1059" s="19"/>
      <c r="G1059" s="19" t="n">
        <v>0.445334924029718</v>
      </c>
      <c r="H1059" s="19" t="n">
        <v>0.504762003690069</v>
      </c>
      <c r="I1059" s="19" t="n">
        <v>0.430285114461227</v>
      </c>
      <c r="J1059" s="19" t="n">
        <v>0.450042587590958</v>
      </c>
      <c r="K1059" s="19" t="n">
        <v>0.424954164776669</v>
      </c>
      <c r="L1059" s="19" t="n">
        <v>0.459847593838645</v>
      </c>
      <c r="M1059" s="19"/>
      <c r="N1059" s="19" t="n">
        <v>0.254713852231394</v>
      </c>
      <c r="O1059" s="19" t="n">
        <v>0.529736837084794</v>
      </c>
      <c r="P1059" s="19" t="n">
        <v>0.379463704870291</v>
      </c>
      <c r="Q1059" s="19" t="n">
        <v>0.461646326858757</v>
      </c>
      <c r="R1059" s="19" t="n">
        <v>0.532638226498717</v>
      </c>
      <c r="S1059" s="19"/>
      <c r="T1059" s="19" t="n">
        <v>0.491609579482364</v>
      </c>
      <c r="U1059" s="19" t="n">
        <v>0.561344817069876</v>
      </c>
      <c r="V1059" s="19" t="n">
        <v>0.467823315445896</v>
      </c>
      <c r="W1059" s="19" t="n">
        <v>0.440999617130222</v>
      </c>
      <c r="X1059" s="19"/>
      <c r="Y1059" s="19" t="n">
        <v>0.424598717678258</v>
      </c>
      <c r="Z1059" s="19" t="n">
        <v>0.349941010607066</v>
      </c>
      <c r="AA1059" s="19" t="n">
        <v>0.500973782115414</v>
      </c>
      <c r="AB1059" s="19" t="n">
        <v>0.399618746568213</v>
      </c>
      <c r="AC1059" s="19" t="n">
        <v>0.43130484371322</v>
      </c>
      <c r="AD1059" s="19" t="n">
        <v>0.639700154922769</v>
      </c>
      <c r="AE1059" s="19"/>
      <c r="AF1059" s="19" t="n">
        <v>0.504273346607209</v>
      </c>
      <c r="AG1059" s="19"/>
      <c r="AH1059" s="19" t="n">
        <v>0.476263314185879</v>
      </c>
      <c r="AI1059" s="19"/>
      <c r="AJ1059" s="19" t="n">
        <v>0.424824483983923</v>
      </c>
      <c r="AK1059" s="19" t="n">
        <v>0.493711782862834</v>
      </c>
      <c r="AL1059" s="19" t="n">
        <v>0.464812306477925</v>
      </c>
      <c r="AM1059" s="19" t="n">
        <v>0.412332448938515</v>
      </c>
      <c r="AN1059" s="19" t="n">
        <v>0.492595214301095</v>
      </c>
      <c r="AO1059" s="19" t="n">
        <v>0.404463025277904</v>
      </c>
      <c r="AP1059" s="19" t="n">
        <v>0.472872670930192</v>
      </c>
    </row>
    <row r="1060">
      <c r="B1060" t="s">
        <v>209</v>
      </c>
      <c r="C1060" s="19" t="n">
        <v>0.08298361655102</v>
      </c>
      <c r="D1060" s="19" t="n">
        <v>0.0981228222713609</v>
      </c>
      <c r="E1060" s="19" t="n">
        <v>0.0692529107206625</v>
      </c>
      <c r="F1060" s="19"/>
      <c r="G1060" s="19" t="n">
        <v>0.0695281068231719</v>
      </c>
      <c r="H1060" s="19" t="n">
        <v>0.0214292780791643</v>
      </c>
      <c r="I1060" s="19" t="n">
        <v>0.0807389867130308</v>
      </c>
      <c r="J1060" s="19" t="n">
        <v>0.0518399144612535</v>
      </c>
      <c r="K1060" s="19" t="n">
        <v>0.0407935703410268</v>
      </c>
      <c r="L1060" s="19" t="n">
        <v>0.193412988912472</v>
      </c>
      <c r="M1060" s="19"/>
      <c r="N1060" s="19" t="n">
        <v>0.285424268624587</v>
      </c>
      <c r="O1060" s="19" t="n">
        <v>0.0323009356849009</v>
      </c>
      <c r="P1060" s="19" t="n">
        <v>0.0464436176917372</v>
      </c>
      <c r="Q1060" s="19" t="n">
        <v>0.07135046211168</v>
      </c>
      <c r="R1060" s="19" t="n">
        <v>0.107622894701193</v>
      </c>
      <c r="S1060" s="19"/>
      <c r="T1060" s="19" t="n">
        <v>0</v>
      </c>
      <c r="U1060" s="19" t="n">
        <v>0.10812359363609</v>
      </c>
      <c r="V1060" s="19" t="n">
        <v>0.148525146535822</v>
      </c>
      <c r="W1060" s="19" t="n">
        <v>0.0626303128608497</v>
      </c>
      <c r="X1060" s="19"/>
      <c r="Y1060" s="19" t="n">
        <v>0.0637269739505194</v>
      </c>
      <c r="Z1060" s="19" t="n">
        <v>0.057551395906809</v>
      </c>
      <c r="AA1060" s="19" t="n">
        <v>0.154751130920674</v>
      </c>
      <c r="AB1060" s="19" t="n">
        <v>0.129114571114194</v>
      </c>
      <c r="AC1060" s="19" t="n">
        <v>0</v>
      </c>
      <c r="AD1060" s="19" t="n">
        <v>0</v>
      </c>
      <c r="AE1060" s="19"/>
      <c r="AF1060" s="19" t="n">
        <v>0.043541125815021</v>
      </c>
      <c r="AG1060" s="19"/>
      <c r="AH1060" s="19" t="n">
        <v>0.0662511599702983</v>
      </c>
      <c r="AI1060" s="19"/>
      <c r="AJ1060" s="19" t="n">
        <v>0.104080099091931</v>
      </c>
      <c r="AK1060" s="19" t="n">
        <v>0.0537458166548039</v>
      </c>
      <c r="AL1060" s="19" t="n">
        <v>0.130134632231494</v>
      </c>
      <c r="AM1060" s="19" t="n">
        <v>0</v>
      </c>
      <c r="AN1060" s="19" t="n">
        <v>0.0561077207620109</v>
      </c>
      <c r="AO1060" s="19" t="n">
        <v>0.141442454309504</v>
      </c>
      <c r="AP1060" s="19" t="n">
        <v>0.0587583286914955</v>
      </c>
    </row>
    <row r="1061">
      <c r="C1061" s="19"/>
      <c r="D1061" s="19"/>
      <c r="E1061" s="19"/>
      <c r="F1061" s="19"/>
      <c r="G1061" s="19"/>
      <c r="H1061" s="19"/>
      <c r="I1061" s="19"/>
      <c r="J1061" s="19"/>
      <c r="K1061" s="19"/>
      <c r="L1061" s="19"/>
      <c r="M1061" s="19"/>
      <c r="N1061" s="19"/>
      <c r="O1061" s="19"/>
      <c r="P1061" s="19"/>
      <c r="Q1061" s="19"/>
      <c r="R1061" s="19"/>
      <c r="S1061" s="19"/>
      <c r="T1061" s="19"/>
      <c r="U1061" s="19"/>
      <c r="V1061" s="19"/>
      <c r="W1061" s="19"/>
      <c r="X1061" s="19"/>
      <c r="Y1061" s="19"/>
      <c r="Z1061" s="19"/>
      <c r="AA1061" s="19"/>
      <c r="AB1061" s="19"/>
      <c r="AC1061" s="19"/>
      <c r="AD1061" s="19"/>
      <c r="AE1061" s="19"/>
      <c r="AF1061" s="19"/>
      <c r="AG1061" s="19"/>
      <c r="AH1061" s="19"/>
      <c r="AI1061" s="19"/>
      <c r="AJ1061" s="19"/>
      <c r="AK1061" s="19"/>
      <c r="AL1061" s="19"/>
      <c r="AM1061" s="19"/>
      <c r="AN1061" s="19"/>
      <c r="AO1061" s="19"/>
      <c r="AP1061" s="19"/>
    </row>
    <row r="1062">
      <c r="B1062" s="7" t="s">
        <v>430</v>
      </c>
      <c r="C1062" s="19"/>
      <c r="D1062" s="19"/>
      <c r="E1062" s="19"/>
      <c r="F1062" s="19"/>
      <c r="G1062" s="19"/>
      <c r="H1062" s="19"/>
      <c r="I1062" s="19"/>
      <c r="J1062" s="19"/>
      <c r="K1062" s="19"/>
      <c r="L1062" s="19"/>
      <c r="M1062" s="19"/>
      <c r="N1062" s="19"/>
      <c r="O1062" s="19"/>
      <c r="P1062" s="19"/>
      <c r="Q1062" s="19"/>
      <c r="R1062" s="19"/>
      <c r="S1062" s="19"/>
      <c r="T1062" s="19"/>
      <c r="U1062" s="19"/>
      <c r="V1062" s="19"/>
      <c r="W1062" s="19"/>
      <c r="X1062" s="19"/>
      <c r="Y1062" s="19"/>
      <c r="Z1062" s="19"/>
      <c r="AA1062" s="19"/>
      <c r="AB1062" s="19"/>
      <c r="AC1062" s="19"/>
      <c r="AD1062" s="19"/>
      <c r="AE1062" s="19"/>
      <c r="AF1062" s="19"/>
      <c r="AG1062" s="19"/>
      <c r="AH1062" s="19"/>
      <c r="AI1062" s="19"/>
      <c r="AJ1062" s="19"/>
      <c r="AK1062" s="19"/>
      <c r="AL1062" s="19"/>
      <c r="AM1062" s="19"/>
      <c r="AN1062" s="19"/>
      <c r="AO1062" s="19"/>
      <c r="AP1062" s="19"/>
    </row>
    <row r="1063">
      <c r="B1063" s="26" t="s">
        <v>351</v>
      </c>
      <c r="C1063" s="19"/>
      <c r="D1063" s="19"/>
      <c r="E1063" s="19"/>
      <c r="F1063" s="19"/>
      <c r="G1063" s="19"/>
      <c r="H1063" s="19"/>
      <c r="I1063" s="19"/>
      <c r="J1063" s="19"/>
      <c r="K1063" s="19"/>
      <c r="L1063" s="19"/>
      <c r="M1063" s="19"/>
      <c r="N1063" s="19"/>
      <c r="O1063" s="19"/>
      <c r="P1063" s="19"/>
      <c r="Q1063" s="19"/>
      <c r="R1063" s="19"/>
      <c r="S1063" s="19"/>
      <c r="T1063" s="19"/>
      <c r="U1063" s="19"/>
      <c r="V1063" s="19"/>
      <c r="W1063" s="19"/>
      <c r="X1063" s="19"/>
      <c r="Y1063" s="19"/>
      <c r="Z1063" s="19"/>
      <c r="AA1063" s="19"/>
      <c r="AB1063" s="19"/>
      <c r="AC1063" s="19"/>
      <c r="AD1063" s="19"/>
      <c r="AE1063" s="19"/>
      <c r="AF1063" s="19"/>
      <c r="AG1063" s="19"/>
      <c r="AH1063" s="19"/>
      <c r="AI1063" s="19"/>
      <c r="AJ1063" s="19"/>
      <c r="AK1063" s="19"/>
      <c r="AL1063" s="19"/>
      <c r="AM1063" s="19"/>
      <c r="AN1063" s="19"/>
      <c r="AO1063" s="19"/>
      <c r="AP1063" s="19"/>
    </row>
    <row r="1064">
      <c r="B1064" t="s">
        <v>429</v>
      </c>
      <c r="C1064" s="19" t="n">
        <v>0.586229627215671</v>
      </c>
      <c r="D1064" s="19" t="n">
        <v>0.545835292685853</v>
      </c>
      <c r="E1064" s="19" t="n">
        <v>0.627888369640581</v>
      </c>
      <c r="F1064" s="19"/>
      <c r="G1064" s="19" t="n">
        <v>0.497278267347872</v>
      </c>
      <c r="H1064" s="19" t="n">
        <v>0.687231679768293</v>
      </c>
      <c r="I1064" s="19" t="n">
        <v>0.599079607342953</v>
      </c>
      <c r="J1064" s="19" t="n">
        <v>0.641821809799152</v>
      </c>
      <c r="K1064" s="19" t="n">
        <v>0.471866555586268</v>
      </c>
      <c r="L1064" s="19" t="n">
        <v>0.580853530299958</v>
      </c>
      <c r="M1064" s="19"/>
      <c r="N1064" s="19" t="n">
        <v>0.276615367696671</v>
      </c>
      <c r="O1064" s="19" t="n">
        <v>0.444706920774655</v>
      </c>
      <c r="P1064" s="19" t="n">
        <v>0.665515215395565</v>
      </c>
      <c r="Q1064" s="19" t="n">
        <v>0.608954119030286</v>
      </c>
      <c r="R1064" s="19" t="n">
        <v>0.680258017293033</v>
      </c>
      <c r="S1064" s="19"/>
      <c r="T1064" s="19" t="n">
        <v>0.38401320148646</v>
      </c>
      <c r="U1064" s="19" t="n">
        <v>0.651277321041577</v>
      </c>
      <c r="V1064" s="19" t="n">
        <v>0.569711525282268</v>
      </c>
      <c r="W1064" s="19" t="n">
        <v>0.614199838903998</v>
      </c>
      <c r="X1064" s="19"/>
      <c r="Y1064" s="19" t="n">
        <v>0.5940670397421</v>
      </c>
      <c r="Z1064" s="19" t="n">
        <v>0.610691618022617</v>
      </c>
      <c r="AA1064" s="19" t="n">
        <v>0.564176032415976</v>
      </c>
      <c r="AB1064" s="19" t="n">
        <v>0.435986962806882</v>
      </c>
      <c r="AC1064" s="19" t="n">
        <v>0.585534323707951</v>
      </c>
      <c r="AD1064" s="19" t="n">
        <v>0.697392052425473</v>
      </c>
      <c r="AE1064" s="19"/>
      <c r="AF1064" s="19" t="n">
        <v>0.56582595361684</v>
      </c>
      <c r="AG1064" s="19"/>
      <c r="AH1064" s="19" t="n">
        <v>0.577050411630264</v>
      </c>
      <c r="AI1064" s="19"/>
      <c r="AJ1064" s="19" t="n">
        <v>0.618601513519518</v>
      </c>
      <c r="AK1064" s="19" t="n">
        <v>0.499360205103225</v>
      </c>
      <c r="AL1064" s="19" t="n">
        <v>0.583628768192882</v>
      </c>
      <c r="AM1064" s="19" t="n">
        <v>0.621333203356503</v>
      </c>
      <c r="AN1064" s="19" t="n">
        <v>0.584766499383977</v>
      </c>
      <c r="AO1064" s="19" t="n">
        <v>0.529465433249339</v>
      </c>
      <c r="AP1064" s="19" t="n">
        <v>0.653349241362986</v>
      </c>
    </row>
    <row r="1065">
      <c r="B1065" t="s">
        <v>413</v>
      </c>
      <c r="C1065" s="19" t="n">
        <v>0.305830548459201</v>
      </c>
      <c r="D1065" s="19" t="n">
        <v>0.340168824400251</v>
      </c>
      <c r="E1065" s="19" t="n">
        <v>0.270417429035542</v>
      </c>
      <c r="F1065" s="19"/>
      <c r="G1065" s="19" t="n">
        <v>0.370887017643073</v>
      </c>
      <c r="H1065" s="19" t="n">
        <v>0.271768231502856</v>
      </c>
      <c r="I1065" s="19" t="n">
        <v>0.224773743291354</v>
      </c>
      <c r="J1065" s="19" t="n">
        <v>0.287884805725606</v>
      </c>
      <c r="K1065" s="19" t="n">
        <v>0.423967502427676</v>
      </c>
      <c r="L1065" s="19" t="n">
        <v>0.290335729225211</v>
      </c>
      <c r="M1065" s="19"/>
      <c r="N1065" s="19" t="n">
        <v>0.510605120624181</v>
      </c>
      <c r="O1065" s="19" t="n">
        <v>0.433402211250913</v>
      </c>
      <c r="P1065" s="19" t="n">
        <v>0.237085226246429</v>
      </c>
      <c r="Q1065" s="19" t="n">
        <v>0.29996389785882</v>
      </c>
      <c r="R1065" s="19" t="n">
        <v>0.208293762781994</v>
      </c>
      <c r="S1065" s="19"/>
      <c r="T1065" s="19" t="n">
        <v>0.54662463441788</v>
      </c>
      <c r="U1065" s="19" t="n">
        <v>0.293243739651911</v>
      </c>
      <c r="V1065" s="19" t="n">
        <v>0.298114135848867</v>
      </c>
      <c r="W1065" s="19" t="n">
        <v>0.303902673905522</v>
      </c>
      <c r="X1065" s="19"/>
      <c r="Y1065" s="19" t="n">
        <v>0.263310600865217</v>
      </c>
      <c r="Z1065" s="19" t="n">
        <v>0.312179498865671</v>
      </c>
      <c r="AA1065" s="19" t="n">
        <v>0.356852903106887</v>
      </c>
      <c r="AB1065" s="19" t="n">
        <v>0.416525495405174</v>
      </c>
      <c r="AC1065" s="19" t="n">
        <v>0.28118549193184</v>
      </c>
      <c r="AD1065" s="19" t="n">
        <v>0.302607947574527</v>
      </c>
      <c r="AE1065" s="19"/>
      <c r="AF1065" s="19" t="n">
        <v>0.313484097367146</v>
      </c>
      <c r="AG1065" s="19"/>
      <c r="AH1065" s="19" t="n">
        <v>0.311279659475496</v>
      </c>
      <c r="AI1065" s="19"/>
      <c r="AJ1065" s="19" t="n">
        <v>0.282022863680042</v>
      </c>
      <c r="AK1065" s="19" t="n">
        <v>0.370293520371288</v>
      </c>
      <c r="AL1065" s="19" t="n">
        <v>0.234779188731593</v>
      </c>
      <c r="AM1065" s="19" t="n">
        <v>0.333867036893566</v>
      </c>
      <c r="AN1065" s="19" t="n">
        <v>0.33635652468883</v>
      </c>
      <c r="AO1065" s="19" t="n">
        <v>0.395491151696158</v>
      </c>
      <c r="AP1065" s="19" t="n">
        <v>0.255161934940087</v>
      </c>
    </row>
    <row r="1066">
      <c r="B1066" t="s">
        <v>209</v>
      </c>
      <c r="C1066" s="19" t="n">
        <v>0.107939824325128</v>
      </c>
      <c r="D1066" s="19" t="n">
        <v>0.113995882913896</v>
      </c>
      <c r="E1066" s="19" t="n">
        <v>0.101694201323877</v>
      </c>
      <c r="F1066" s="19"/>
      <c r="G1066" s="19" t="n">
        <v>0.131834715009055</v>
      </c>
      <c r="H1066" s="19" t="n">
        <v>0.0410000887288511</v>
      </c>
      <c r="I1066" s="19" t="n">
        <v>0.176146649365694</v>
      </c>
      <c r="J1066" s="19" t="n">
        <v>0.0702933844752425</v>
      </c>
      <c r="K1066" s="19" t="n">
        <v>0.104165941986056</v>
      </c>
      <c r="L1066" s="19" t="n">
        <v>0.128810740474831</v>
      </c>
      <c r="M1066" s="19"/>
      <c r="N1066" s="19" t="n">
        <v>0.212779511679148</v>
      </c>
      <c r="O1066" s="19" t="n">
        <v>0.121890867974432</v>
      </c>
      <c r="P1066" s="19" t="n">
        <v>0.0973995583580058</v>
      </c>
      <c r="Q1066" s="19" t="n">
        <v>0.0910819831108939</v>
      </c>
      <c r="R1066" s="19" t="n">
        <v>0.111448219924973</v>
      </c>
      <c r="S1066" s="19"/>
      <c r="T1066" s="19" t="n">
        <v>0.0693621640956599</v>
      </c>
      <c r="U1066" s="19" t="n">
        <v>0.0554789393065121</v>
      </c>
      <c r="V1066" s="19" t="n">
        <v>0.132174338868865</v>
      </c>
      <c r="W1066" s="19" t="n">
        <v>0.0818974871904793</v>
      </c>
      <c r="X1066" s="19"/>
      <c r="Y1066" s="19" t="n">
        <v>0.142622359392683</v>
      </c>
      <c r="Z1066" s="19" t="n">
        <v>0.0771288831117114</v>
      </c>
      <c r="AA1066" s="19" t="n">
        <v>0.0789710644771374</v>
      </c>
      <c r="AB1066" s="19" t="n">
        <v>0.147487541787944</v>
      </c>
      <c r="AC1066" s="19" t="n">
        <v>0.133280184360208</v>
      </c>
      <c r="AD1066" s="19" t="n">
        <v>0</v>
      </c>
      <c r="AE1066" s="19"/>
      <c r="AF1066" s="19" t="n">
        <v>0.120689949016013</v>
      </c>
      <c r="AG1066" s="19"/>
      <c r="AH1066" s="19" t="n">
        <v>0.11166992889424</v>
      </c>
      <c r="AI1066" s="19"/>
      <c r="AJ1066" s="19" t="n">
        <v>0.0993756228004393</v>
      </c>
      <c r="AK1066" s="19" t="n">
        <v>0.130346274525487</v>
      </c>
      <c r="AL1066" s="19" t="n">
        <v>0.181592043075525</v>
      </c>
      <c r="AM1066" s="19" t="n">
        <v>0.0447997597499308</v>
      </c>
      <c r="AN1066" s="19" t="n">
        <v>0.0788769759271936</v>
      </c>
      <c r="AO1066" s="19" t="n">
        <v>0.0750434150545024</v>
      </c>
      <c r="AP1066" s="19" t="n">
        <v>0.0914888236969269</v>
      </c>
    </row>
    <row r="1067">
      <c r="C1067" s="19"/>
      <c r="D1067" s="19"/>
      <c r="E1067" s="19"/>
      <c r="F1067" s="19"/>
      <c r="G1067" s="19"/>
      <c r="H1067" s="19"/>
      <c r="I1067" s="19"/>
      <c r="J1067" s="19"/>
      <c r="K1067" s="19"/>
      <c r="L1067" s="19"/>
      <c r="M1067" s="19"/>
      <c r="N1067" s="19"/>
      <c r="O1067" s="19"/>
      <c r="P1067" s="19"/>
      <c r="Q1067" s="19"/>
      <c r="R1067" s="19"/>
      <c r="S1067" s="19"/>
      <c r="T1067" s="19"/>
      <c r="U1067" s="19"/>
      <c r="V1067" s="19"/>
      <c r="W1067" s="19"/>
      <c r="X1067" s="19"/>
      <c r="Y1067" s="19"/>
      <c r="Z1067" s="19"/>
      <c r="AA1067" s="19"/>
      <c r="AB1067" s="19"/>
      <c r="AC1067" s="19"/>
      <c r="AD1067" s="19"/>
      <c r="AE1067" s="19"/>
      <c r="AF1067" s="19"/>
      <c r="AG1067" s="19"/>
      <c r="AH1067" s="19"/>
      <c r="AI1067" s="19"/>
      <c r="AJ1067" s="19"/>
      <c r="AK1067" s="19"/>
      <c r="AL1067" s="19"/>
      <c r="AM1067" s="19"/>
      <c r="AN1067" s="19"/>
      <c r="AO1067" s="19"/>
      <c r="AP1067" s="19"/>
    </row>
    <row r="1068">
      <c r="B1068" s="7" t="s">
        <v>432</v>
      </c>
      <c r="C1068" s="19"/>
      <c r="D1068" s="19"/>
      <c r="E1068" s="19"/>
      <c r="F1068" s="19"/>
      <c r="G1068" s="19"/>
      <c r="H1068" s="19"/>
      <c r="I1068" s="19"/>
      <c r="J1068" s="19"/>
      <c r="K1068" s="19"/>
      <c r="L1068" s="19"/>
      <c r="M1068" s="19"/>
      <c r="N1068" s="19"/>
      <c r="O1068" s="19"/>
      <c r="P1068" s="19"/>
      <c r="Q1068" s="19"/>
      <c r="R1068" s="19"/>
      <c r="S1068" s="19"/>
      <c r="T1068" s="19"/>
      <c r="U1068" s="19"/>
      <c r="V1068" s="19"/>
      <c r="W1068" s="19"/>
      <c r="X1068" s="19"/>
      <c r="Y1068" s="19"/>
      <c r="Z1068" s="19"/>
      <c r="AA1068" s="19"/>
      <c r="AB1068" s="19"/>
      <c r="AC1068" s="19"/>
      <c r="AD1068" s="19"/>
      <c r="AE1068" s="19"/>
      <c r="AF1068" s="19"/>
      <c r="AG1068" s="19"/>
      <c r="AH1068" s="19"/>
      <c r="AI1068" s="19"/>
      <c r="AJ1068" s="19"/>
      <c r="AK1068" s="19"/>
      <c r="AL1068" s="19"/>
      <c r="AM1068" s="19"/>
      <c r="AN1068" s="19"/>
      <c r="AO1068" s="19"/>
      <c r="AP1068" s="19"/>
    </row>
    <row r="1069">
      <c r="B1069" s="26" t="s">
        <v>351</v>
      </c>
      <c r="C1069" s="19"/>
      <c r="D1069" s="19"/>
      <c r="E1069" s="19"/>
      <c r="F1069" s="19"/>
      <c r="G1069" s="19"/>
      <c r="H1069" s="19"/>
      <c r="I1069" s="19"/>
      <c r="J1069" s="19"/>
      <c r="K1069" s="19"/>
      <c r="L1069" s="19"/>
      <c r="M1069" s="19"/>
      <c r="N1069" s="19"/>
      <c r="O1069" s="19"/>
      <c r="P1069" s="19"/>
      <c r="Q1069" s="19"/>
      <c r="R1069" s="19"/>
      <c r="S1069" s="19"/>
      <c r="T1069" s="19"/>
      <c r="U1069" s="19"/>
      <c r="V1069" s="19"/>
      <c r="W1069" s="19"/>
      <c r="X1069" s="19"/>
      <c r="Y1069" s="19"/>
      <c r="Z1069" s="19"/>
      <c r="AA1069" s="19"/>
      <c r="AB1069" s="19"/>
      <c r="AC1069" s="19"/>
      <c r="AD1069" s="19"/>
      <c r="AE1069" s="19"/>
      <c r="AF1069" s="19"/>
      <c r="AG1069" s="19"/>
      <c r="AH1069" s="19"/>
      <c r="AI1069" s="19"/>
      <c r="AJ1069" s="19"/>
      <c r="AK1069" s="19"/>
      <c r="AL1069" s="19"/>
      <c r="AM1069" s="19"/>
      <c r="AN1069" s="19"/>
      <c r="AO1069" s="19"/>
      <c r="AP1069" s="19"/>
    </row>
    <row r="1070">
      <c r="B1070" t="s">
        <v>431</v>
      </c>
      <c r="C1070" s="19" t="n">
        <v>0.680321417253399</v>
      </c>
      <c r="D1070" s="19" t="n">
        <v>0.693951354663221</v>
      </c>
      <c r="E1070" s="19" t="n">
        <v>0.664619358974693</v>
      </c>
      <c r="F1070" s="19"/>
      <c r="G1070" s="19" t="n">
        <v>0.623241889107813</v>
      </c>
      <c r="H1070" s="19" t="n">
        <v>0.721187870160553</v>
      </c>
      <c r="I1070" s="19" t="n">
        <v>0.786796620176603</v>
      </c>
      <c r="J1070" s="19" t="n">
        <v>0.751399678316737</v>
      </c>
      <c r="K1070" s="19" t="n">
        <v>0.64056683137868</v>
      </c>
      <c r="L1070" s="19" t="n">
        <v>0.579197829900735</v>
      </c>
      <c r="M1070" s="19"/>
      <c r="N1070" s="19" t="n">
        <v>0.645108442416671</v>
      </c>
      <c r="O1070" s="19" t="n">
        <v>0.675692874786234</v>
      </c>
      <c r="P1070" s="19" t="n">
        <v>0.721789859222495</v>
      </c>
      <c r="Q1070" s="19" t="n">
        <v>0.679217027547813</v>
      </c>
      <c r="R1070" s="19" t="n">
        <v>0.624475542731469</v>
      </c>
      <c r="S1070" s="19"/>
      <c r="T1070" s="19" t="n">
        <v>0.63557840531678</v>
      </c>
      <c r="U1070" s="19" t="n">
        <v>0.631677779840351</v>
      </c>
      <c r="V1070" s="19" t="n">
        <v>0.635333394259276</v>
      </c>
      <c r="W1070" s="19" t="n">
        <v>0.738923531909497</v>
      </c>
      <c r="X1070" s="19"/>
      <c r="Y1070" s="19" t="n">
        <v>0.792334816525913</v>
      </c>
      <c r="Z1070" s="19" t="n">
        <v>0.573260043867883</v>
      </c>
      <c r="AA1070" s="19" t="n">
        <v>0.626049374495251</v>
      </c>
      <c r="AB1070" s="19" t="n">
        <v>0.332534345190478</v>
      </c>
      <c r="AC1070" s="19" t="n">
        <v>0.721210103436757</v>
      </c>
      <c r="AD1070" s="19" t="n">
        <v>0.748587745010184</v>
      </c>
      <c r="AE1070" s="19"/>
      <c r="AF1070" s="19" t="n">
        <v>0.709717512463398</v>
      </c>
      <c r="AG1070" s="19"/>
      <c r="AH1070" s="19" t="n">
        <v>0.691948614407988</v>
      </c>
      <c r="AI1070" s="19"/>
      <c r="AJ1070" s="19" t="n">
        <v>0.620110938883656</v>
      </c>
      <c r="AK1070" s="19" t="n">
        <v>0.659326885904056</v>
      </c>
      <c r="AL1070" s="19" t="n">
        <v>0.634664254399166</v>
      </c>
      <c r="AM1070" s="19" t="n">
        <v>0.766121518133311</v>
      </c>
      <c r="AN1070" s="19" t="n">
        <v>0.791663961023875</v>
      </c>
      <c r="AO1070" s="19" t="n">
        <v>0.739185301758562</v>
      </c>
      <c r="AP1070" s="19" t="n">
        <v>0.692131893644891</v>
      </c>
    </row>
    <row r="1071">
      <c r="B1071" t="s">
        <v>413</v>
      </c>
      <c r="C1071" s="19" t="n">
        <v>0.236458225047981</v>
      </c>
      <c r="D1071" s="19" t="n">
        <v>0.191581276454877</v>
      </c>
      <c r="E1071" s="19" t="n">
        <v>0.288157689322232</v>
      </c>
      <c r="F1071" s="19"/>
      <c r="G1071" s="19" t="n">
        <v>0.249046133347957</v>
      </c>
      <c r="H1071" s="19" t="n">
        <v>0.184842707300404</v>
      </c>
      <c r="I1071" s="19" t="n">
        <v>0.163089153134909</v>
      </c>
      <c r="J1071" s="19" t="n">
        <v>0.167653940035142</v>
      </c>
      <c r="K1071" s="19" t="n">
        <v>0.26310166715736</v>
      </c>
      <c r="L1071" s="19" t="n">
        <v>0.353216248031145</v>
      </c>
      <c r="M1071" s="19"/>
      <c r="N1071" s="19" t="n">
        <v>0.0762304931432943</v>
      </c>
      <c r="O1071" s="19" t="n">
        <v>0.288863332205612</v>
      </c>
      <c r="P1071" s="19" t="n">
        <v>0.1738894014441</v>
      </c>
      <c r="Q1071" s="19" t="n">
        <v>0.255237960787275</v>
      </c>
      <c r="R1071" s="19" t="n">
        <v>0.306483355323008</v>
      </c>
      <c r="S1071" s="19"/>
      <c r="T1071" s="19" t="n">
        <v>0.267484006039946</v>
      </c>
      <c r="U1071" s="19" t="n">
        <v>0.286586630593608</v>
      </c>
      <c r="V1071" s="19" t="n">
        <v>0.234934758905776</v>
      </c>
      <c r="W1071" s="19" t="n">
        <v>0.197440622244648</v>
      </c>
      <c r="X1071" s="19"/>
      <c r="Y1071" s="19" t="n">
        <v>0.144955939698</v>
      </c>
      <c r="Z1071" s="19" t="n">
        <v>0.363990509391759</v>
      </c>
      <c r="AA1071" s="19" t="n">
        <v>0.290371551889826</v>
      </c>
      <c r="AB1071" s="19" t="n">
        <v>0.392462373864384</v>
      </c>
      <c r="AC1071" s="19" t="n">
        <v>0.278789896563243</v>
      </c>
      <c r="AD1071" s="19" t="n">
        <v>0.105775971488225</v>
      </c>
      <c r="AE1071" s="19"/>
      <c r="AF1071" s="19" t="n">
        <v>0.217791887098071</v>
      </c>
      <c r="AG1071" s="19"/>
      <c r="AH1071" s="19" t="n">
        <v>0.252420948096126</v>
      </c>
      <c r="AI1071" s="19"/>
      <c r="AJ1071" s="19" t="n">
        <v>0.324898540049297</v>
      </c>
      <c r="AK1071" s="19" t="n">
        <v>0.317125961401793</v>
      </c>
      <c r="AL1071" s="19" t="n">
        <v>0.19396517532458</v>
      </c>
      <c r="AM1071" s="19" t="n">
        <v>0.199626771521119</v>
      </c>
      <c r="AN1071" s="19" t="n">
        <v>0.102204685010609</v>
      </c>
      <c r="AO1071" s="19" t="n">
        <v>0.208372094978695</v>
      </c>
      <c r="AP1071" s="19" t="n">
        <v>0.149166491723845</v>
      </c>
    </row>
    <row r="1072">
      <c r="B1072" t="s">
        <v>209</v>
      </c>
      <c r="C1072" s="19" t="n">
        <v>0.0832203576986204</v>
      </c>
      <c r="D1072" s="19" t="n">
        <v>0.114467368881902</v>
      </c>
      <c r="E1072" s="19" t="n">
        <v>0.0472229517030746</v>
      </c>
      <c r="F1072" s="19"/>
      <c r="G1072" s="19" t="n">
        <v>0.12771197754423</v>
      </c>
      <c r="H1072" s="19" t="n">
        <v>0.0939694225390429</v>
      </c>
      <c r="I1072" s="19" t="n">
        <v>0.050114226688488</v>
      </c>
      <c r="J1072" s="19" t="n">
        <v>0.0809463816481206</v>
      </c>
      <c r="K1072" s="19" t="n">
        <v>0.0963315014639601</v>
      </c>
      <c r="L1072" s="19" t="n">
        <v>0.0675859220681199</v>
      </c>
      <c r="M1072" s="19"/>
      <c r="N1072" s="19" t="n">
        <v>0.278661064440035</v>
      </c>
      <c r="O1072" s="19" t="n">
        <v>0.0354437930081541</v>
      </c>
      <c r="P1072" s="19" t="n">
        <v>0.104320739333405</v>
      </c>
      <c r="Q1072" s="19" t="n">
        <v>0.0655450116649121</v>
      </c>
      <c r="R1072" s="19" t="n">
        <v>0.0690411019455232</v>
      </c>
      <c r="S1072" s="19"/>
      <c r="T1072" s="19" t="n">
        <v>0.0969375886432736</v>
      </c>
      <c r="U1072" s="19" t="n">
        <v>0.0817355895660416</v>
      </c>
      <c r="V1072" s="19" t="n">
        <v>0.129731846834947</v>
      </c>
      <c r="W1072" s="19" t="n">
        <v>0.0636358458458558</v>
      </c>
      <c r="X1072" s="19"/>
      <c r="Y1072" s="19" t="n">
        <v>0.0627092437760873</v>
      </c>
      <c r="Z1072" s="19" t="n">
        <v>0.0627494467403578</v>
      </c>
      <c r="AA1072" s="19" t="n">
        <v>0.0835790736149235</v>
      </c>
      <c r="AB1072" s="19" t="n">
        <v>0.275003280945138</v>
      </c>
      <c r="AC1072" s="19" t="n">
        <v>0</v>
      </c>
      <c r="AD1072" s="19" t="n">
        <v>0.145636283501591</v>
      </c>
      <c r="AE1072" s="19"/>
      <c r="AF1072" s="19" t="n">
        <v>0.0724906004385315</v>
      </c>
      <c r="AG1072" s="19"/>
      <c r="AH1072" s="19" t="n">
        <v>0.0556304374958859</v>
      </c>
      <c r="AI1072" s="19"/>
      <c r="AJ1072" s="19" t="n">
        <v>0.0549905210670479</v>
      </c>
      <c r="AK1072" s="19" t="n">
        <v>0.0235471526941514</v>
      </c>
      <c r="AL1072" s="19" t="n">
        <v>0.171370570276254</v>
      </c>
      <c r="AM1072" s="19" t="n">
        <v>0.0342517103455699</v>
      </c>
      <c r="AN1072" s="19" t="n">
        <v>0.106131353965516</v>
      </c>
      <c r="AO1072" s="19" t="n">
        <v>0.0524426032627437</v>
      </c>
      <c r="AP1072" s="19" t="n">
        <v>0.158701614631264</v>
      </c>
    </row>
    <row r="1073">
      <c r="C1073" s="19"/>
      <c r="D1073" s="19"/>
      <c r="E1073" s="19"/>
      <c r="F1073" s="19"/>
      <c r="G1073" s="19"/>
      <c r="H1073" s="19"/>
      <c r="I1073" s="19"/>
      <c r="J1073" s="19"/>
      <c r="K1073" s="19"/>
      <c r="L1073" s="19"/>
      <c r="M1073" s="19"/>
      <c r="N1073" s="19"/>
      <c r="O1073" s="19"/>
      <c r="P1073" s="19"/>
      <c r="Q1073" s="19"/>
      <c r="R1073" s="19"/>
      <c r="S1073" s="19"/>
      <c r="T1073" s="19"/>
      <c r="U1073" s="19"/>
      <c r="V1073" s="19"/>
      <c r="W1073" s="19"/>
      <c r="X1073" s="19"/>
      <c r="Y1073" s="19"/>
      <c r="Z1073" s="19"/>
      <c r="AA1073" s="19"/>
      <c r="AB1073" s="19"/>
      <c r="AC1073" s="19"/>
      <c r="AD1073" s="19"/>
      <c r="AE1073" s="19"/>
      <c r="AF1073" s="19"/>
      <c r="AG1073" s="19"/>
      <c r="AH1073" s="19"/>
      <c r="AI1073" s="19"/>
      <c r="AJ1073" s="19"/>
      <c r="AK1073" s="19"/>
      <c r="AL1073" s="19"/>
      <c r="AM1073" s="19"/>
      <c r="AN1073" s="19"/>
      <c r="AO1073" s="19"/>
      <c r="AP1073" s="19"/>
    </row>
    <row r="1074">
      <c r="B1074" s="7" t="s">
        <v>435</v>
      </c>
      <c r="C1074" s="19"/>
      <c r="D1074" s="19"/>
      <c r="E1074" s="19"/>
      <c r="F1074" s="19"/>
      <c r="G1074" s="19"/>
      <c r="H1074" s="19"/>
      <c r="I1074" s="19"/>
      <c r="J1074" s="19"/>
      <c r="K1074" s="19"/>
      <c r="L1074" s="19"/>
      <c r="M1074" s="19"/>
      <c r="N1074" s="19"/>
      <c r="O1074" s="19"/>
      <c r="P1074" s="19"/>
      <c r="Q1074" s="19"/>
      <c r="R1074" s="19"/>
      <c r="S1074" s="19"/>
      <c r="T1074" s="19"/>
      <c r="U1074" s="19"/>
      <c r="V1074" s="19"/>
      <c r="W1074" s="19"/>
      <c r="X1074" s="19"/>
      <c r="Y1074" s="19"/>
      <c r="Z1074" s="19"/>
      <c r="AA1074" s="19"/>
      <c r="AB1074" s="19"/>
      <c r="AC1074" s="19"/>
      <c r="AD1074" s="19"/>
      <c r="AE1074" s="19"/>
      <c r="AF1074" s="19"/>
      <c r="AG1074" s="19"/>
      <c r="AH1074" s="19"/>
      <c r="AI1074" s="19"/>
      <c r="AJ1074" s="19"/>
      <c r="AK1074" s="19"/>
      <c r="AL1074" s="19"/>
      <c r="AM1074" s="19"/>
      <c r="AN1074" s="19"/>
      <c r="AO1074" s="19"/>
      <c r="AP1074" s="19"/>
    </row>
    <row r="1075">
      <c r="B1075" s="26" t="s">
        <v>351</v>
      </c>
      <c r="C1075" s="19"/>
      <c r="D1075" s="19"/>
      <c r="E1075" s="19"/>
      <c r="F1075" s="19"/>
      <c r="G1075" s="19"/>
      <c r="H1075" s="19"/>
      <c r="I1075" s="19"/>
      <c r="J1075" s="19"/>
      <c r="K1075" s="19"/>
      <c r="L1075" s="19"/>
      <c r="M1075" s="19"/>
      <c r="N1075" s="19"/>
      <c r="O1075" s="19"/>
      <c r="P1075" s="19"/>
      <c r="Q1075" s="19"/>
      <c r="R1075" s="19"/>
      <c r="S1075" s="19"/>
      <c r="T1075" s="19"/>
      <c r="U1075" s="19"/>
      <c r="V1075" s="19"/>
      <c r="W1075" s="19"/>
      <c r="X1075" s="19"/>
      <c r="Y1075" s="19"/>
      <c r="Z1075" s="19"/>
      <c r="AA1075" s="19"/>
      <c r="AB1075" s="19"/>
      <c r="AC1075" s="19"/>
      <c r="AD1075" s="19"/>
      <c r="AE1075" s="19"/>
      <c r="AF1075" s="19"/>
      <c r="AG1075" s="19"/>
      <c r="AH1075" s="19"/>
      <c r="AI1075" s="19"/>
      <c r="AJ1075" s="19"/>
      <c r="AK1075" s="19"/>
      <c r="AL1075" s="19"/>
      <c r="AM1075" s="19"/>
      <c r="AN1075" s="19"/>
      <c r="AO1075" s="19"/>
      <c r="AP1075" s="19"/>
    </row>
    <row r="1076">
      <c r="B1076" t="s">
        <v>433</v>
      </c>
      <c r="C1076" s="19" t="n">
        <v>0.320963383294935</v>
      </c>
      <c r="D1076" s="19" t="n">
        <v>0.386123214894409</v>
      </c>
      <c r="E1076" s="19" t="n">
        <v>0.250289755974767</v>
      </c>
      <c r="F1076" s="19"/>
      <c r="G1076" s="19" t="n">
        <v>0.0783406372312638</v>
      </c>
      <c r="H1076" s="19" t="n">
        <v>0.307932830559368</v>
      </c>
      <c r="I1076" s="19" t="n">
        <v>0.345741219822773</v>
      </c>
      <c r="J1076" s="19" t="n">
        <v>0.419134630917417</v>
      </c>
      <c r="K1076" s="19" t="n">
        <v>0.373107557146964</v>
      </c>
      <c r="L1076" s="19" t="n">
        <v>0.284505135655851</v>
      </c>
      <c r="M1076" s="19"/>
      <c r="N1076" s="19" t="n">
        <v>0.477476101271972</v>
      </c>
      <c r="O1076" s="19" t="n">
        <v>0.298278478999266</v>
      </c>
      <c r="P1076" s="19" t="n">
        <v>0.365290345769283</v>
      </c>
      <c r="Q1076" s="19" t="n">
        <v>0.269650399463713</v>
      </c>
      <c r="R1076" s="19" t="n">
        <v>0.359721473837573</v>
      </c>
      <c r="S1076" s="19"/>
      <c r="T1076" s="19" t="n">
        <v>0.345889201089696</v>
      </c>
      <c r="U1076" s="19" t="n">
        <v>0.267665554104708</v>
      </c>
      <c r="V1076" s="19" t="n">
        <v>0.253003490847864</v>
      </c>
      <c r="W1076" s="19" t="n">
        <v>0.356903870352467</v>
      </c>
      <c r="X1076" s="19"/>
      <c r="Y1076" s="19" t="n">
        <v>0.393721323376365</v>
      </c>
      <c r="Z1076" s="19" t="n">
        <v>0.257891950040246</v>
      </c>
      <c r="AA1076" s="19" t="n">
        <v>0.338718312029296</v>
      </c>
      <c r="AB1076" s="19" t="n">
        <v>0.102815062894378</v>
      </c>
      <c r="AC1076" s="19" t="n">
        <v>0.134356377155902</v>
      </c>
      <c r="AD1076" s="19" t="n">
        <v>0.191433770069757</v>
      </c>
      <c r="AE1076" s="19"/>
      <c r="AF1076" s="19" t="n">
        <v>0.376603785901146</v>
      </c>
      <c r="AG1076" s="19"/>
      <c r="AH1076" s="19" t="n">
        <v>0.304379448187905</v>
      </c>
      <c r="AI1076" s="19"/>
      <c r="AJ1076" s="19" t="n">
        <v>0.288341274138278</v>
      </c>
      <c r="AK1076" s="19" t="n">
        <v>0.227607339867771</v>
      </c>
      <c r="AL1076" s="19" t="n">
        <v>0.475603477966731</v>
      </c>
      <c r="AM1076" s="19" t="n">
        <v>0.278372200946556</v>
      </c>
      <c r="AN1076" s="19" t="n">
        <v>0.128825845192236</v>
      </c>
      <c r="AO1076" s="19" t="n">
        <v>0.312699113898485</v>
      </c>
      <c r="AP1076" s="19" t="n">
        <v>0.402352693513897</v>
      </c>
    </row>
    <row r="1077">
      <c r="B1077" t="s">
        <v>434</v>
      </c>
      <c r="C1077" s="19" t="n">
        <v>0.502526342216448</v>
      </c>
      <c r="D1077" s="19" t="n">
        <v>0.450898516068271</v>
      </c>
      <c r="E1077" s="19" t="n">
        <v>0.558522891854187</v>
      </c>
      <c r="F1077" s="19"/>
      <c r="G1077" s="19" t="n">
        <v>0.921659362768736</v>
      </c>
      <c r="H1077" s="19" t="n">
        <v>0.592383707792189</v>
      </c>
      <c r="I1077" s="19" t="n">
        <v>0.464638737487213</v>
      </c>
      <c r="J1077" s="19" t="n">
        <v>0.413623290909575</v>
      </c>
      <c r="K1077" s="19" t="n">
        <v>0.376905396594261</v>
      </c>
      <c r="L1077" s="19" t="n">
        <v>0.482598988102572</v>
      </c>
      <c r="M1077" s="19"/>
      <c r="N1077" s="19" t="n">
        <v>0.522523898728028</v>
      </c>
      <c r="O1077" s="19" t="n">
        <v>0.589678707911914</v>
      </c>
      <c r="P1077" s="19" t="n">
        <v>0.375505576209464</v>
      </c>
      <c r="Q1077" s="19" t="n">
        <v>0.551881627898894</v>
      </c>
      <c r="R1077" s="19" t="n">
        <v>0.518000973375178</v>
      </c>
      <c r="S1077" s="19"/>
      <c r="T1077" s="19" t="n">
        <v>0.523842638367958</v>
      </c>
      <c r="U1077" s="19" t="n">
        <v>0.611733250517319</v>
      </c>
      <c r="V1077" s="19" t="n">
        <v>0.528631684010146</v>
      </c>
      <c r="W1077" s="19" t="n">
        <v>0.468882380755054</v>
      </c>
      <c r="X1077" s="19"/>
      <c r="Y1077" s="19" t="n">
        <v>0.414841806962595</v>
      </c>
      <c r="Z1077" s="19" t="n">
        <v>0.678668284563874</v>
      </c>
      <c r="AA1077" s="19" t="n">
        <v>0.45827333015113</v>
      </c>
      <c r="AB1077" s="19" t="n">
        <v>0.897184937105622</v>
      </c>
      <c r="AC1077" s="19" t="n">
        <v>0.865643622844098</v>
      </c>
      <c r="AD1077" s="19" t="n">
        <v>0.530877106595931</v>
      </c>
      <c r="AE1077" s="19"/>
      <c r="AF1077" s="19" t="n">
        <v>0.487017568661676</v>
      </c>
      <c r="AG1077" s="19"/>
      <c r="AH1077" s="19" t="n">
        <v>0.516847951316838</v>
      </c>
      <c r="AI1077" s="19"/>
      <c r="AJ1077" s="19" t="n">
        <v>0.62933721093636</v>
      </c>
      <c r="AK1077" s="19" t="n">
        <v>0.554096037259633</v>
      </c>
      <c r="AL1077" s="19" t="n">
        <v>0.418736205792358</v>
      </c>
      <c r="AM1077" s="19" t="n">
        <v>0.533887878132085</v>
      </c>
      <c r="AN1077" s="19" t="n">
        <v>0.335981037000961</v>
      </c>
      <c r="AO1077" s="19" t="n">
        <v>0.497853406746071</v>
      </c>
      <c r="AP1077" s="19" t="n">
        <v>0.394357065054387</v>
      </c>
    </row>
    <row r="1078">
      <c r="B1078" t="s">
        <v>209</v>
      </c>
      <c r="C1078" s="19" t="n">
        <v>0.176510274488617</v>
      </c>
      <c r="D1078" s="19" t="n">
        <v>0.16297826903732</v>
      </c>
      <c r="E1078" s="19" t="n">
        <v>0.191187352171046</v>
      </c>
      <c r="F1078" s="19"/>
      <c r="G1078" s="19" t="n">
        <v>0</v>
      </c>
      <c r="H1078" s="19" t="n">
        <v>0.0996834616484428</v>
      </c>
      <c r="I1078" s="19" t="n">
        <v>0.189620042690015</v>
      </c>
      <c r="J1078" s="19" t="n">
        <v>0.167242078173008</v>
      </c>
      <c r="K1078" s="19" t="n">
        <v>0.249987046258775</v>
      </c>
      <c r="L1078" s="19" t="n">
        <v>0.232895876241577</v>
      </c>
      <c r="M1078" s="19"/>
      <c r="N1078" s="19" t="n">
        <v>0</v>
      </c>
      <c r="O1078" s="19" t="n">
        <v>0.112042813088819</v>
      </c>
      <c r="P1078" s="19" t="n">
        <v>0.259204078021253</v>
      </c>
      <c r="Q1078" s="19" t="n">
        <v>0.178467972637392</v>
      </c>
      <c r="R1078" s="19" t="n">
        <v>0.122277552787249</v>
      </c>
      <c r="S1078" s="19"/>
      <c r="T1078" s="19" t="n">
        <v>0.130268160542346</v>
      </c>
      <c r="U1078" s="19" t="n">
        <v>0.120601195377973</v>
      </c>
      <c r="V1078" s="19" t="n">
        <v>0.21836482514199</v>
      </c>
      <c r="W1078" s="19" t="n">
        <v>0.174213748892479</v>
      </c>
      <c r="X1078" s="19"/>
      <c r="Y1078" s="19" t="n">
        <v>0.19143686966104</v>
      </c>
      <c r="Z1078" s="19" t="n">
        <v>0.0634397653958799</v>
      </c>
      <c r="AA1078" s="19" t="n">
        <v>0.203008357819574</v>
      </c>
      <c r="AB1078" s="19" t="n">
        <v>0</v>
      </c>
      <c r="AC1078" s="19" t="n">
        <v>0</v>
      </c>
      <c r="AD1078" s="19" t="n">
        <v>0.277689123334312</v>
      </c>
      <c r="AE1078" s="19"/>
      <c r="AF1078" s="19" t="n">
        <v>0.136378645437178</v>
      </c>
      <c r="AG1078" s="19"/>
      <c r="AH1078" s="19" t="n">
        <v>0.178772600495257</v>
      </c>
      <c r="AI1078" s="19"/>
      <c r="AJ1078" s="19" t="n">
        <v>0.0823215149253624</v>
      </c>
      <c r="AK1078" s="19" t="n">
        <v>0.218296622872597</v>
      </c>
      <c r="AL1078" s="19" t="n">
        <v>0.105660316240911</v>
      </c>
      <c r="AM1078" s="19" t="n">
        <v>0.187739920921359</v>
      </c>
      <c r="AN1078" s="19" t="n">
        <v>0.535193117806803</v>
      </c>
      <c r="AO1078" s="19" t="n">
        <v>0.189447479355444</v>
      </c>
      <c r="AP1078" s="19" t="n">
        <v>0.203290241431716</v>
      </c>
    </row>
    <row r="1079">
      <c r="C1079" s="19"/>
      <c r="D1079" s="19"/>
      <c r="E1079" s="19"/>
      <c r="F1079" s="19"/>
      <c r="G1079" s="19"/>
      <c r="H1079" s="19"/>
      <c r="I1079" s="19"/>
      <c r="J1079" s="19"/>
      <c r="K1079" s="19"/>
      <c r="L1079" s="19"/>
      <c r="M1079" s="19"/>
      <c r="N1079" s="19"/>
      <c r="O1079" s="19"/>
      <c r="P1079" s="19"/>
      <c r="Q1079" s="19"/>
      <c r="R1079" s="19"/>
      <c r="S1079" s="19"/>
      <c r="T1079" s="19"/>
      <c r="U1079" s="19"/>
      <c r="V1079" s="19"/>
      <c r="W1079" s="19"/>
      <c r="X1079" s="19"/>
      <c r="Y1079" s="19"/>
      <c r="Z1079" s="19"/>
      <c r="AA1079" s="19"/>
      <c r="AB1079" s="19"/>
      <c r="AC1079" s="19"/>
      <c r="AD1079" s="19"/>
      <c r="AE1079" s="19"/>
      <c r="AF1079" s="19"/>
      <c r="AG1079" s="19"/>
      <c r="AH1079" s="19"/>
      <c r="AI1079" s="19"/>
      <c r="AJ1079" s="19"/>
      <c r="AK1079" s="19"/>
      <c r="AL1079" s="19"/>
      <c r="AM1079" s="19"/>
      <c r="AN1079" s="19"/>
      <c r="AO1079" s="19"/>
      <c r="AP1079" s="19"/>
    </row>
    <row r="1080">
      <c r="B1080" s="7" t="s">
        <v>437</v>
      </c>
      <c r="C1080" s="19"/>
      <c r="D1080" s="19"/>
      <c r="E1080" s="19"/>
      <c r="F1080" s="19"/>
      <c r="G1080" s="19"/>
      <c r="H1080" s="19"/>
      <c r="I1080" s="19"/>
      <c r="J1080" s="19"/>
      <c r="K1080" s="19"/>
      <c r="L1080" s="19"/>
      <c r="M1080" s="19"/>
      <c r="N1080" s="19"/>
      <c r="O1080" s="19"/>
      <c r="P1080" s="19"/>
      <c r="Q1080" s="19"/>
      <c r="R1080" s="19"/>
      <c r="S1080" s="19"/>
      <c r="T1080" s="19"/>
      <c r="U1080" s="19"/>
      <c r="V1080" s="19"/>
      <c r="W1080" s="19"/>
      <c r="X1080" s="19"/>
      <c r="Y1080" s="19"/>
      <c r="Z1080" s="19"/>
      <c r="AA1080" s="19"/>
      <c r="AB1080" s="19"/>
      <c r="AC1080" s="19"/>
      <c r="AD1080" s="19"/>
      <c r="AE1080" s="19"/>
      <c r="AF1080" s="19"/>
      <c r="AG1080" s="19"/>
      <c r="AH1080" s="19"/>
      <c r="AI1080" s="19"/>
      <c r="AJ1080" s="19"/>
      <c r="AK1080" s="19"/>
      <c r="AL1080" s="19"/>
      <c r="AM1080" s="19"/>
      <c r="AN1080" s="19"/>
      <c r="AO1080" s="19"/>
      <c r="AP1080" s="19"/>
    </row>
    <row r="1081">
      <c r="B1081" s="26" t="s">
        <v>351</v>
      </c>
      <c r="C1081" s="19"/>
      <c r="D1081" s="19"/>
      <c r="E1081" s="19"/>
      <c r="F1081" s="19"/>
      <c r="G1081" s="19"/>
      <c r="H1081" s="19"/>
      <c r="I1081" s="19"/>
      <c r="J1081" s="19"/>
      <c r="K1081" s="19"/>
      <c r="L1081" s="19"/>
      <c r="M1081" s="19"/>
      <c r="N1081" s="19"/>
      <c r="O1081" s="19"/>
      <c r="P1081" s="19"/>
      <c r="Q1081" s="19"/>
      <c r="R1081" s="19"/>
      <c r="S1081" s="19"/>
      <c r="T1081" s="19"/>
      <c r="U1081" s="19"/>
      <c r="V1081" s="19"/>
      <c r="W1081" s="19"/>
      <c r="X1081" s="19"/>
      <c r="Y1081" s="19"/>
      <c r="Z1081" s="19"/>
      <c r="AA1081" s="19"/>
      <c r="AB1081" s="19"/>
      <c r="AC1081" s="19"/>
      <c r="AD1081" s="19"/>
      <c r="AE1081" s="19"/>
      <c r="AF1081" s="19"/>
      <c r="AG1081" s="19"/>
      <c r="AH1081" s="19"/>
      <c r="AI1081" s="19"/>
      <c r="AJ1081" s="19"/>
      <c r="AK1081" s="19"/>
      <c r="AL1081" s="19"/>
      <c r="AM1081" s="19"/>
      <c r="AN1081" s="19"/>
      <c r="AO1081" s="19"/>
      <c r="AP1081" s="19"/>
    </row>
    <row r="1082">
      <c r="B1082" t="s">
        <v>436</v>
      </c>
      <c r="C1082" s="19" t="n">
        <v>0.295386839972923</v>
      </c>
      <c r="D1082" s="19" t="n">
        <v>0.282063557411803</v>
      </c>
      <c r="E1082" s="19" t="n">
        <v>0.306366146801974</v>
      </c>
      <c r="F1082" s="19"/>
      <c r="G1082" s="19" t="n">
        <v>0.298330503822254</v>
      </c>
      <c r="H1082" s="19" t="n">
        <v>0.485585610133107</v>
      </c>
      <c r="I1082" s="19" t="n">
        <v>0.139457678250384</v>
      </c>
      <c r="J1082" s="19" t="n">
        <v>0.220265080516825</v>
      </c>
      <c r="K1082" s="19" t="n">
        <v>0.174168662888984</v>
      </c>
      <c r="L1082" s="19" t="n">
        <v>0.428029503886311</v>
      </c>
      <c r="M1082" s="19"/>
      <c r="N1082" s="19" t="n">
        <v>0.0945191662454541</v>
      </c>
      <c r="O1082" s="19" t="n">
        <v>0.29202906861791</v>
      </c>
      <c r="P1082" s="19" t="n">
        <v>0.287758547721774</v>
      </c>
      <c r="Q1082" s="19" t="n">
        <v>0.295744869455017</v>
      </c>
      <c r="R1082" s="19" t="n">
        <v>0.422328203795306</v>
      </c>
      <c r="S1082" s="19"/>
      <c r="T1082" s="19" t="n">
        <v>0.330994467607188</v>
      </c>
      <c r="U1082" s="19" t="n">
        <v>0.246179417445097</v>
      </c>
      <c r="V1082" s="19" t="n">
        <v>0.424506406760805</v>
      </c>
      <c r="W1082" s="19" t="n">
        <v>0.2573158437729</v>
      </c>
      <c r="X1082" s="19"/>
      <c r="Y1082" s="19" t="n">
        <v>0.323780321580242</v>
      </c>
      <c r="Z1082" s="19" t="n">
        <v>0.266019669146751</v>
      </c>
      <c r="AA1082" s="19" t="n">
        <v>0.36247524595305</v>
      </c>
      <c r="AB1082" s="19" t="n">
        <v>0.051822004357346</v>
      </c>
      <c r="AC1082" s="19" t="n">
        <v>0.284416560245357</v>
      </c>
      <c r="AD1082" s="19" t="n">
        <v>0.0901360927419291</v>
      </c>
      <c r="AE1082" s="19"/>
      <c r="AF1082" s="19" t="n">
        <v>0.244397683035215</v>
      </c>
      <c r="AG1082" s="19"/>
      <c r="AH1082" s="19" t="n">
        <v>0.296876766791097</v>
      </c>
      <c r="AI1082" s="19"/>
      <c r="AJ1082" s="19" t="n">
        <v>0.26351077301549</v>
      </c>
      <c r="AK1082" s="19" t="n">
        <v>0.336096056116441</v>
      </c>
      <c r="AL1082" s="19" t="n">
        <v>0.326418632504199</v>
      </c>
      <c r="AM1082" s="19" t="n">
        <v>0.296559777965782</v>
      </c>
      <c r="AN1082" s="19" t="n">
        <v>0.380440733534145</v>
      </c>
      <c r="AO1082" s="19" t="n">
        <v>0.194758635376166</v>
      </c>
      <c r="AP1082" s="19" t="n">
        <v>0.244768852277983</v>
      </c>
    </row>
    <row r="1083">
      <c r="B1083" t="s">
        <v>434</v>
      </c>
      <c r="C1083" s="19" t="n">
        <v>0.48874409743816</v>
      </c>
      <c r="D1083" s="19" t="n">
        <v>0.499545909525916</v>
      </c>
      <c r="E1083" s="19" t="n">
        <v>0.479842656770128</v>
      </c>
      <c r="F1083" s="19"/>
      <c r="G1083" s="19" t="n">
        <v>0.617563400977529</v>
      </c>
      <c r="H1083" s="19" t="n">
        <v>0.514414389866893</v>
      </c>
      <c r="I1083" s="19" t="n">
        <v>0.616793574262108</v>
      </c>
      <c r="J1083" s="19" t="n">
        <v>0.614262120160686</v>
      </c>
      <c r="K1083" s="19" t="n">
        <v>0.352311040233053</v>
      </c>
      <c r="L1083" s="19" t="n">
        <v>0.359996863119688</v>
      </c>
      <c r="M1083" s="19"/>
      <c r="N1083" s="19" t="n">
        <v>0.905480833754546</v>
      </c>
      <c r="O1083" s="19" t="n">
        <v>0.520544555707166</v>
      </c>
      <c r="P1083" s="19" t="n">
        <v>0.36856064407872</v>
      </c>
      <c r="Q1083" s="19" t="n">
        <v>0.532448845648077</v>
      </c>
      <c r="R1083" s="19" t="n">
        <v>0.423360518398801</v>
      </c>
      <c r="S1083" s="19"/>
      <c r="T1083" s="19" t="n">
        <v>0.444067525931457</v>
      </c>
      <c r="U1083" s="19" t="n">
        <v>0.53225457060955</v>
      </c>
      <c r="V1083" s="19" t="n">
        <v>0.365309835034628</v>
      </c>
      <c r="W1083" s="19" t="n">
        <v>0.559735145445781</v>
      </c>
      <c r="X1083" s="19"/>
      <c r="Y1083" s="19" t="n">
        <v>0.545551014023691</v>
      </c>
      <c r="Z1083" s="19" t="n">
        <v>0.664664485358671</v>
      </c>
      <c r="AA1083" s="19" t="n">
        <v>0.355860993048068</v>
      </c>
      <c r="AB1083" s="19" t="n">
        <v>0.30434877174057</v>
      </c>
      <c r="AC1083" s="19" t="n">
        <v>0.653667429406293</v>
      </c>
      <c r="AD1083" s="19" t="n">
        <v>0.799272913221181</v>
      </c>
      <c r="AE1083" s="19"/>
      <c r="AF1083" s="19" t="n">
        <v>0.519330169476379</v>
      </c>
      <c r="AG1083" s="19"/>
      <c r="AH1083" s="19" t="n">
        <v>0.492845600267156</v>
      </c>
      <c r="AI1083" s="19"/>
      <c r="AJ1083" s="19" t="n">
        <v>0.559002808675258</v>
      </c>
      <c r="AK1083" s="19" t="n">
        <v>0.459032279562381</v>
      </c>
      <c r="AL1083" s="19" t="n">
        <v>0.576779819801985</v>
      </c>
      <c r="AM1083" s="19" t="n">
        <v>0.389347245588633</v>
      </c>
      <c r="AN1083" s="19" t="n">
        <v>0.441728464265312</v>
      </c>
      <c r="AO1083" s="19" t="n">
        <v>0.5807033089612</v>
      </c>
      <c r="AP1083" s="19" t="n">
        <v>0.370428961590732</v>
      </c>
    </row>
    <row r="1084">
      <c r="B1084" t="s">
        <v>209</v>
      </c>
      <c r="C1084" s="19" t="n">
        <v>0.215869062588917</v>
      </c>
      <c r="D1084" s="19" t="n">
        <v>0.218390533062282</v>
      </c>
      <c r="E1084" s="19" t="n">
        <v>0.213791196427898</v>
      </c>
      <c r="F1084" s="19"/>
      <c r="G1084" s="19" t="n">
        <v>0.084106095200217</v>
      </c>
      <c r="H1084" s="19" t="n">
        <v>0</v>
      </c>
      <c r="I1084" s="19" t="n">
        <v>0.243748747487507</v>
      </c>
      <c r="J1084" s="19" t="n">
        <v>0.165472799322489</v>
      </c>
      <c r="K1084" s="19" t="n">
        <v>0.473520296877963</v>
      </c>
      <c r="L1084" s="19" t="n">
        <v>0.211973632994001</v>
      </c>
      <c r="M1084" s="19"/>
      <c r="N1084" s="19" t="n">
        <v>0</v>
      </c>
      <c r="O1084" s="19" t="n">
        <v>0.187426375674924</v>
      </c>
      <c r="P1084" s="19" t="n">
        <v>0.343680808199506</v>
      </c>
      <c r="Q1084" s="19" t="n">
        <v>0.171806284896906</v>
      </c>
      <c r="R1084" s="19" t="n">
        <v>0.154311277805892</v>
      </c>
      <c r="S1084" s="19"/>
      <c r="T1084" s="19" t="n">
        <v>0.224938006461355</v>
      </c>
      <c r="U1084" s="19" t="n">
        <v>0.221566011945354</v>
      </c>
      <c r="V1084" s="19" t="n">
        <v>0.210183758204567</v>
      </c>
      <c r="W1084" s="19" t="n">
        <v>0.182949010781319</v>
      </c>
      <c r="X1084" s="19"/>
      <c r="Y1084" s="19" t="n">
        <v>0.130668664396067</v>
      </c>
      <c r="Z1084" s="19" t="n">
        <v>0.0693158454945775</v>
      </c>
      <c r="AA1084" s="19" t="n">
        <v>0.281663760998882</v>
      </c>
      <c r="AB1084" s="19" t="n">
        <v>0.643829223902084</v>
      </c>
      <c r="AC1084" s="19" t="n">
        <v>0.0619160103483502</v>
      </c>
      <c r="AD1084" s="19" t="n">
        <v>0.11059099403689</v>
      </c>
      <c r="AE1084" s="19"/>
      <c r="AF1084" s="19" t="n">
        <v>0.236272147488406</v>
      </c>
      <c r="AG1084" s="19"/>
      <c r="AH1084" s="19" t="n">
        <v>0.210277632941747</v>
      </c>
      <c r="AI1084" s="19"/>
      <c r="AJ1084" s="19" t="n">
        <v>0.177486418309252</v>
      </c>
      <c r="AK1084" s="19" t="n">
        <v>0.204871664321178</v>
      </c>
      <c r="AL1084" s="19" t="n">
        <v>0.0968015476938161</v>
      </c>
      <c r="AM1084" s="19" t="n">
        <v>0.314092976445585</v>
      </c>
      <c r="AN1084" s="19" t="n">
        <v>0.177830802200543</v>
      </c>
      <c r="AO1084" s="19" t="n">
        <v>0.224538055662635</v>
      </c>
      <c r="AP1084" s="19" t="n">
        <v>0.384802186131284</v>
      </c>
    </row>
    <row r="1085">
      <c r="C1085" s="19"/>
      <c r="D1085" s="19"/>
      <c r="E1085" s="19"/>
      <c r="F1085" s="19"/>
      <c r="G1085" s="19"/>
      <c r="H1085" s="19"/>
      <c r="I1085" s="19"/>
      <c r="J1085" s="19"/>
      <c r="K1085" s="19"/>
      <c r="L1085" s="19"/>
      <c r="M1085" s="19"/>
      <c r="N1085" s="19"/>
      <c r="O1085" s="19"/>
      <c r="P1085" s="19"/>
      <c r="Q1085" s="19"/>
      <c r="R1085" s="19"/>
      <c r="S1085" s="19"/>
      <c r="T1085" s="19"/>
      <c r="U1085" s="19"/>
      <c r="V1085" s="19"/>
      <c r="W1085" s="19"/>
      <c r="X1085" s="19"/>
      <c r="Y1085" s="19"/>
      <c r="Z1085" s="19"/>
      <c r="AA1085" s="19"/>
      <c r="AB1085" s="19"/>
      <c r="AC1085" s="19"/>
      <c r="AD1085" s="19"/>
      <c r="AE1085" s="19"/>
      <c r="AF1085" s="19"/>
      <c r="AG1085" s="19"/>
      <c r="AH1085" s="19"/>
      <c r="AI1085" s="19"/>
      <c r="AJ1085" s="19"/>
      <c r="AK1085" s="19"/>
      <c r="AL1085" s="19"/>
      <c r="AM1085" s="19"/>
      <c r="AN1085" s="19"/>
      <c r="AO1085" s="19"/>
      <c r="AP1085" s="19"/>
    </row>
    <row r="1086">
      <c r="B1086" s="7" t="s">
        <v>439</v>
      </c>
      <c r="C1086" s="19"/>
      <c r="D1086" s="19"/>
      <c r="E1086" s="19"/>
      <c r="F1086" s="19"/>
      <c r="G1086" s="19"/>
      <c r="H1086" s="19"/>
      <c r="I1086" s="19"/>
      <c r="J1086" s="19"/>
      <c r="K1086" s="19"/>
      <c r="L1086" s="19"/>
      <c r="M1086" s="19"/>
      <c r="N1086" s="19"/>
      <c r="O1086" s="19"/>
      <c r="P1086" s="19"/>
      <c r="Q1086" s="19"/>
      <c r="R1086" s="19"/>
      <c r="S1086" s="19"/>
      <c r="T1086" s="19"/>
      <c r="U1086" s="19"/>
      <c r="V1086" s="19"/>
      <c r="W1086" s="19"/>
      <c r="X1086" s="19"/>
      <c r="Y1086" s="19"/>
      <c r="Z1086" s="19"/>
      <c r="AA1086" s="19"/>
      <c r="AB1086" s="19"/>
      <c r="AC1086" s="19"/>
      <c r="AD1086" s="19"/>
      <c r="AE1086" s="19"/>
      <c r="AF1086" s="19"/>
      <c r="AG1086" s="19"/>
      <c r="AH1086" s="19"/>
      <c r="AI1086" s="19"/>
      <c r="AJ1086" s="19"/>
      <c r="AK1086" s="19"/>
      <c r="AL1086" s="19"/>
      <c r="AM1086" s="19"/>
      <c r="AN1086" s="19"/>
      <c r="AO1086" s="19"/>
      <c r="AP1086" s="19"/>
    </row>
    <row r="1087">
      <c r="B1087" s="26" t="s">
        <v>351</v>
      </c>
      <c r="C1087" s="19"/>
      <c r="D1087" s="19"/>
      <c r="E1087" s="19"/>
      <c r="F1087" s="19"/>
      <c r="G1087" s="19"/>
      <c r="H1087" s="19"/>
      <c r="I1087" s="19"/>
      <c r="J1087" s="19"/>
      <c r="K1087" s="19"/>
      <c r="L1087" s="19"/>
      <c r="M1087" s="19"/>
      <c r="N1087" s="19"/>
      <c r="O1087" s="19"/>
      <c r="P1087" s="19"/>
      <c r="Q1087" s="19"/>
      <c r="R1087" s="19"/>
      <c r="S1087" s="19"/>
      <c r="T1087" s="19"/>
      <c r="U1087" s="19"/>
      <c r="V1087" s="19"/>
      <c r="W1087" s="19"/>
      <c r="X1087" s="19"/>
      <c r="Y1087" s="19"/>
      <c r="Z1087" s="19"/>
      <c r="AA1087" s="19"/>
      <c r="AB1087" s="19"/>
      <c r="AC1087" s="19"/>
      <c r="AD1087" s="19"/>
      <c r="AE1087" s="19"/>
      <c r="AF1087" s="19"/>
      <c r="AG1087" s="19"/>
      <c r="AH1087" s="19"/>
      <c r="AI1087" s="19"/>
      <c r="AJ1087" s="19"/>
      <c r="AK1087" s="19"/>
      <c r="AL1087" s="19"/>
      <c r="AM1087" s="19"/>
      <c r="AN1087" s="19"/>
      <c r="AO1087" s="19"/>
      <c r="AP1087" s="19"/>
    </row>
    <row r="1088">
      <c r="B1088" t="s">
        <v>438</v>
      </c>
      <c r="C1088" s="19" t="n">
        <v>0.348118568943541</v>
      </c>
      <c r="D1088" s="19" t="n">
        <v>0.344819357144687</v>
      </c>
      <c r="E1088" s="19" t="n">
        <v>0.351544659636259</v>
      </c>
      <c r="F1088" s="19"/>
      <c r="G1088" s="19" t="n">
        <v>0.238178186190264</v>
      </c>
      <c r="H1088" s="19" t="n">
        <v>0.315351718412041</v>
      </c>
      <c r="I1088" s="19" t="n">
        <v>0.405395587741328</v>
      </c>
      <c r="J1088" s="19" t="n">
        <v>0.349921027806603</v>
      </c>
      <c r="K1088" s="19" t="n">
        <v>0.403568848567027</v>
      </c>
      <c r="L1088" s="19" t="n">
        <v>0.352010342175722</v>
      </c>
      <c r="M1088" s="19"/>
      <c r="N1088" s="19" t="n">
        <v>0.285847753723038</v>
      </c>
      <c r="O1088" s="19" t="n">
        <v>0.235989049645298</v>
      </c>
      <c r="P1088" s="19" t="n">
        <v>0.345669571153968</v>
      </c>
      <c r="Q1088" s="19" t="n">
        <v>0.392818706970455</v>
      </c>
      <c r="R1088" s="19" t="n">
        <v>0.518970964222039</v>
      </c>
      <c r="S1088" s="19"/>
      <c r="T1088" s="19" t="n">
        <v>0.367724786530743</v>
      </c>
      <c r="U1088" s="19" t="n">
        <v>0.322062174996305</v>
      </c>
      <c r="V1088" s="19" t="n">
        <v>0.299369786766681</v>
      </c>
      <c r="W1088" s="19" t="n">
        <v>0.36917024697564</v>
      </c>
      <c r="X1088" s="19"/>
      <c r="Y1088" s="19" t="n">
        <v>0.310836610054941</v>
      </c>
      <c r="Z1088" s="19" t="n">
        <v>0.364391027619276</v>
      </c>
      <c r="AA1088" s="19" t="n">
        <v>0.381528669500191</v>
      </c>
      <c r="AB1088" s="19" t="n">
        <v>0.406813077867273</v>
      </c>
      <c r="AC1088" s="19" t="n">
        <v>0.2948236899153</v>
      </c>
      <c r="AD1088" s="19" t="n">
        <v>0.351354916536222</v>
      </c>
      <c r="AE1088" s="19"/>
      <c r="AF1088" s="19" t="n">
        <v>0.322603387212395</v>
      </c>
      <c r="AG1088" s="19"/>
      <c r="AH1088" s="19" t="n">
        <v>0.333304346546196</v>
      </c>
      <c r="AI1088" s="19"/>
      <c r="AJ1088" s="19" t="n">
        <v>0.465429971904935</v>
      </c>
      <c r="AK1088" s="19" t="n">
        <v>0.27539279760752</v>
      </c>
      <c r="AL1088" s="19" t="n">
        <v>0.329694666772185</v>
      </c>
      <c r="AM1088" s="19" t="n">
        <v>0.168452092204903</v>
      </c>
      <c r="AN1088" s="19" t="n">
        <v>0.470076645931746</v>
      </c>
      <c r="AO1088" s="19" t="n">
        <v>0.408940995724633</v>
      </c>
      <c r="AP1088" s="19" t="n">
        <v>0.253129360416629</v>
      </c>
    </row>
    <row r="1089">
      <c r="B1089" t="s">
        <v>434</v>
      </c>
      <c r="C1089" s="19" t="n">
        <v>0.456293811509987</v>
      </c>
      <c r="D1089" s="19" t="n">
        <v>0.4848179196495</v>
      </c>
      <c r="E1089" s="19" t="n">
        <v>0.426672742184025</v>
      </c>
      <c r="F1089" s="19"/>
      <c r="G1089" s="19" t="n">
        <v>0.720713739250566</v>
      </c>
      <c r="H1089" s="19" t="n">
        <v>0.581686434087819</v>
      </c>
      <c r="I1089" s="19" t="n">
        <v>0.447650036289236</v>
      </c>
      <c r="J1089" s="19" t="n">
        <v>0.474376571753957</v>
      </c>
      <c r="K1089" s="19" t="n">
        <v>0.373537018548505</v>
      </c>
      <c r="L1089" s="19" t="n">
        <v>0.298218596275785</v>
      </c>
      <c r="M1089" s="19"/>
      <c r="N1089" s="19" t="n">
        <v>0.33761482105043</v>
      </c>
      <c r="O1089" s="19" t="n">
        <v>0.628351301765054</v>
      </c>
      <c r="P1089" s="19" t="n">
        <v>0.382209293293836</v>
      </c>
      <c r="Q1089" s="19" t="n">
        <v>0.43479725443604</v>
      </c>
      <c r="R1089" s="19" t="n">
        <v>0.426661316227751</v>
      </c>
      <c r="S1089" s="19"/>
      <c r="T1089" s="19" t="n">
        <v>0.521404187382547</v>
      </c>
      <c r="U1089" s="19" t="n">
        <v>0.447788907091431</v>
      </c>
      <c r="V1089" s="19" t="n">
        <v>0.442911555164256</v>
      </c>
      <c r="W1089" s="19" t="n">
        <v>0.503803473253595</v>
      </c>
      <c r="X1089" s="19"/>
      <c r="Y1089" s="19" t="n">
        <v>0.522153925289837</v>
      </c>
      <c r="Z1089" s="19" t="n">
        <v>0.536616987256817</v>
      </c>
      <c r="AA1089" s="19" t="n">
        <v>0.300169551020392</v>
      </c>
      <c r="AB1089" s="19" t="n">
        <v>0.547773159960476</v>
      </c>
      <c r="AC1089" s="19" t="n">
        <v>0.634588528984074</v>
      </c>
      <c r="AD1089" s="19" t="n">
        <v>0.480527801477299</v>
      </c>
      <c r="AE1089" s="19"/>
      <c r="AF1089" s="19" t="n">
        <v>0.472186768374187</v>
      </c>
      <c r="AG1089" s="19"/>
      <c r="AH1089" s="19" t="n">
        <v>0.4604453622777</v>
      </c>
      <c r="AI1089" s="19"/>
      <c r="AJ1089" s="19" t="n">
        <v>0.346906082950686</v>
      </c>
      <c r="AK1089" s="19" t="n">
        <v>0.543604523113881</v>
      </c>
      <c r="AL1089" s="19" t="n">
        <v>0.499178125183763</v>
      </c>
      <c r="AM1089" s="19" t="n">
        <v>0.483595358329977</v>
      </c>
      <c r="AN1089" s="19" t="n">
        <v>0.386659845900978</v>
      </c>
      <c r="AO1089" s="19" t="n">
        <v>0.437341813182126</v>
      </c>
      <c r="AP1089" s="19" t="n">
        <v>0.508112569377031</v>
      </c>
    </row>
    <row r="1090">
      <c r="B1090" t="s">
        <v>209</v>
      </c>
      <c r="C1090" s="19" t="n">
        <v>0.195587619546473</v>
      </c>
      <c r="D1090" s="19" t="n">
        <v>0.170362723205813</v>
      </c>
      <c r="E1090" s="19" t="n">
        <v>0.221782598179716</v>
      </c>
      <c r="F1090" s="19"/>
      <c r="G1090" s="19" t="n">
        <v>0.0411080745591704</v>
      </c>
      <c r="H1090" s="19" t="n">
        <v>0.102961847500139</v>
      </c>
      <c r="I1090" s="19" t="n">
        <v>0.146954375969436</v>
      </c>
      <c r="J1090" s="19" t="n">
        <v>0.175702400439439</v>
      </c>
      <c r="K1090" s="19" t="n">
        <v>0.222894132884469</v>
      </c>
      <c r="L1090" s="19" t="n">
        <v>0.349771061548493</v>
      </c>
      <c r="M1090" s="19"/>
      <c r="N1090" s="19" t="n">
        <v>0.376537425226531</v>
      </c>
      <c r="O1090" s="19" t="n">
        <v>0.135659648589648</v>
      </c>
      <c r="P1090" s="19" t="n">
        <v>0.272121135552196</v>
      </c>
      <c r="Q1090" s="19" t="n">
        <v>0.172384038593505</v>
      </c>
      <c r="R1090" s="19" t="n">
        <v>0.0543677195502104</v>
      </c>
      <c r="S1090" s="19"/>
      <c r="T1090" s="19" t="n">
        <v>0.11087102608671</v>
      </c>
      <c r="U1090" s="19" t="n">
        <v>0.230148917912264</v>
      </c>
      <c r="V1090" s="19" t="n">
        <v>0.257718658069062</v>
      </c>
      <c r="W1090" s="19" t="n">
        <v>0.127026279770765</v>
      </c>
      <c r="X1090" s="19"/>
      <c r="Y1090" s="19" t="n">
        <v>0.167009464655222</v>
      </c>
      <c r="Z1090" s="19" t="n">
        <v>0.0989919851239075</v>
      </c>
      <c r="AA1090" s="19" t="n">
        <v>0.318301779479417</v>
      </c>
      <c r="AB1090" s="19" t="n">
        <v>0.045413762172251</v>
      </c>
      <c r="AC1090" s="19" t="n">
        <v>0.0705877811006257</v>
      </c>
      <c r="AD1090" s="19" t="n">
        <v>0.168117281986479</v>
      </c>
      <c r="AE1090" s="19"/>
      <c r="AF1090" s="19" t="n">
        <v>0.205209844413418</v>
      </c>
      <c r="AG1090" s="19"/>
      <c r="AH1090" s="19" t="n">
        <v>0.206250291176104</v>
      </c>
      <c r="AI1090" s="19"/>
      <c r="AJ1090" s="19" t="n">
        <v>0.187663945144379</v>
      </c>
      <c r="AK1090" s="19" t="n">
        <v>0.181002679278599</v>
      </c>
      <c r="AL1090" s="19" t="n">
        <v>0.171127208044051</v>
      </c>
      <c r="AM1090" s="19" t="n">
        <v>0.34795254946512</v>
      </c>
      <c r="AN1090" s="19" t="n">
        <v>0.143263508167275</v>
      </c>
      <c r="AO1090" s="19" t="n">
        <v>0.153717191093241</v>
      </c>
      <c r="AP1090" s="19" t="n">
        <v>0.23875807020634</v>
      </c>
    </row>
    <row r="1091">
      <c r="C1091" s="19"/>
      <c r="D1091" s="19"/>
      <c r="E1091" s="19"/>
      <c r="F1091" s="19"/>
      <c r="G1091" s="19"/>
      <c r="H1091" s="19"/>
      <c r="I1091" s="19"/>
      <c r="J1091" s="19"/>
      <c r="K1091" s="19"/>
      <c r="L1091" s="19"/>
      <c r="M1091" s="19"/>
      <c r="N1091" s="19"/>
      <c r="O1091" s="19"/>
      <c r="P1091" s="19"/>
      <c r="Q1091" s="19"/>
      <c r="R1091" s="19"/>
      <c r="S1091" s="19"/>
      <c r="T1091" s="19"/>
      <c r="U1091" s="19"/>
      <c r="V1091" s="19"/>
      <c r="W1091" s="19"/>
      <c r="X1091" s="19"/>
      <c r="Y1091" s="19"/>
      <c r="Z1091" s="19"/>
      <c r="AA1091" s="19"/>
      <c r="AB1091" s="19"/>
      <c r="AC1091" s="19"/>
      <c r="AD1091" s="19"/>
      <c r="AE1091" s="19"/>
      <c r="AF1091" s="19"/>
      <c r="AG1091" s="19"/>
      <c r="AH1091" s="19"/>
      <c r="AI1091" s="19"/>
      <c r="AJ1091" s="19"/>
      <c r="AK1091" s="19"/>
      <c r="AL1091" s="19"/>
      <c r="AM1091" s="19"/>
      <c r="AN1091" s="19"/>
      <c r="AO1091" s="19"/>
      <c r="AP1091" s="19"/>
    </row>
    <row r="1092">
      <c r="B1092" s="7" t="s">
        <v>441</v>
      </c>
      <c r="C1092" s="19"/>
      <c r="D1092" s="19"/>
      <c r="E1092" s="19"/>
      <c r="F1092" s="19"/>
      <c r="G1092" s="19"/>
      <c r="H1092" s="19"/>
      <c r="I1092" s="19"/>
      <c r="J1092" s="19"/>
      <c r="K1092" s="19"/>
      <c r="L1092" s="19"/>
      <c r="M1092" s="19"/>
      <c r="N1092" s="19"/>
      <c r="O1092" s="19"/>
      <c r="P1092" s="19"/>
      <c r="Q1092" s="19"/>
      <c r="R1092" s="19"/>
      <c r="S1092" s="19"/>
      <c r="T1092" s="19"/>
      <c r="U1092" s="19"/>
      <c r="V1092" s="19"/>
      <c r="W1092" s="19"/>
      <c r="X1092" s="19"/>
      <c r="Y1092" s="19"/>
      <c r="Z1092" s="19"/>
      <c r="AA1092" s="19"/>
      <c r="AB1092" s="19"/>
      <c r="AC1092" s="19"/>
      <c r="AD1092" s="19"/>
      <c r="AE1092" s="19"/>
      <c r="AF1092" s="19"/>
      <c r="AG1092" s="19"/>
      <c r="AH1092" s="19"/>
      <c r="AI1092" s="19"/>
      <c r="AJ1092" s="19"/>
      <c r="AK1092" s="19"/>
      <c r="AL1092" s="19"/>
      <c r="AM1092" s="19"/>
      <c r="AN1092" s="19"/>
      <c r="AO1092" s="19"/>
      <c r="AP1092" s="19"/>
    </row>
    <row r="1093">
      <c r="B1093" s="26" t="s">
        <v>351</v>
      </c>
      <c r="C1093" s="19"/>
      <c r="D1093" s="19"/>
      <c r="E1093" s="19"/>
      <c r="F1093" s="19"/>
      <c r="G1093" s="19"/>
      <c r="H1093" s="19"/>
      <c r="I1093" s="19"/>
      <c r="J1093" s="19"/>
      <c r="K1093" s="19"/>
      <c r="L1093" s="19"/>
      <c r="M1093" s="19"/>
      <c r="N1093" s="19"/>
      <c r="O1093" s="19"/>
      <c r="P1093" s="19"/>
      <c r="Q1093" s="19"/>
      <c r="R1093" s="19"/>
      <c r="S1093" s="19"/>
      <c r="T1093" s="19"/>
      <c r="U1093" s="19"/>
      <c r="V1093" s="19"/>
      <c r="W1093" s="19"/>
      <c r="X1093" s="19"/>
      <c r="Y1093" s="19"/>
      <c r="Z1093" s="19"/>
      <c r="AA1093" s="19"/>
      <c r="AB1093" s="19"/>
      <c r="AC1093" s="19"/>
      <c r="AD1093" s="19"/>
      <c r="AE1093" s="19"/>
      <c r="AF1093" s="19"/>
      <c r="AG1093" s="19"/>
      <c r="AH1093" s="19"/>
      <c r="AI1093" s="19"/>
      <c r="AJ1093" s="19"/>
      <c r="AK1093" s="19"/>
      <c r="AL1093" s="19"/>
      <c r="AM1093" s="19"/>
      <c r="AN1093" s="19"/>
      <c r="AO1093" s="19"/>
      <c r="AP1093" s="19"/>
    </row>
    <row r="1094">
      <c r="B1094" t="s">
        <v>440</v>
      </c>
      <c r="C1094" s="19" t="n">
        <v>0.392539229612785</v>
      </c>
      <c r="D1094" s="19" t="n">
        <v>0.397030589068283</v>
      </c>
      <c r="E1094" s="19" t="n">
        <v>0.386350680460311</v>
      </c>
      <c r="F1094" s="19"/>
      <c r="G1094" s="19" t="n">
        <v>0.271864328392456</v>
      </c>
      <c r="H1094" s="19" t="n">
        <v>0.409132472123809</v>
      </c>
      <c r="I1094" s="19" t="n">
        <v>0.358228242995399</v>
      </c>
      <c r="J1094" s="19" t="n">
        <v>0.472130774740032</v>
      </c>
      <c r="K1094" s="19" t="n">
        <v>0.435110122736211</v>
      </c>
      <c r="L1094" s="19" t="n">
        <v>0.338143733775619</v>
      </c>
      <c r="M1094" s="19"/>
      <c r="N1094" s="19" t="n">
        <v>0.270493765590558</v>
      </c>
      <c r="O1094" s="19" t="n">
        <v>0.597794860960111</v>
      </c>
      <c r="P1094" s="19" t="n">
        <v>0.357404078101611</v>
      </c>
      <c r="Q1094" s="19" t="n">
        <v>0.265277438913393</v>
      </c>
      <c r="R1094" s="19" t="n">
        <v>0.511075263020565</v>
      </c>
      <c r="S1094" s="19"/>
      <c r="T1094" s="19" t="n">
        <v>0.159418499833313</v>
      </c>
      <c r="U1094" s="19" t="n">
        <v>0.414982690856221</v>
      </c>
      <c r="V1094" s="19" t="n">
        <v>0.473639498887188</v>
      </c>
      <c r="W1094" s="19" t="n">
        <v>0.399440143925968</v>
      </c>
      <c r="X1094" s="19"/>
      <c r="Y1094" s="19" t="n">
        <v>0.382538383316325</v>
      </c>
      <c r="Z1094" s="19" t="n">
        <v>0.495237729566086</v>
      </c>
      <c r="AA1094" s="19" t="n">
        <v>0.417050327579255</v>
      </c>
      <c r="AB1094" s="19" t="n">
        <v>0.36421490999747</v>
      </c>
      <c r="AC1094" s="19" t="n">
        <v>0.397667880159292</v>
      </c>
      <c r="AD1094" s="19" t="n">
        <v>0.304793773273447</v>
      </c>
      <c r="AE1094" s="19"/>
      <c r="AF1094" s="19" t="n">
        <v>0.432370294996156</v>
      </c>
      <c r="AG1094" s="19"/>
      <c r="AH1094" s="19" t="n">
        <v>0.388668579561776</v>
      </c>
      <c r="AI1094" s="19"/>
      <c r="AJ1094" s="19" t="n">
        <v>0.398430330079248</v>
      </c>
      <c r="AK1094" s="19" t="n">
        <v>0.297520922615273</v>
      </c>
      <c r="AL1094" s="19" t="n">
        <v>0.380451921944657</v>
      </c>
      <c r="AM1094" s="19" t="n">
        <v>0.391394787074587</v>
      </c>
      <c r="AN1094" s="19" t="n">
        <v>0.904415857103091</v>
      </c>
      <c r="AO1094" s="19" t="n">
        <v>0.506674996263964</v>
      </c>
      <c r="AP1094" s="19" t="n">
        <v>0.304812010865881</v>
      </c>
    </row>
    <row r="1095">
      <c r="B1095" t="s">
        <v>434</v>
      </c>
      <c r="C1095" s="19" t="n">
        <v>0.435542401295268</v>
      </c>
      <c r="D1095" s="19" t="n">
        <v>0.414519661362201</v>
      </c>
      <c r="E1095" s="19" t="n">
        <v>0.464509189788721</v>
      </c>
      <c r="F1095" s="19"/>
      <c r="G1095" s="19" t="n">
        <v>0.650339571027835</v>
      </c>
      <c r="H1095" s="19" t="n">
        <v>0.527335481204082</v>
      </c>
      <c r="I1095" s="19" t="n">
        <v>0.497196514634538</v>
      </c>
      <c r="J1095" s="19" t="n">
        <v>0.385518618836171</v>
      </c>
      <c r="K1095" s="19" t="n">
        <v>0.255670239094641</v>
      </c>
      <c r="L1095" s="19" t="n">
        <v>0.375614400230492</v>
      </c>
      <c r="M1095" s="19"/>
      <c r="N1095" s="19" t="n">
        <v>0.507085377796744</v>
      </c>
      <c r="O1095" s="19" t="n">
        <v>0.343836047200608</v>
      </c>
      <c r="P1095" s="19" t="n">
        <v>0.347621094196732</v>
      </c>
      <c r="Q1095" s="19" t="n">
        <v>0.582011766952105</v>
      </c>
      <c r="R1095" s="19" t="n">
        <v>0.379776038598556</v>
      </c>
      <c r="S1095" s="19"/>
      <c r="T1095" s="19" t="n">
        <v>0.432697590266503</v>
      </c>
      <c r="U1095" s="19" t="n">
        <v>0.400269538324811</v>
      </c>
      <c r="V1095" s="19" t="n">
        <v>0.382744470140297</v>
      </c>
      <c r="W1095" s="19" t="n">
        <v>0.480038776133879</v>
      </c>
      <c r="X1095" s="19"/>
      <c r="Y1095" s="19" t="n">
        <v>0.480585469940021</v>
      </c>
      <c r="Z1095" s="19" t="n">
        <v>0.504762270433914</v>
      </c>
      <c r="AA1095" s="19" t="n">
        <v>0.285329867750653</v>
      </c>
      <c r="AB1095" s="19" t="n">
        <v>0.355276745241212</v>
      </c>
      <c r="AC1095" s="19" t="n">
        <v>0.602332119840708</v>
      </c>
      <c r="AD1095" s="19" t="n">
        <v>0.530114368794404</v>
      </c>
      <c r="AE1095" s="19"/>
      <c r="AF1095" s="19" t="n">
        <v>0.42415862801426</v>
      </c>
      <c r="AG1095" s="19"/>
      <c r="AH1095" s="19" t="n">
        <v>0.440716585995774</v>
      </c>
      <c r="AI1095" s="19"/>
      <c r="AJ1095" s="19" t="n">
        <v>0.488105960373078</v>
      </c>
      <c r="AK1095" s="19" t="n">
        <v>0.45069828216711</v>
      </c>
      <c r="AL1095" s="19" t="n">
        <v>0.395004147988806</v>
      </c>
      <c r="AM1095" s="19" t="n">
        <v>0.452040035605053</v>
      </c>
      <c r="AN1095" s="19" t="n">
        <v>0.0955841428969089</v>
      </c>
      <c r="AO1095" s="19" t="n">
        <v>0.355723344040084</v>
      </c>
      <c r="AP1095" s="19" t="n">
        <v>0.504000561909263</v>
      </c>
    </row>
    <row r="1096">
      <c r="B1096" t="s">
        <v>209</v>
      </c>
      <c r="C1096" s="19" t="n">
        <v>0.171918369091947</v>
      </c>
      <c r="D1096" s="19" t="n">
        <v>0.188449749569516</v>
      </c>
      <c r="E1096" s="19" t="n">
        <v>0.149140129750967</v>
      </c>
      <c r="F1096" s="19"/>
      <c r="G1096" s="19" t="n">
        <v>0.0777961005797081</v>
      </c>
      <c r="H1096" s="19" t="n">
        <v>0.0635320466721092</v>
      </c>
      <c r="I1096" s="19" t="n">
        <v>0.144575242370063</v>
      </c>
      <c r="J1096" s="19" t="n">
        <v>0.142350606423797</v>
      </c>
      <c r="K1096" s="19" t="n">
        <v>0.309219638169147</v>
      </c>
      <c r="L1096" s="19" t="n">
        <v>0.286241865993889</v>
      </c>
      <c r="M1096" s="19"/>
      <c r="N1096" s="19" t="n">
        <v>0.222420856612698</v>
      </c>
      <c r="O1096" s="19" t="n">
        <v>0.0583690918392809</v>
      </c>
      <c r="P1096" s="19" t="n">
        <v>0.294974827701657</v>
      </c>
      <c r="Q1096" s="19" t="n">
        <v>0.152710794134502</v>
      </c>
      <c r="R1096" s="19" t="n">
        <v>0.109148698380879</v>
      </c>
      <c r="S1096" s="19"/>
      <c r="T1096" s="19" t="n">
        <v>0.407883909900184</v>
      </c>
      <c r="U1096" s="19" t="n">
        <v>0.184747770818968</v>
      </c>
      <c r="V1096" s="19" t="n">
        <v>0.143616030972515</v>
      </c>
      <c r="W1096" s="19" t="n">
        <v>0.120521079940153</v>
      </c>
      <c r="X1096" s="19"/>
      <c r="Y1096" s="19" t="n">
        <v>0.136876146743654</v>
      </c>
      <c r="Z1096" s="19" t="n">
        <v>0</v>
      </c>
      <c r="AA1096" s="19" t="n">
        <v>0.297619804670092</v>
      </c>
      <c r="AB1096" s="19" t="n">
        <v>0.280508344761318</v>
      </c>
      <c r="AC1096" s="19" t="n">
        <v>0</v>
      </c>
      <c r="AD1096" s="19" t="n">
        <v>0.165091857932148</v>
      </c>
      <c r="AE1096" s="19"/>
      <c r="AF1096" s="19" t="n">
        <v>0.143471076989584</v>
      </c>
      <c r="AG1096" s="19"/>
      <c r="AH1096" s="19" t="n">
        <v>0.17061483444245</v>
      </c>
      <c r="AI1096" s="19"/>
      <c r="AJ1096" s="19" t="n">
        <v>0.113463709547674</v>
      </c>
      <c r="AK1096" s="19" t="n">
        <v>0.251780795217616</v>
      </c>
      <c r="AL1096" s="19" t="n">
        <v>0.224543930066538</v>
      </c>
      <c r="AM1096" s="19" t="n">
        <v>0.156565177320359</v>
      </c>
      <c r="AN1096" s="19" t="n">
        <v>0</v>
      </c>
      <c r="AO1096" s="19" t="n">
        <v>0.137601659695953</v>
      </c>
      <c r="AP1096" s="19" t="n">
        <v>0.191187427224856</v>
      </c>
    </row>
    <row r="1097">
      <c r="C1097" s="19"/>
      <c r="D1097" s="19"/>
      <c r="E1097" s="19"/>
      <c r="F1097" s="19"/>
      <c r="G1097" s="19"/>
      <c r="H1097" s="19"/>
      <c r="I1097" s="19"/>
      <c r="J1097" s="19"/>
      <c r="K1097" s="19"/>
      <c r="L1097" s="19"/>
      <c r="M1097" s="19"/>
      <c r="N1097" s="19"/>
      <c r="O1097" s="19"/>
      <c r="P1097" s="19"/>
      <c r="Q1097" s="19"/>
      <c r="R1097" s="19"/>
      <c r="S1097" s="19"/>
      <c r="T1097" s="19"/>
      <c r="U1097" s="19"/>
      <c r="V1097" s="19"/>
      <c r="W1097" s="19"/>
      <c r="X1097" s="19"/>
      <c r="Y1097" s="19"/>
      <c r="Z1097" s="19"/>
      <c r="AA1097" s="19"/>
      <c r="AB1097" s="19"/>
      <c r="AC1097" s="19"/>
      <c r="AD1097" s="19"/>
      <c r="AE1097" s="19"/>
      <c r="AF1097" s="19"/>
      <c r="AG1097" s="19"/>
      <c r="AH1097" s="19"/>
      <c r="AI1097" s="19"/>
      <c r="AJ1097" s="19"/>
      <c r="AK1097" s="19"/>
      <c r="AL1097" s="19"/>
      <c r="AM1097" s="19"/>
      <c r="AN1097" s="19"/>
      <c r="AO1097" s="19"/>
      <c r="AP1097" s="19"/>
    </row>
    <row r="1098">
      <c r="B1098" s="7" t="s">
        <v>443</v>
      </c>
      <c r="C1098" s="19"/>
      <c r="D1098" s="19"/>
      <c r="E1098" s="19"/>
      <c r="F1098" s="19"/>
      <c r="G1098" s="19"/>
      <c r="H1098" s="19"/>
      <c r="I1098" s="19"/>
      <c r="J1098" s="19"/>
      <c r="K1098" s="19"/>
      <c r="L1098" s="19"/>
      <c r="M1098" s="19"/>
      <c r="N1098" s="19"/>
      <c r="O1098" s="19"/>
      <c r="P1098" s="19"/>
      <c r="Q1098" s="19"/>
      <c r="R1098" s="19"/>
      <c r="S1098" s="19"/>
      <c r="T1098" s="19"/>
      <c r="U1098" s="19"/>
      <c r="V1098" s="19"/>
      <c r="W1098" s="19"/>
      <c r="X1098" s="19"/>
      <c r="Y1098" s="19"/>
      <c r="Z1098" s="19"/>
      <c r="AA1098" s="19"/>
      <c r="AB1098" s="19"/>
      <c r="AC1098" s="19"/>
      <c r="AD1098" s="19"/>
      <c r="AE1098" s="19"/>
      <c r="AF1098" s="19"/>
      <c r="AG1098" s="19"/>
      <c r="AH1098" s="19"/>
      <c r="AI1098" s="19"/>
      <c r="AJ1098" s="19"/>
      <c r="AK1098" s="19"/>
      <c r="AL1098" s="19"/>
      <c r="AM1098" s="19"/>
      <c r="AN1098" s="19"/>
      <c r="AO1098" s="19"/>
      <c r="AP1098" s="19"/>
    </row>
    <row r="1099">
      <c r="B1099" s="26" t="s">
        <v>351</v>
      </c>
      <c r="C1099" s="19"/>
      <c r="D1099" s="19"/>
      <c r="E1099" s="19"/>
      <c r="F1099" s="19"/>
      <c r="G1099" s="19"/>
      <c r="H1099" s="19"/>
      <c r="I1099" s="19"/>
      <c r="J1099" s="19"/>
      <c r="K1099" s="19"/>
      <c r="L1099" s="19"/>
      <c r="M1099" s="19"/>
      <c r="N1099" s="19"/>
      <c r="O1099" s="19"/>
      <c r="P1099" s="19"/>
      <c r="Q1099" s="19"/>
      <c r="R1099" s="19"/>
      <c r="S1099" s="19"/>
      <c r="T1099" s="19"/>
      <c r="U1099" s="19"/>
      <c r="V1099" s="19"/>
      <c r="W1099" s="19"/>
      <c r="X1099" s="19"/>
      <c r="Y1099" s="19"/>
      <c r="Z1099" s="19"/>
      <c r="AA1099" s="19"/>
      <c r="AB1099" s="19"/>
      <c r="AC1099" s="19"/>
      <c r="AD1099" s="19"/>
      <c r="AE1099" s="19"/>
      <c r="AF1099" s="19"/>
      <c r="AG1099" s="19"/>
      <c r="AH1099" s="19"/>
      <c r="AI1099" s="19"/>
      <c r="AJ1099" s="19"/>
      <c r="AK1099" s="19"/>
      <c r="AL1099" s="19"/>
      <c r="AM1099" s="19"/>
      <c r="AN1099" s="19"/>
      <c r="AO1099" s="19"/>
      <c r="AP1099" s="19"/>
    </row>
    <row r="1100">
      <c r="B1100" t="s">
        <v>442</v>
      </c>
      <c r="C1100" s="19" t="n">
        <v>0.453576860689184</v>
      </c>
      <c r="D1100" s="19" t="n">
        <v>0.486570874732175</v>
      </c>
      <c r="E1100" s="19" t="n">
        <v>0.423461289156939</v>
      </c>
      <c r="F1100" s="19"/>
      <c r="G1100" s="19" t="n">
        <v>0.568385483548278</v>
      </c>
      <c r="H1100" s="19" t="n">
        <v>0.443851616350774</v>
      </c>
      <c r="I1100" s="19" t="n">
        <v>0.396057022990274</v>
      </c>
      <c r="J1100" s="19" t="n">
        <v>0.309475432288144</v>
      </c>
      <c r="K1100" s="19" t="n">
        <v>0.776724063870741</v>
      </c>
      <c r="L1100" s="19" t="n">
        <v>0.355878766831688</v>
      </c>
      <c r="M1100" s="19"/>
      <c r="N1100" s="19" t="n">
        <v>0.378830582483706</v>
      </c>
      <c r="O1100" s="19" t="n">
        <v>0.615490039191641</v>
      </c>
      <c r="P1100" s="19" t="n">
        <v>0.374195823150229</v>
      </c>
      <c r="Q1100" s="19" t="n">
        <v>0.502725853470561</v>
      </c>
      <c r="R1100" s="19" t="n">
        <v>0.347082310656297</v>
      </c>
      <c r="S1100" s="19"/>
      <c r="T1100" s="19" t="n">
        <v>0.384791562176081</v>
      </c>
      <c r="U1100" s="19" t="n">
        <v>0.468764212953232</v>
      </c>
      <c r="V1100" s="19" t="n">
        <v>0.44051086842729</v>
      </c>
      <c r="W1100" s="19" t="n">
        <v>0.423114881790167</v>
      </c>
      <c r="X1100" s="19"/>
      <c r="Y1100" s="19" t="n">
        <v>0.430004760273596</v>
      </c>
      <c r="Z1100" s="19" t="n">
        <v>0.603771122403129</v>
      </c>
      <c r="AA1100" s="19" t="n">
        <v>0.377938992866578</v>
      </c>
      <c r="AB1100" s="19" t="n">
        <v>0.258192853946254</v>
      </c>
      <c r="AC1100" s="19" t="n">
        <v>0.588242351210126</v>
      </c>
      <c r="AD1100" s="19" t="n">
        <v>0.545203028488594</v>
      </c>
      <c r="AE1100" s="19"/>
      <c r="AF1100" s="19" t="n">
        <v>0.418307001213528</v>
      </c>
      <c r="AG1100" s="19"/>
      <c r="AH1100" s="19" t="n">
        <v>0.422693652221358</v>
      </c>
      <c r="AI1100" s="19"/>
      <c r="AJ1100" s="19" t="n">
        <v>0.336185231327471</v>
      </c>
      <c r="AK1100" s="19" t="n">
        <v>0.560016736213785</v>
      </c>
      <c r="AL1100" s="19" t="n">
        <v>0.509674035444968</v>
      </c>
      <c r="AM1100" s="19" t="n">
        <v>0.417850523115433</v>
      </c>
      <c r="AN1100" s="19" t="n">
        <v>0.570277833797526</v>
      </c>
      <c r="AO1100" s="19" t="n">
        <v>0.370220661648626</v>
      </c>
      <c r="AP1100" s="19" t="n">
        <v>0.447477447484786</v>
      </c>
    </row>
    <row r="1101">
      <c r="B1101" t="s">
        <v>434</v>
      </c>
      <c r="C1101" s="19" t="n">
        <v>0.384439577826248</v>
      </c>
      <c r="D1101" s="19" t="n">
        <v>0.398970219077111</v>
      </c>
      <c r="E1101" s="19" t="n">
        <v>0.371176609415386</v>
      </c>
      <c r="F1101" s="19"/>
      <c r="G1101" s="19" t="n">
        <v>0.283720700259484</v>
      </c>
      <c r="H1101" s="19" t="n">
        <v>0.471397549712156</v>
      </c>
      <c r="I1101" s="19" t="n">
        <v>0.348492916483966</v>
      </c>
      <c r="J1101" s="19" t="n">
        <v>0.58291943679514</v>
      </c>
      <c r="K1101" s="19" t="n">
        <v>0.181061393743624</v>
      </c>
      <c r="L1101" s="19" t="n">
        <v>0.362627609039605</v>
      </c>
      <c r="M1101" s="19"/>
      <c r="N1101" s="19" t="n">
        <v>0.348247694950729</v>
      </c>
      <c r="O1101" s="19" t="n">
        <v>0.384509960808359</v>
      </c>
      <c r="P1101" s="19" t="n">
        <v>0.374389351104062</v>
      </c>
      <c r="Q1101" s="19" t="n">
        <v>0.32683154416266</v>
      </c>
      <c r="R1101" s="19" t="n">
        <v>0.527155987925397</v>
      </c>
      <c r="S1101" s="19"/>
      <c r="T1101" s="19" t="n">
        <v>0.384502442816906</v>
      </c>
      <c r="U1101" s="19" t="n">
        <v>0.341431997879125</v>
      </c>
      <c r="V1101" s="19" t="n">
        <v>0.423392622263637</v>
      </c>
      <c r="W1101" s="19" t="n">
        <v>0.422709721006058</v>
      </c>
      <c r="X1101" s="19"/>
      <c r="Y1101" s="19" t="n">
        <v>0.404198387058213</v>
      </c>
      <c r="Z1101" s="19" t="n">
        <v>0.396228877596871</v>
      </c>
      <c r="AA1101" s="19" t="n">
        <v>0.366099264708643</v>
      </c>
      <c r="AB1101" s="19" t="n">
        <v>0.393654566891189</v>
      </c>
      <c r="AC1101" s="19" t="n">
        <v>0.411757648789874</v>
      </c>
      <c r="AD1101" s="19" t="n">
        <v>0.398326298612062</v>
      </c>
      <c r="AE1101" s="19"/>
      <c r="AF1101" s="19" t="n">
        <v>0.420352098567021</v>
      </c>
      <c r="AG1101" s="19"/>
      <c r="AH1101" s="19" t="n">
        <v>0.412985573004146</v>
      </c>
      <c r="AI1101" s="19"/>
      <c r="AJ1101" s="19" t="n">
        <v>0.422674548946639</v>
      </c>
      <c r="AK1101" s="19" t="n">
        <v>0.332282403100205</v>
      </c>
      <c r="AL1101" s="19" t="n">
        <v>0.351671548561445</v>
      </c>
      <c r="AM1101" s="19" t="n">
        <v>0.414731881377773</v>
      </c>
      <c r="AN1101" s="19" t="n">
        <v>0.278788396073892</v>
      </c>
      <c r="AO1101" s="19" t="n">
        <v>0.518115581743328</v>
      </c>
      <c r="AP1101" s="19" t="n">
        <v>0.371012114573602</v>
      </c>
    </row>
    <row r="1102">
      <c r="B1102" t="s">
        <v>209</v>
      </c>
      <c r="C1102" s="19" t="n">
        <v>0.161983561484568</v>
      </c>
      <c r="D1102" s="19" t="n">
        <v>0.114458906190714</v>
      </c>
      <c r="E1102" s="19" t="n">
        <v>0.205362101427675</v>
      </c>
      <c r="F1102" s="19"/>
      <c r="G1102" s="19" t="n">
        <v>0.147893816192238</v>
      </c>
      <c r="H1102" s="19" t="n">
        <v>0.0847508339370692</v>
      </c>
      <c r="I1102" s="19" t="n">
        <v>0.25545006052576</v>
      </c>
      <c r="J1102" s="19" t="n">
        <v>0.107605130916716</v>
      </c>
      <c r="K1102" s="19" t="n">
        <v>0.0422145423856353</v>
      </c>
      <c r="L1102" s="19" t="n">
        <v>0.281493624128707</v>
      </c>
      <c r="M1102" s="19"/>
      <c r="N1102" s="19" t="n">
        <v>0.272921722565566</v>
      </c>
      <c r="O1102" s="19" t="n">
        <v>0</v>
      </c>
      <c r="P1102" s="19" t="n">
        <v>0.251414825745709</v>
      </c>
      <c r="Q1102" s="19" t="n">
        <v>0.170442602366778</v>
      </c>
      <c r="R1102" s="19" t="n">
        <v>0.125761701418306</v>
      </c>
      <c r="S1102" s="19"/>
      <c r="T1102" s="19" t="n">
        <v>0.230705995007013</v>
      </c>
      <c r="U1102" s="19" t="n">
        <v>0.189803789167643</v>
      </c>
      <c r="V1102" s="19" t="n">
        <v>0.136096509309073</v>
      </c>
      <c r="W1102" s="19" t="n">
        <v>0.154175397203775</v>
      </c>
      <c r="X1102" s="19"/>
      <c r="Y1102" s="19" t="n">
        <v>0.165796852668192</v>
      </c>
      <c r="Z1102" s="19" t="n">
        <v>0</v>
      </c>
      <c r="AA1102" s="19" t="n">
        <v>0.255961742424779</v>
      </c>
      <c r="AB1102" s="19" t="n">
        <v>0.348152579162557</v>
      </c>
      <c r="AC1102" s="19" t="n">
        <v>0</v>
      </c>
      <c r="AD1102" s="19" t="n">
        <v>0.0564706728993443</v>
      </c>
      <c r="AE1102" s="19"/>
      <c r="AF1102" s="19" t="n">
        <v>0.161340900219451</v>
      </c>
      <c r="AG1102" s="19"/>
      <c r="AH1102" s="19" t="n">
        <v>0.164320774774495</v>
      </c>
      <c r="AI1102" s="19"/>
      <c r="AJ1102" s="19" t="n">
        <v>0.241140219725889</v>
      </c>
      <c r="AK1102" s="19" t="n">
        <v>0.107700860686011</v>
      </c>
      <c r="AL1102" s="19" t="n">
        <v>0.138654415993587</v>
      </c>
      <c r="AM1102" s="19" t="n">
        <v>0.167417595506794</v>
      </c>
      <c r="AN1102" s="19" t="n">
        <v>0.150933770128582</v>
      </c>
      <c r="AO1102" s="19" t="n">
        <v>0.111663756608047</v>
      </c>
      <c r="AP1102" s="19" t="n">
        <v>0.181510437941612</v>
      </c>
    </row>
    <row r="1103">
      <c r="C1103" s="19"/>
      <c r="D1103" s="19"/>
      <c r="E1103" s="19"/>
      <c r="F1103" s="19"/>
      <c r="G1103" s="19"/>
      <c r="H1103" s="19"/>
      <c r="I1103" s="19"/>
      <c r="J1103" s="19"/>
      <c r="K1103" s="19"/>
      <c r="L1103" s="19"/>
      <c r="M1103" s="19"/>
      <c r="N1103" s="19"/>
      <c r="O1103" s="19"/>
      <c r="P1103" s="19"/>
      <c r="Q1103" s="19"/>
      <c r="R1103" s="19"/>
      <c r="S1103" s="19"/>
      <c r="T1103" s="19"/>
      <c r="U1103" s="19"/>
      <c r="V1103" s="19"/>
      <c r="W1103" s="19"/>
      <c r="X1103" s="19"/>
      <c r="Y1103" s="19"/>
      <c r="Z1103" s="19"/>
      <c r="AA1103" s="19"/>
      <c r="AB1103" s="19"/>
      <c r="AC1103" s="19"/>
      <c r="AD1103" s="19"/>
      <c r="AE1103" s="19"/>
      <c r="AF1103" s="19"/>
      <c r="AG1103" s="19"/>
      <c r="AH1103" s="19"/>
      <c r="AI1103" s="19"/>
      <c r="AJ1103" s="19"/>
      <c r="AK1103" s="19"/>
      <c r="AL1103" s="19"/>
      <c r="AM1103" s="19"/>
      <c r="AN1103" s="19"/>
      <c r="AO1103" s="19"/>
      <c r="AP1103" s="19"/>
    </row>
    <row r="1104">
      <c r="B1104" s="7" t="s">
        <v>445</v>
      </c>
      <c r="C1104" s="19"/>
      <c r="D1104" s="19"/>
      <c r="E1104" s="19"/>
      <c r="F1104" s="19"/>
      <c r="G1104" s="19"/>
      <c r="H1104" s="19"/>
      <c r="I1104" s="19"/>
      <c r="J1104" s="19"/>
      <c r="K1104" s="19"/>
      <c r="L1104" s="19"/>
      <c r="M1104" s="19"/>
      <c r="N1104" s="19"/>
      <c r="O1104" s="19"/>
      <c r="P1104" s="19"/>
      <c r="Q1104" s="19"/>
      <c r="R1104" s="19"/>
      <c r="S1104" s="19"/>
      <c r="T1104" s="19"/>
      <c r="U1104" s="19"/>
      <c r="V1104" s="19"/>
      <c r="W1104" s="19"/>
      <c r="X1104" s="19"/>
      <c r="Y1104" s="19"/>
      <c r="Z1104" s="19"/>
      <c r="AA1104" s="19"/>
      <c r="AB1104" s="19"/>
      <c r="AC1104" s="19"/>
      <c r="AD1104" s="19"/>
      <c r="AE1104" s="19"/>
      <c r="AF1104" s="19"/>
      <c r="AG1104" s="19"/>
      <c r="AH1104" s="19"/>
      <c r="AI1104" s="19"/>
      <c r="AJ1104" s="19"/>
      <c r="AK1104" s="19"/>
      <c r="AL1104" s="19"/>
      <c r="AM1104" s="19"/>
      <c r="AN1104" s="19"/>
      <c r="AO1104" s="19"/>
      <c r="AP1104" s="19"/>
    </row>
    <row r="1105">
      <c r="B1105" s="26" t="s">
        <v>351</v>
      </c>
      <c r="C1105" s="19"/>
      <c r="D1105" s="19"/>
      <c r="E1105" s="19"/>
      <c r="F1105" s="19"/>
      <c r="G1105" s="19"/>
      <c r="H1105" s="19"/>
      <c r="I1105" s="19"/>
      <c r="J1105" s="19"/>
      <c r="K1105" s="19"/>
      <c r="L1105" s="19"/>
      <c r="M1105" s="19"/>
      <c r="N1105" s="19"/>
      <c r="O1105" s="19"/>
      <c r="P1105" s="19"/>
      <c r="Q1105" s="19"/>
      <c r="R1105" s="19"/>
      <c r="S1105" s="19"/>
      <c r="T1105" s="19"/>
      <c r="U1105" s="19"/>
      <c r="V1105" s="19"/>
      <c r="W1105" s="19"/>
      <c r="X1105" s="19"/>
      <c r="Y1105" s="19"/>
      <c r="Z1105" s="19"/>
      <c r="AA1105" s="19"/>
      <c r="AB1105" s="19"/>
      <c r="AC1105" s="19"/>
      <c r="AD1105" s="19"/>
      <c r="AE1105" s="19"/>
      <c r="AF1105" s="19"/>
      <c r="AG1105" s="19"/>
      <c r="AH1105" s="19"/>
      <c r="AI1105" s="19"/>
      <c r="AJ1105" s="19"/>
      <c r="AK1105" s="19"/>
      <c r="AL1105" s="19"/>
      <c r="AM1105" s="19"/>
      <c r="AN1105" s="19"/>
      <c r="AO1105" s="19"/>
      <c r="AP1105" s="19"/>
    </row>
    <row r="1106">
      <c r="B1106" t="s">
        <v>444</v>
      </c>
      <c r="C1106" s="19" t="n">
        <v>0.581321582682389</v>
      </c>
      <c r="D1106" s="19" t="n">
        <v>0.556871724080928</v>
      </c>
      <c r="E1106" s="19" t="n">
        <v>0.601641746658197</v>
      </c>
      <c r="F1106" s="19"/>
      <c r="G1106" s="19" t="n">
        <v>0.485177417425527</v>
      </c>
      <c r="H1106" s="19" t="n">
        <v>0.719011262069947</v>
      </c>
      <c r="I1106" s="19" t="n">
        <v>0.399374132331319</v>
      </c>
      <c r="J1106" s="19" t="n">
        <v>0.635446499306412</v>
      </c>
      <c r="K1106" s="19" t="n">
        <v>0.564349982117653</v>
      </c>
      <c r="L1106" s="19" t="n">
        <v>0.597480402074361</v>
      </c>
      <c r="M1106" s="19"/>
      <c r="N1106" s="19" t="n">
        <v>0.484845424284859</v>
      </c>
      <c r="O1106" s="19" t="n">
        <v>0.661434735869126</v>
      </c>
      <c r="P1106" s="19" t="n">
        <v>0.68634340190336</v>
      </c>
      <c r="Q1106" s="19" t="n">
        <v>0.510238482703625</v>
      </c>
      <c r="R1106" s="19" t="n">
        <v>0.519850723991717</v>
      </c>
      <c r="S1106" s="19"/>
      <c r="T1106" s="19" t="n">
        <v>0.63141776965419</v>
      </c>
      <c r="U1106" s="19" t="n">
        <v>0.654502655312002</v>
      </c>
      <c r="V1106" s="19" t="n">
        <v>0.368947343955917</v>
      </c>
      <c r="W1106" s="19" t="n">
        <v>0.649525366921195</v>
      </c>
      <c r="X1106" s="19"/>
      <c r="Y1106" s="19" t="n">
        <v>0.530846173554322</v>
      </c>
      <c r="Z1106" s="19" t="n">
        <v>0.704251211771078</v>
      </c>
      <c r="AA1106" s="19" t="n">
        <v>0.644393461670552</v>
      </c>
      <c r="AB1106" s="19" t="n">
        <v>0.476969237407259</v>
      </c>
      <c r="AC1106" s="19" t="n">
        <v>0.517553673923333</v>
      </c>
      <c r="AD1106" s="19" t="n">
        <v>0.632657367492489</v>
      </c>
      <c r="AE1106" s="19"/>
      <c r="AF1106" s="19" t="n">
        <v>0.57769997676447</v>
      </c>
      <c r="AG1106" s="19"/>
      <c r="AH1106" s="19" t="n">
        <v>0.570553248610609</v>
      </c>
      <c r="AI1106" s="19"/>
      <c r="AJ1106" s="19" t="n">
        <v>0.625328162034462</v>
      </c>
      <c r="AK1106" s="19" t="n">
        <v>0.533953540698183</v>
      </c>
      <c r="AL1106" s="19" t="n">
        <v>0.580485237917554</v>
      </c>
      <c r="AM1106" s="19" t="n">
        <v>0.48269610648545</v>
      </c>
      <c r="AN1106" s="19" t="n">
        <v>0.453566776992017</v>
      </c>
      <c r="AO1106" s="19" t="n">
        <v>0.679884791659145</v>
      </c>
      <c r="AP1106" s="19" t="n">
        <v>0.609180170615398</v>
      </c>
    </row>
    <row r="1107">
      <c r="B1107" t="s">
        <v>434</v>
      </c>
      <c r="C1107" s="19" t="n">
        <v>0.264471551670092</v>
      </c>
      <c r="D1107" s="19" t="n">
        <v>0.274870561323531</v>
      </c>
      <c r="E1107" s="19" t="n">
        <v>0.255828983024265</v>
      </c>
      <c r="F1107" s="19"/>
      <c r="G1107" s="19" t="n">
        <v>0.447793095273925</v>
      </c>
      <c r="H1107" s="19" t="n">
        <v>0.192357870578605</v>
      </c>
      <c r="I1107" s="19" t="n">
        <v>0.355269538441981</v>
      </c>
      <c r="J1107" s="19" t="n">
        <v>0.187886640543393</v>
      </c>
      <c r="K1107" s="19" t="n">
        <v>0.274650482793045</v>
      </c>
      <c r="L1107" s="19" t="n">
        <v>0.225425771989373</v>
      </c>
      <c r="M1107" s="19"/>
      <c r="N1107" s="19" t="n">
        <v>0.231453980961782</v>
      </c>
      <c r="O1107" s="19" t="n">
        <v>0.262466386092274</v>
      </c>
      <c r="P1107" s="19" t="n">
        <v>0.153921507324746</v>
      </c>
      <c r="Q1107" s="19" t="n">
        <v>0.334022920583146</v>
      </c>
      <c r="R1107" s="19" t="n">
        <v>0.335369804021655</v>
      </c>
      <c r="S1107" s="19"/>
      <c r="T1107" s="19" t="n">
        <v>0.169957546844453</v>
      </c>
      <c r="U1107" s="19" t="n">
        <v>0.249099804410352</v>
      </c>
      <c r="V1107" s="19" t="n">
        <v>0.296551900944094</v>
      </c>
      <c r="W1107" s="19" t="n">
        <v>0.252501593120041</v>
      </c>
      <c r="X1107" s="19"/>
      <c r="Y1107" s="19" t="n">
        <v>0.288998836405758</v>
      </c>
      <c r="Z1107" s="19" t="n">
        <v>0.224893034495013</v>
      </c>
      <c r="AA1107" s="19" t="n">
        <v>0.207021889221698</v>
      </c>
      <c r="AB1107" s="19" t="n">
        <v>0.328118829076167</v>
      </c>
      <c r="AC1107" s="19" t="n">
        <v>0.414328843308399</v>
      </c>
      <c r="AD1107" s="19" t="n">
        <v>0.174842023264464</v>
      </c>
      <c r="AE1107" s="19"/>
      <c r="AF1107" s="19" t="n">
        <v>0.255592551634003</v>
      </c>
      <c r="AG1107" s="19"/>
      <c r="AH1107" s="19" t="n">
        <v>0.276135988651182</v>
      </c>
      <c r="AI1107" s="19"/>
      <c r="AJ1107" s="19" t="n">
        <v>0.259797383436584</v>
      </c>
      <c r="AK1107" s="19" t="n">
        <v>0.260470154979842</v>
      </c>
      <c r="AL1107" s="19" t="n">
        <v>0.218256654429656</v>
      </c>
      <c r="AM1107" s="19" t="n">
        <v>0.465680845964141</v>
      </c>
      <c r="AN1107" s="19" t="n">
        <v>0.326010882620887</v>
      </c>
      <c r="AO1107" s="19" t="n">
        <v>0.267012372246183</v>
      </c>
      <c r="AP1107" s="19" t="n">
        <v>0.211690658728469</v>
      </c>
    </row>
    <row r="1108">
      <c r="B1108" t="s">
        <v>209</v>
      </c>
      <c r="C1108" s="19" t="n">
        <v>0.154206865647519</v>
      </c>
      <c r="D1108" s="19" t="n">
        <v>0.168257714595541</v>
      </c>
      <c r="E1108" s="19" t="n">
        <v>0.142529270317538</v>
      </c>
      <c r="F1108" s="19"/>
      <c r="G1108" s="19" t="n">
        <v>0.0670294873005473</v>
      </c>
      <c r="H1108" s="19" t="n">
        <v>0.0886308673514482</v>
      </c>
      <c r="I1108" s="19" t="n">
        <v>0.2453563292267</v>
      </c>
      <c r="J1108" s="19" t="n">
        <v>0.176666860150195</v>
      </c>
      <c r="K1108" s="19" t="n">
        <v>0.160999535089302</v>
      </c>
      <c r="L1108" s="19" t="n">
        <v>0.177093825936266</v>
      </c>
      <c r="M1108" s="19"/>
      <c r="N1108" s="19" t="n">
        <v>0.283700594753358</v>
      </c>
      <c r="O1108" s="19" t="n">
        <v>0.0760988780385998</v>
      </c>
      <c r="P1108" s="19" t="n">
        <v>0.159735090771894</v>
      </c>
      <c r="Q1108" s="19" t="n">
        <v>0.155738596713229</v>
      </c>
      <c r="R1108" s="19" t="n">
        <v>0.144779471986628</v>
      </c>
      <c r="S1108" s="19"/>
      <c r="T1108" s="19" t="n">
        <v>0.198624683501358</v>
      </c>
      <c r="U1108" s="19" t="n">
        <v>0.0963975402776459</v>
      </c>
      <c r="V1108" s="19" t="n">
        <v>0.334500755099989</v>
      </c>
      <c r="W1108" s="19" t="n">
        <v>0.0979730399587646</v>
      </c>
      <c r="X1108" s="19"/>
      <c r="Y1108" s="19" t="n">
        <v>0.180154990039921</v>
      </c>
      <c r="Z1108" s="19" t="n">
        <v>0.0708557537339095</v>
      </c>
      <c r="AA1108" s="19" t="n">
        <v>0.14858464910775</v>
      </c>
      <c r="AB1108" s="19" t="n">
        <v>0.194911933516573</v>
      </c>
      <c r="AC1108" s="19" t="n">
        <v>0.0681174827682685</v>
      </c>
      <c r="AD1108" s="19" t="n">
        <v>0.192500609243048</v>
      </c>
      <c r="AE1108" s="19"/>
      <c r="AF1108" s="19" t="n">
        <v>0.166707471601526</v>
      </c>
      <c r="AG1108" s="19"/>
      <c r="AH1108" s="19" t="n">
        <v>0.15331076273821</v>
      </c>
      <c r="AI1108" s="19"/>
      <c r="AJ1108" s="19" t="n">
        <v>0.114874454528954</v>
      </c>
      <c r="AK1108" s="19" t="n">
        <v>0.205576304321975</v>
      </c>
      <c r="AL1108" s="19" t="n">
        <v>0.20125810765279</v>
      </c>
      <c r="AM1108" s="19" t="n">
        <v>0.0516230475504082</v>
      </c>
      <c r="AN1108" s="19" t="n">
        <v>0.220422340387095</v>
      </c>
      <c r="AO1108" s="19" t="n">
        <v>0.0531028360946722</v>
      </c>
      <c r="AP1108" s="19" t="n">
        <v>0.179129170656132</v>
      </c>
    </row>
    <row r="1109">
      <c r="C1109" s="19"/>
      <c r="D1109" s="19"/>
      <c r="E1109" s="19"/>
      <c r="F1109" s="19"/>
      <c r="G1109" s="19"/>
      <c r="H1109" s="19"/>
      <c r="I1109" s="19"/>
      <c r="J1109" s="19"/>
      <c r="K1109" s="19"/>
      <c r="L1109" s="19"/>
      <c r="M1109" s="19"/>
      <c r="N1109" s="19"/>
      <c r="O1109" s="19"/>
      <c r="P1109" s="19"/>
      <c r="Q1109" s="19"/>
      <c r="R1109" s="19"/>
      <c r="S1109" s="19"/>
      <c r="T1109" s="19"/>
      <c r="U1109" s="19"/>
      <c r="V1109" s="19"/>
      <c r="W1109" s="19"/>
      <c r="X1109" s="19"/>
      <c r="Y1109" s="19"/>
      <c r="Z1109" s="19"/>
      <c r="AA1109" s="19"/>
      <c r="AB1109" s="19"/>
      <c r="AC1109" s="19"/>
      <c r="AD1109" s="19"/>
      <c r="AE1109" s="19"/>
      <c r="AF1109" s="19"/>
      <c r="AG1109" s="19"/>
      <c r="AH1109" s="19"/>
      <c r="AI1109" s="19"/>
      <c r="AJ1109" s="19"/>
      <c r="AK1109" s="19"/>
      <c r="AL1109" s="19"/>
      <c r="AM1109" s="19"/>
      <c r="AN1109" s="19"/>
      <c r="AO1109" s="19"/>
      <c r="AP1109" s="19"/>
    </row>
    <row r="1110">
      <c r="B1110" s="7" t="s">
        <v>447</v>
      </c>
      <c r="C1110" s="19"/>
      <c r="D1110" s="19"/>
      <c r="E1110" s="19"/>
      <c r="F1110" s="19"/>
      <c r="G1110" s="19"/>
      <c r="H1110" s="19"/>
      <c r="I1110" s="19"/>
      <c r="J1110" s="19"/>
      <c r="K1110" s="19"/>
      <c r="L1110" s="19"/>
      <c r="M1110" s="19"/>
      <c r="N1110" s="19"/>
      <c r="O1110" s="19"/>
      <c r="P1110" s="19"/>
      <c r="Q1110" s="19"/>
      <c r="R1110" s="19"/>
      <c r="S1110" s="19"/>
      <c r="T1110" s="19"/>
      <c r="U1110" s="19"/>
      <c r="V1110" s="19"/>
      <c r="W1110" s="19"/>
      <c r="X1110" s="19"/>
      <c r="Y1110" s="19"/>
      <c r="Z1110" s="19"/>
      <c r="AA1110" s="19"/>
      <c r="AB1110" s="19"/>
      <c r="AC1110" s="19"/>
      <c r="AD1110" s="19"/>
      <c r="AE1110" s="19"/>
      <c r="AF1110" s="19"/>
      <c r="AG1110" s="19"/>
      <c r="AH1110" s="19"/>
      <c r="AI1110" s="19"/>
      <c r="AJ1110" s="19"/>
      <c r="AK1110" s="19"/>
      <c r="AL1110" s="19"/>
      <c r="AM1110" s="19"/>
      <c r="AN1110" s="19"/>
      <c r="AO1110" s="19"/>
      <c r="AP1110" s="19"/>
    </row>
    <row r="1111">
      <c r="B1111" s="26" t="s">
        <v>351</v>
      </c>
      <c r="C1111" s="19"/>
      <c r="D1111" s="19"/>
      <c r="E1111" s="19"/>
      <c r="F1111" s="19"/>
      <c r="G1111" s="19"/>
      <c r="H1111" s="19"/>
      <c r="I1111" s="19"/>
      <c r="J1111" s="19"/>
      <c r="K1111" s="19"/>
      <c r="L1111" s="19"/>
      <c r="M1111" s="19"/>
      <c r="N1111" s="19"/>
      <c r="O1111" s="19"/>
      <c r="P1111" s="19"/>
      <c r="Q1111" s="19"/>
      <c r="R1111" s="19"/>
      <c r="S1111" s="19"/>
      <c r="T1111" s="19"/>
      <c r="U1111" s="19"/>
      <c r="V1111" s="19"/>
      <c r="W1111" s="19"/>
      <c r="X1111" s="19"/>
      <c r="Y1111" s="19"/>
      <c r="Z1111" s="19"/>
      <c r="AA1111" s="19"/>
      <c r="AB1111" s="19"/>
      <c r="AC1111" s="19"/>
      <c r="AD1111" s="19"/>
      <c r="AE1111" s="19"/>
      <c r="AF1111" s="19"/>
      <c r="AG1111" s="19"/>
      <c r="AH1111" s="19"/>
      <c r="AI1111" s="19"/>
      <c r="AJ1111" s="19"/>
      <c r="AK1111" s="19"/>
      <c r="AL1111" s="19"/>
      <c r="AM1111" s="19"/>
      <c r="AN1111" s="19"/>
      <c r="AO1111" s="19"/>
      <c r="AP1111" s="19"/>
    </row>
    <row r="1112">
      <c r="B1112" t="s">
        <v>446</v>
      </c>
      <c r="C1112" s="19" t="n">
        <v>0.609418368158265</v>
      </c>
      <c r="D1112" s="19" t="n">
        <v>0.613793441088579</v>
      </c>
      <c r="E1112" s="19" t="n">
        <v>0.60575816468759</v>
      </c>
      <c r="F1112" s="19"/>
      <c r="G1112" s="19" t="n">
        <v>0.493038862308642</v>
      </c>
      <c r="H1112" s="19" t="n">
        <v>0.546993902337083</v>
      </c>
      <c r="I1112" s="19" t="n">
        <v>0.655935354308576</v>
      </c>
      <c r="J1112" s="19" t="n">
        <v>0.582720224627483</v>
      </c>
      <c r="K1112" s="19" t="n">
        <v>0.729052923425801</v>
      </c>
      <c r="L1112" s="19" t="n">
        <v>0.614471642198391</v>
      </c>
      <c r="M1112" s="19"/>
      <c r="N1112" s="19" t="n">
        <v>0.759203240912843</v>
      </c>
      <c r="O1112" s="19" t="n">
        <v>0.644306859162954</v>
      </c>
      <c r="P1112" s="19" t="n">
        <v>0.578252601810782</v>
      </c>
      <c r="Q1112" s="19" t="n">
        <v>0.602382084835013</v>
      </c>
      <c r="R1112" s="19" t="n">
        <v>0.540244497806876</v>
      </c>
      <c r="S1112" s="19"/>
      <c r="T1112" s="19" t="n">
        <v>0.503407595078012</v>
      </c>
      <c r="U1112" s="19" t="n">
        <v>0.702548465016962</v>
      </c>
      <c r="V1112" s="19" t="n">
        <v>0.670228669430732</v>
      </c>
      <c r="W1112" s="19" t="n">
        <v>0.571709415922755</v>
      </c>
      <c r="X1112" s="19"/>
      <c r="Y1112" s="19" t="n">
        <v>0.575561415732913</v>
      </c>
      <c r="Z1112" s="19" t="n">
        <v>0.842061458079768</v>
      </c>
      <c r="AA1112" s="19" t="n">
        <v>0.658999951451235</v>
      </c>
      <c r="AB1112" s="19" t="n">
        <v>0.366578928081483</v>
      </c>
      <c r="AC1112" s="19" t="n">
        <v>0.461209417787774</v>
      </c>
      <c r="AD1112" s="19" t="n">
        <v>0.603312183714131</v>
      </c>
      <c r="AE1112" s="19"/>
      <c r="AF1112" s="19" t="n">
        <v>0.691572345743122</v>
      </c>
      <c r="AG1112" s="19"/>
      <c r="AH1112" s="19" t="n">
        <v>0.599499574347579</v>
      </c>
      <c r="AI1112" s="19"/>
      <c r="AJ1112" s="19" t="n">
        <v>0.646848918763962</v>
      </c>
      <c r="AK1112" s="19" t="n">
        <v>0.496312007831651</v>
      </c>
      <c r="AL1112" s="19" t="n">
        <v>0.695821376091868</v>
      </c>
      <c r="AM1112" s="19" t="n">
        <v>0.618174464627447</v>
      </c>
      <c r="AN1112" s="19" t="n">
        <v>0.523365727538659</v>
      </c>
      <c r="AO1112" s="19" t="n">
        <v>0.615980103695631</v>
      </c>
      <c r="AP1112" s="19" t="n">
        <v>0.690933726826374</v>
      </c>
    </row>
    <row r="1113">
      <c r="B1113" t="s">
        <v>434</v>
      </c>
      <c r="C1113" s="19" t="n">
        <v>0.247760801848807</v>
      </c>
      <c r="D1113" s="19" t="n">
        <v>0.277731014621294</v>
      </c>
      <c r="E1113" s="19" t="n">
        <v>0.222687602257855</v>
      </c>
      <c r="F1113" s="19"/>
      <c r="G1113" s="19" t="n">
        <v>0.506961137691358</v>
      </c>
      <c r="H1113" s="19" t="n">
        <v>0.365229851881709</v>
      </c>
      <c r="I1113" s="19" t="n">
        <v>0.156501601800646</v>
      </c>
      <c r="J1113" s="19" t="n">
        <v>0.273885794087409</v>
      </c>
      <c r="K1113" s="19" t="n">
        <v>0.16587265421897</v>
      </c>
      <c r="L1113" s="19" t="n">
        <v>0.166848717363493</v>
      </c>
      <c r="M1113" s="19"/>
      <c r="N1113" s="19" t="n">
        <v>0.165651427692514</v>
      </c>
      <c r="O1113" s="19" t="n">
        <v>0.245226944448474</v>
      </c>
      <c r="P1113" s="19" t="n">
        <v>0.259244375466386</v>
      </c>
      <c r="Q1113" s="19" t="n">
        <v>0.249690351500781</v>
      </c>
      <c r="R1113" s="19" t="n">
        <v>0.275557694851096</v>
      </c>
      <c r="S1113" s="19"/>
      <c r="T1113" s="19" t="n">
        <v>0.496592404921988</v>
      </c>
      <c r="U1113" s="19" t="n">
        <v>0.297451534983038</v>
      </c>
      <c r="V1113" s="19" t="n">
        <v>0.166801308513763</v>
      </c>
      <c r="W1113" s="19" t="n">
        <v>0.244070565364201</v>
      </c>
      <c r="X1113" s="19"/>
      <c r="Y1113" s="19" t="n">
        <v>0.279866809173179</v>
      </c>
      <c r="Z1113" s="19" t="n">
        <v>0.157938541920232</v>
      </c>
      <c r="AA1113" s="19" t="n">
        <v>0.122445313623328</v>
      </c>
      <c r="AB1113" s="19" t="n">
        <v>0.424647744769053</v>
      </c>
      <c r="AC1113" s="19" t="n">
        <v>0.538790582212226</v>
      </c>
      <c r="AD1113" s="19" t="n">
        <v>0.323719754165562</v>
      </c>
      <c r="AE1113" s="19"/>
      <c r="AF1113" s="19" t="n">
        <v>0.273808088532251</v>
      </c>
      <c r="AG1113" s="19"/>
      <c r="AH1113" s="19" t="n">
        <v>0.254052670455942</v>
      </c>
      <c r="AI1113" s="19"/>
      <c r="AJ1113" s="19" t="n">
        <v>0.206471826321378</v>
      </c>
      <c r="AK1113" s="19" t="n">
        <v>0.411763032644688</v>
      </c>
      <c r="AL1113" s="19" t="n">
        <v>0.173671384541101</v>
      </c>
      <c r="AM1113" s="19" t="n">
        <v>0.210290199884356</v>
      </c>
      <c r="AN1113" s="19" t="n">
        <v>0.331563107007181</v>
      </c>
      <c r="AO1113" s="19" t="n">
        <v>0.205138742327537</v>
      </c>
      <c r="AP1113" s="19" t="n">
        <v>0.141277500872884</v>
      </c>
    </row>
    <row r="1114">
      <c r="B1114" t="s">
        <v>209</v>
      </c>
      <c r="C1114" s="19" t="n">
        <v>0.142820829992928</v>
      </c>
      <c r="D1114" s="19" t="n">
        <v>0.108475544290127</v>
      </c>
      <c r="E1114" s="19" t="n">
        <v>0.171554233054555</v>
      </c>
      <c r="F1114" s="19"/>
      <c r="G1114" s="19" t="n">
        <v>0</v>
      </c>
      <c r="H1114" s="19" t="n">
        <v>0.0877762457812072</v>
      </c>
      <c r="I1114" s="19" t="n">
        <v>0.187563043890778</v>
      </c>
      <c r="J1114" s="19" t="n">
        <v>0.143393981285109</v>
      </c>
      <c r="K1114" s="19" t="n">
        <v>0.10507442235523</v>
      </c>
      <c r="L1114" s="19" t="n">
        <v>0.218679640438116</v>
      </c>
      <c r="M1114" s="19"/>
      <c r="N1114" s="19" t="n">
        <v>0.0751453313946431</v>
      </c>
      <c r="O1114" s="19" t="n">
        <v>0.110466196388572</v>
      </c>
      <c r="P1114" s="19" t="n">
        <v>0.162503022722832</v>
      </c>
      <c r="Q1114" s="19" t="n">
        <v>0.147927563664207</v>
      </c>
      <c r="R1114" s="19" t="n">
        <v>0.184197807342028</v>
      </c>
      <c r="S1114" s="19"/>
      <c r="T1114" s="19" t="n">
        <v>0</v>
      </c>
      <c r="U1114" s="19" t="n">
        <v>0</v>
      </c>
      <c r="V1114" s="19" t="n">
        <v>0.162970022055505</v>
      </c>
      <c r="W1114" s="19" t="n">
        <v>0.184220018713043</v>
      </c>
      <c r="X1114" s="19"/>
      <c r="Y1114" s="19" t="n">
        <v>0.144571775093908</v>
      </c>
      <c r="Z1114" s="19" t="n">
        <v>0</v>
      </c>
      <c r="AA1114" s="19" t="n">
        <v>0.218554734925436</v>
      </c>
      <c r="AB1114" s="19" t="n">
        <v>0.208773327149464</v>
      </c>
      <c r="AC1114" s="19" t="n">
        <v>0</v>
      </c>
      <c r="AD1114" s="19" t="n">
        <v>0.0729680621203078</v>
      </c>
      <c r="AE1114" s="19"/>
      <c r="AF1114" s="19" t="n">
        <v>0.0346195657246272</v>
      </c>
      <c r="AG1114" s="19"/>
      <c r="AH1114" s="19" t="n">
        <v>0.146447755196479</v>
      </c>
      <c r="AI1114" s="19"/>
      <c r="AJ1114" s="19" t="n">
        <v>0.14667925491466</v>
      </c>
      <c r="AK1114" s="19" t="n">
        <v>0.0919249595236612</v>
      </c>
      <c r="AL1114" s="19" t="n">
        <v>0.130507239367031</v>
      </c>
      <c r="AM1114" s="19" t="n">
        <v>0.171535335488197</v>
      </c>
      <c r="AN1114" s="19" t="n">
        <v>0.14507116545416</v>
      </c>
      <c r="AO1114" s="19" t="n">
        <v>0.178881153976832</v>
      </c>
      <c r="AP1114" s="19" t="n">
        <v>0.167788772300743</v>
      </c>
    </row>
    <row r="1115">
      <c r="C1115" s="19"/>
      <c r="D1115" s="19"/>
      <c r="E1115" s="19"/>
      <c r="F1115" s="19"/>
      <c r="G1115" s="19"/>
      <c r="H1115" s="19"/>
      <c r="I1115" s="19"/>
      <c r="J1115" s="19"/>
      <c r="K1115" s="19"/>
      <c r="L1115" s="19"/>
      <c r="M1115" s="19"/>
      <c r="N1115" s="19"/>
      <c r="O1115" s="19"/>
      <c r="P1115" s="19"/>
      <c r="Q1115" s="19"/>
      <c r="R1115" s="19"/>
      <c r="S1115" s="19"/>
      <c r="T1115" s="19"/>
      <c r="U1115" s="19"/>
      <c r="V1115" s="19"/>
      <c r="W1115" s="19"/>
      <c r="X1115" s="19"/>
      <c r="Y1115" s="19"/>
      <c r="Z1115" s="19"/>
      <c r="AA1115" s="19"/>
      <c r="AB1115" s="19"/>
      <c r="AC1115" s="19"/>
      <c r="AD1115" s="19"/>
      <c r="AE1115" s="19"/>
      <c r="AF1115" s="19"/>
      <c r="AG1115" s="19"/>
      <c r="AH1115" s="19"/>
      <c r="AI1115" s="19"/>
      <c r="AJ1115" s="19"/>
      <c r="AK1115" s="19"/>
      <c r="AL1115" s="19"/>
      <c r="AM1115" s="19"/>
      <c r="AN1115" s="19"/>
      <c r="AO1115" s="19"/>
      <c r="AP1115" s="19"/>
    </row>
    <row r="1116">
      <c r="B1116" s="7" t="s">
        <v>449</v>
      </c>
      <c r="C1116" s="19"/>
      <c r="D1116" s="19"/>
      <c r="E1116" s="19"/>
      <c r="F1116" s="19"/>
      <c r="G1116" s="19"/>
      <c r="H1116" s="19"/>
      <c r="I1116" s="19"/>
      <c r="J1116" s="19"/>
      <c r="K1116" s="19"/>
      <c r="L1116" s="19"/>
      <c r="M1116" s="19"/>
      <c r="N1116" s="19"/>
      <c r="O1116" s="19"/>
      <c r="P1116" s="19"/>
      <c r="Q1116" s="19"/>
      <c r="R1116" s="19"/>
      <c r="S1116" s="19"/>
      <c r="T1116" s="19"/>
      <c r="U1116" s="19"/>
      <c r="V1116" s="19"/>
      <c r="W1116" s="19"/>
      <c r="X1116" s="19"/>
      <c r="Y1116" s="19"/>
      <c r="Z1116" s="19"/>
      <c r="AA1116" s="19"/>
      <c r="AB1116" s="19"/>
      <c r="AC1116" s="19"/>
      <c r="AD1116" s="19"/>
      <c r="AE1116" s="19"/>
      <c r="AF1116" s="19"/>
      <c r="AG1116" s="19"/>
      <c r="AH1116" s="19"/>
      <c r="AI1116" s="19"/>
      <c r="AJ1116" s="19"/>
      <c r="AK1116" s="19"/>
      <c r="AL1116" s="19"/>
      <c r="AM1116" s="19"/>
      <c r="AN1116" s="19"/>
      <c r="AO1116" s="19"/>
      <c r="AP1116" s="19"/>
    </row>
    <row r="1117">
      <c r="B1117" s="26" t="s">
        <v>351</v>
      </c>
      <c r="C1117" s="19"/>
      <c r="D1117" s="19"/>
      <c r="E1117" s="19"/>
      <c r="F1117" s="19"/>
      <c r="G1117" s="19"/>
      <c r="H1117" s="19"/>
      <c r="I1117" s="19"/>
      <c r="J1117" s="19"/>
      <c r="K1117" s="19"/>
      <c r="L1117" s="19"/>
      <c r="M1117" s="19"/>
      <c r="N1117" s="19"/>
      <c r="O1117" s="19"/>
      <c r="P1117" s="19"/>
      <c r="Q1117" s="19"/>
      <c r="R1117" s="19"/>
      <c r="S1117" s="19"/>
      <c r="T1117" s="19"/>
      <c r="U1117" s="19"/>
      <c r="V1117" s="19"/>
      <c r="W1117" s="19"/>
      <c r="X1117" s="19"/>
      <c r="Y1117" s="19"/>
      <c r="Z1117" s="19"/>
      <c r="AA1117" s="19"/>
      <c r="AB1117" s="19"/>
      <c r="AC1117" s="19"/>
      <c r="AD1117" s="19"/>
      <c r="AE1117" s="19"/>
      <c r="AF1117" s="19"/>
      <c r="AG1117" s="19"/>
      <c r="AH1117" s="19"/>
      <c r="AI1117" s="19"/>
      <c r="AJ1117" s="19"/>
      <c r="AK1117" s="19"/>
      <c r="AL1117" s="19"/>
      <c r="AM1117" s="19"/>
      <c r="AN1117" s="19"/>
      <c r="AO1117" s="19"/>
      <c r="AP1117" s="19"/>
    </row>
    <row r="1118">
      <c r="B1118" t="s">
        <v>448</v>
      </c>
      <c r="C1118" s="19" t="n">
        <v>0.678435412149853</v>
      </c>
      <c r="D1118" s="19" t="n">
        <v>0.65612640349851</v>
      </c>
      <c r="E1118" s="19" t="n">
        <v>0.70041460005384</v>
      </c>
      <c r="F1118" s="19"/>
      <c r="G1118" s="19" t="n">
        <v>0.710018740011244</v>
      </c>
      <c r="H1118" s="19" t="n">
        <v>0.573453261777965</v>
      </c>
      <c r="I1118" s="19" t="n">
        <v>0.620406569115208</v>
      </c>
      <c r="J1118" s="19" t="n">
        <v>0.639763276431386</v>
      </c>
      <c r="K1118" s="19" t="n">
        <v>0.871224717446702</v>
      </c>
      <c r="L1118" s="19" t="n">
        <v>0.727627002691379</v>
      </c>
      <c r="M1118" s="19"/>
      <c r="N1118" s="19" t="n">
        <v>0.656650075762718</v>
      </c>
      <c r="O1118" s="19" t="n">
        <v>0.733320638205142</v>
      </c>
      <c r="P1118" s="19" t="n">
        <v>0.796337398354708</v>
      </c>
      <c r="Q1118" s="19" t="n">
        <v>0.58457843838453</v>
      </c>
      <c r="R1118" s="19" t="n">
        <v>0.61977635098277</v>
      </c>
      <c r="S1118" s="19"/>
      <c r="T1118" s="19" t="n">
        <v>0.555558283341885</v>
      </c>
      <c r="U1118" s="19" t="n">
        <v>0.855903536959913</v>
      </c>
      <c r="V1118" s="19" t="n">
        <v>0.714464045384135</v>
      </c>
      <c r="W1118" s="19" t="n">
        <v>0.590622687732502</v>
      </c>
      <c r="X1118" s="19"/>
      <c r="Y1118" s="19" t="n">
        <v>0.612802949764665</v>
      </c>
      <c r="Z1118" s="19" t="n">
        <v>0.711803246672812</v>
      </c>
      <c r="AA1118" s="19" t="n">
        <v>0.78077617587673</v>
      </c>
      <c r="AB1118" s="19" t="n">
        <v>0.624830488364605</v>
      </c>
      <c r="AC1118" s="19" t="n">
        <v>0.677977815739156</v>
      </c>
      <c r="AD1118" s="19" t="n">
        <v>0.661714606239227</v>
      </c>
      <c r="AE1118" s="19"/>
      <c r="AF1118" s="19" t="n">
        <v>0.679728810165273</v>
      </c>
      <c r="AG1118" s="19"/>
      <c r="AH1118" s="19" t="n">
        <v>0.682968724355695</v>
      </c>
      <c r="AI1118" s="19"/>
      <c r="AJ1118" s="19" t="n">
        <v>0.692345909987446</v>
      </c>
      <c r="AK1118" s="19" t="n">
        <v>0.601686983991531</v>
      </c>
      <c r="AL1118" s="19" t="n">
        <v>0.816227283482334</v>
      </c>
      <c r="AM1118" s="19" t="n">
        <v>0.752849996483133</v>
      </c>
      <c r="AN1118" s="19" t="n">
        <v>0.686959999716678</v>
      </c>
      <c r="AO1118" s="19" t="n">
        <v>0.73772938027103</v>
      </c>
      <c r="AP1118" s="19" t="n">
        <v>0.46979633480401</v>
      </c>
    </row>
    <row r="1119">
      <c r="B1119" t="s">
        <v>434</v>
      </c>
      <c r="C1119" s="19" t="n">
        <v>0.18315269698536</v>
      </c>
      <c r="D1119" s="19" t="n">
        <v>0.22630934293468</v>
      </c>
      <c r="E1119" s="19" t="n">
        <v>0.140634087330834</v>
      </c>
      <c r="F1119" s="19"/>
      <c r="G1119" s="19" t="n">
        <v>0.260282062237666</v>
      </c>
      <c r="H1119" s="19" t="n">
        <v>0.274200574017152</v>
      </c>
      <c r="I1119" s="19" t="n">
        <v>0.190868822149926</v>
      </c>
      <c r="J1119" s="19" t="n">
        <v>0.149211054172455</v>
      </c>
      <c r="K1119" s="19" t="n">
        <v>0.0362167120000446</v>
      </c>
      <c r="L1119" s="19" t="n">
        <v>0.162571232997552</v>
      </c>
      <c r="M1119" s="19"/>
      <c r="N1119" s="19" t="n">
        <v>0</v>
      </c>
      <c r="O1119" s="19" t="n">
        <v>0.17053952066343</v>
      </c>
      <c r="P1119" s="19" t="n">
        <v>0.050568975639258</v>
      </c>
      <c r="Q1119" s="19" t="n">
        <v>0.292664390908068</v>
      </c>
      <c r="R1119" s="19" t="n">
        <v>0.218348927002011</v>
      </c>
      <c r="S1119" s="19"/>
      <c r="T1119" s="19" t="n">
        <v>0.444441716658115</v>
      </c>
      <c r="U1119" s="19" t="n">
        <v>0.0990032195113785</v>
      </c>
      <c r="V1119" s="19" t="n">
        <v>0.12146096267544</v>
      </c>
      <c r="W1119" s="19" t="n">
        <v>0.24855937951055</v>
      </c>
      <c r="X1119" s="19"/>
      <c r="Y1119" s="19" t="n">
        <v>0.227269123617359</v>
      </c>
      <c r="Z1119" s="19" t="n">
        <v>0.140624618890848</v>
      </c>
      <c r="AA1119" s="19" t="n">
        <v>0.124995574996378</v>
      </c>
      <c r="AB1119" s="19" t="n">
        <v>0.176434881015045</v>
      </c>
      <c r="AC1119" s="19" t="n">
        <v>0.275795649548105</v>
      </c>
      <c r="AD1119" s="19" t="n">
        <v>0.0916512266585342</v>
      </c>
      <c r="AE1119" s="19"/>
      <c r="AF1119" s="19" t="n">
        <v>0.151380637105946</v>
      </c>
      <c r="AG1119" s="19"/>
      <c r="AH1119" s="19" t="n">
        <v>0.188430719994608</v>
      </c>
      <c r="AI1119" s="19"/>
      <c r="AJ1119" s="19" t="n">
        <v>0.164844169509264</v>
      </c>
      <c r="AK1119" s="19" t="n">
        <v>0.220626480798294</v>
      </c>
      <c r="AL1119" s="19" t="n">
        <v>0.127689958594119</v>
      </c>
      <c r="AM1119" s="19" t="n">
        <v>0.1844494368766</v>
      </c>
      <c r="AN1119" s="19" t="n">
        <v>0.100052588155364</v>
      </c>
      <c r="AO1119" s="19" t="n">
        <v>0.0572933407575412</v>
      </c>
      <c r="AP1119" s="19" t="n">
        <v>0.382341980089093</v>
      </c>
    </row>
    <row r="1120">
      <c r="B1120" t="s">
        <v>209</v>
      </c>
      <c r="C1120" s="19" t="n">
        <v>0.138411890864786</v>
      </c>
      <c r="D1120" s="19" t="n">
        <v>0.11756425356681</v>
      </c>
      <c r="E1120" s="19" t="n">
        <v>0.158951312615326</v>
      </c>
      <c r="F1120" s="19"/>
      <c r="G1120" s="19" t="n">
        <v>0.0296991977510909</v>
      </c>
      <c r="H1120" s="19" t="n">
        <v>0.152346164204883</v>
      </c>
      <c r="I1120" s="19" t="n">
        <v>0.188724608734866</v>
      </c>
      <c r="J1120" s="19" t="n">
        <v>0.211025669396159</v>
      </c>
      <c r="K1120" s="19" t="n">
        <v>0.0925585705532531</v>
      </c>
      <c r="L1120" s="19" t="n">
        <v>0.10980176431107</v>
      </c>
      <c r="M1120" s="19"/>
      <c r="N1120" s="19" t="n">
        <v>0.343349924237282</v>
      </c>
      <c r="O1120" s="19" t="n">
        <v>0.0961398411314279</v>
      </c>
      <c r="P1120" s="19" t="n">
        <v>0.153093626006034</v>
      </c>
      <c r="Q1120" s="19" t="n">
        <v>0.122757170707402</v>
      </c>
      <c r="R1120" s="19" t="n">
        <v>0.161874722015219</v>
      </c>
      <c r="S1120" s="19"/>
      <c r="T1120" s="19" t="n">
        <v>0</v>
      </c>
      <c r="U1120" s="19" t="n">
        <v>0.0450932435287085</v>
      </c>
      <c r="V1120" s="19" t="n">
        <v>0.164074991940425</v>
      </c>
      <c r="W1120" s="19" t="n">
        <v>0.160817932756948</v>
      </c>
      <c r="X1120" s="19"/>
      <c r="Y1120" s="19" t="n">
        <v>0.159927926617976</v>
      </c>
      <c r="Z1120" s="19" t="n">
        <v>0.14757213443634</v>
      </c>
      <c r="AA1120" s="19" t="n">
        <v>0.0942282491268916</v>
      </c>
      <c r="AB1120" s="19" t="n">
        <v>0.198734630620351</v>
      </c>
      <c r="AC1120" s="19" t="n">
        <v>0.0462265347127392</v>
      </c>
      <c r="AD1120" s="19" t="n">
        <v>0.246634167102239</v>
      </c>
      <c r="AE1120" s="19"/>
      <c r="AF1120" s="19" t="n">
        <v>0.168890552728781</v>
      </c>
      <c r="AG1120" s="19"/>
      <c r="AH1120" s="19" t="n">
        <v>0.128600555649696</v>
      </c>
      <c r="AI1120" s="19"/>
      <c r="AJ1120" s="19" t="n">
        <v>0.142809920503291</v>
      </c>
      <c r="AK1120" s="19" t="n">
        <v>0.177686535210176</v>
      </c>
      <c r="AL1120" s="19" t="n">
        <v>0.0560827579235476</v>
      </c>
      <c r="AM1120" s="19" t="n">
        <v>0.0627005666402673</v>
      </c>
      <c r="AN1120" s="19" t="n">
        <v>0.212987412127958</v>
      </c>
      <c r="AO1120" s="19" t="n">
        <v>0.204977278971429</v>
      </c>
      <c r="AP1120" s="19" t="n">
        <v>0.147861685106897</v>
      </c>
    </row>
    <row r="1121">
      <c r="C1121" s="19"/>
      <c r="D1121" s="19"/>
      <c r="E1121" s="19"/>
      <c r="F1121" s="19"/>
      <c r="G1121" s="19"/>
      <c r="H1121" s="19"/>
      <c r="I1121" s="19"/>
      <c r="J1121" s="19"/>
      <c r="K1121" s="19"/>
      <c r="L1121" s="19"/>
      <c r="M1121" s="19"/>
      <c r="N1121" s="19"/>
      <c r="O1121" s="19"/>
      <c r="P1121" s="19"/>
      <c r="Q1121" s="19"/>
      <c r="R1121" s="19"/>
      <c r="S1121" s="19"/>
      <c r="T1121" s="19"/>
      <c r="U1121" s="19"/>
      <c r="V1121" s="19"/>
      <c r="W1121" s="19"/>
      <c r="X1121" s="19"/>
      <c r="Y1121" s="19"/>
      <c r="Z1121" s="19"/>
      <c r="AA1121" s="19"/>
      <c r="AB1121" s="19"/>
      <c r="AC1121" s="19"/>
      <c r="AD1121" s="19"/>
      <c r="AE1121" s="19"/>
      <c r="AF1121" s="19"/>
      <c r="AG1121" s="19"/>
      <c r="AH1121" s="19"/>
      <c r="AI1121" s="19"/>
      <c r="AJ1121" s="19"/>
      <c r="AK1121" s="19"/>
      <c r="AL1121" s="19"/>
      <c r="AM1121" s="19"/>
      <c r="AN1121" s="19"/>
      <c r="AO1121" s="19"/>
      <c r="AP1121" s="19"/>
    </row>
    <row r="1122">
      <c r="B1122" s="7" t="s">
        <v>451</v>
      </c>
      <c r="C1122" s="19"/>
      <c r="D1122" s="19"/>
      <c r="E1122" s="19"/>
      <c r="F1122" s="19"/>
      <c r="G1122" s="19"/>
      <c r="H1122" s="19"/>
      <c r="I1122" s="19"/>
      <c r="J1122" s="19"/>
      <c r="K1122" s="19"/>
      <c r="L1122" s="19"/>
      <c r="M1122" s="19"/>
      <c r="N1122" s="19"/>
      <c r="O1122" s="19"/>
      <c r="P1122" s="19"/>
      <c r="Q1122" s="19"/>
      <c r="R1122" s="19"/>
      <c r="S1122" s="19"/>
      <c r="T1122" s="19"/>
      <c r="U1122" s="19"/>
      <c r="V1122" s="19"/>
      <c r="W1122" s="19"/>
      <c r="X1122" s="19"/>
      <c r="Y1122" s="19"/>
      <c r="Z1122" s="19"/>
      <c r="AA1122" s="19"/>
      <c r="AB1122" s="19"/>
      <c r="AC1122" s="19"/>
      <c r="AD1122" s="19"/>
      <c r="AE1122" s="19"/>
      <c r="AF1122" s="19"/>
      <c r="AG1122" s="19"/>
      <c r="AH1122" s="19"/>
      <c r="AI1122" s="19"/>
      <c r="AJ1122" s="19"/>
      <c r="AK1122" s="19"/>
      <c r="AL1122" s="19"/>
      <c r="AM1122" s="19"/>
      <c r="AN1122" s="19"/>
      <c r="AO1122" s="19"/>
      <c r="AP1122" s="19"/>
    </row>
    <row r="1123">
      <c r="B1123" s="26" t="s">
        <v>351</v>
      </c>
      <c r="C1123" s="19"/>
      <c r="D1123" s="19"/>
      <c r="E1123" s="19"/>
      <c r="F1123" s="19"/>
      <c r="G1123" s="19"/>
      <c r="H1123" s="19"/>
      <c r="I1123" s="19"/>
      <c r="J1123" s="19"/>
      <c r="K1123" s="19"/>
      <c r="L1123" s="19"/>
      <c r="M1123" s="19"/>
      <c r="N1123" s="19"/>
      <c r="O1123" s="19"/>
      <c r="P1123" s="19"/>
      <c r="Q1123" s="19"/>
      <c r="R1123" s="19"/>
      <c r="S1123" s="19"/>
      <c r="T1123" s="19"/>
      <c r="U1123" s="19"/>
      <c r="V1123" s="19"/>
      <c r="W1123" s="19"/>
      <c r="X1123" s="19"/>
      <c r="Y1123" s="19"/>
      <c r="Z1123" s="19"/>
      <c r="AA1123" s="19"/>
      <c r="AB1123" s="19"/>
      <c r="AC1123" s="19"/>
      <c r="AD1123" s="19"/>
      <c r="AE1123" s="19"/>
      <c r="AF1123" s="19"/>
      <c r="AG1123" s="19"/>
      <c r="AH1123" s="19"/>
      <c r="AI1123" s="19"/>
      <c r="AJ1123" s="19"/>
      <c r="AK1123" s="19"/>
      <c r="AL1123" s="19"/>
      <c r="AM1123" s="19"/>
      <c r="AN1123" s="19"/>
      <c r="AO1123" s="19"/>
      <c r="AP1123" s="19"/>
    </row>
    <row r="1124">
      <c r="B1124" t="s">
        <v>450</v>
      </c>
      <c r="C1124" s="19" t="n">
        <v>0.742348557591201</v>
      </c>
      <c r="D1124" s="19" t="n">
        <v>0.715248765875341</v>
      </c>
      <c r="E1124" s="19" t="n">
        <v>0.76906321601959</v>
      </c>
      <c r="F1124" s="19"/>
      <c r="G1124" s="19" t="n">
        <v>0.739173255772575</v>
      </c>
      <c r="H1124" s="19" t="n">
        <v>0.668499220204359</v>
      </c>
      <c r="I1124" s="19" t="n">
        <v>0.68146651640546</v>
      </c>
      <c r="J1124" s="19" t="n">
        <v>0.757782410158545</v>
      </c>
      <c r="K1124" s="19" t="n">
        <v>0.829178389908646</v>
      </c>
      <c r="L1124" s="19" t="n">
        <v>0.780465283429052</v>
      </c>
      <c r="M1124" s="19"/>
      <c r="N1124" s="19" t="n">
        <v>0.63541725261463</v>
      </c>
      <c r="O1124" s="19" t="n">
        <v>0.862816613017869</v>
      </c>
      <c r="P1124" s="19" t="n">
        <v>0.792994274596983</v>
      </c>
      <c r="Q1124" s="19" t="n">
        <v>0.633638350514703</v>
      </c>
      <c r="R1124" s="19" t="n">
        <v>0.750581319908422</v>
      </c>
      <c r="S1124" s="19"/>
      <c r="T1124" s="19" t="n">
        <v>0.882395053701543</v>
      </c>
      <c r="U1124" s="19" t="n">
        <v>0.778565637433796</v>
      </c>
      <c r="V1124" s="19" t="n">
        <v>0.737649666521909</v>
      </c>
      <c r="W1124" s="19" t="n">
        <v>0.711760250799377</v>
      </c>
      <c r="X1124" s="19"/>
      <c r="Y1124" s="19" t="n">
        <v>0.684572540551002</v>
      </c>
      <c r="Z1124" s="19" t="n">
        <v>0.810209081296734</v>
      </c>
      <c r="AA1124" s="19" t="n">
        <v>0.785086259543666</v>
      </c>
      <c r="AB1124" s="19" t="n">
        <v>0.883318030648162</v>
      </c>
      <c r="AC1124" s="19" t="n">
        <v>0.887940426991905</v>
      </c>
      <c r="AD1124" s="19" t="n">
        <v>0.644561131420119</v>
      </c>
      <c r="AE1124" s="19"/>
      <c r="AF1124" s="19" t="n">
        <v>0.76824255730524</v>
      </c>
      <c r="AG1124" s="19"/>
      <c r="AH1124" s="19" t="n">
        <v>0.740912982099311</v>
      </c>
      <c r="AI1124" s="19"/>
      <c r="AJ1124" s="19" t="n">
        <v>0.803058072820193</v>
      </c>
      <c r="AK1124" s="19" t="n">
        <v>0.768622240215572</v>
      </c>
      <c r="AL1124" s="19" t="n">
        <v>0.821728745637429</v>
      </c>
      <c r="AM1124" s="19" t="n">
        <v>0.582329828314183</v>
      </c>
      <c r="AN1124" s="19" t="n">
        <v>0.777561266743393</v>
      </c>
      <c r="AO1124" s="19" t="n">
        <v>0.746721869609058</v>
      </c>
      <c r="AP1124" s="19" t="n">
        <v>0.567177656647475</v>
      </c>
    </row>
    <row r="1125">
      <c r="B1125" t="s">
        <v>434</v>
      </c>
      <c r="C1125" s="19" t="n">
        <v>0.164707944342707</v>
      </c>
      <c r="D1125" s="19" t="n">
        <v>0.195762313034393</v>
      </c>
      <c r="E1125" s="19" t="n">
        <v>0.134094910080081</v>
      </c>
      <c r="F1125" s="19"/>
      <c r="G1125" s="19" t="n">
        <v>0.260826744227425</v>
      </c>
      <c r="H1125" s="19" t="n">
        <v>0.311057056191133</v>
      </c>
      <c r="I1125" s="19" t="n">
        <v>0.228518461864618</v>
      </c>
      <c r="J1125" s="19" t="n">
        <v>0.0806362269746708</v>
      </c>
      <c r="K1125" s="19" t="n">
        <v>0.0943940596521734</v>
      </c>
      <c r="L1125" s="19" t="n">
        <v>0.0595555994092152</v>
      </c>
      <c r="M1125" s="19"/>
      <c r="N1125" s="19" t="n">
        <v>0.0744574581865998</v>
      </c>
      <c r="O1125" s="19" t="n">
        <v>0.13718338698213</v>
      </c>
      <c r="P1125" s="19" t="n">
        <v>0.109096319515401</v>
      </c>
      <c r="Q1125" s="19" t="n">
        <v>0.26348646417754</v>
      </c>
      <c r="R1125" s="19" t="n">
        <v>0.135189294901459</v>
      </c>
      <c r="S1125" s="19"/>
      <c r="T1125" s="19" t="n">
        <v>0.117604946298457</v>
      </c>
      <c r="U1125" s="19" t="n">
        <v>0.167527690211083</v>
      </c>
      <c r="V1125" s="19" t="n">
        <v>0.130223409758015</v>
      </c>
      <c r="W1125" s="19" t="n">
        <v>0.204534622088869</v>
      </c>
      <c r="X1125" s="19"/>
      <c r="Y1125" s="19" t="n">
        <v>0.236290430121698</v>
      </c>
      <c r="Z1125" s="19" t="n">
        <v>0.145724229941946</v>
      </c>
      <c r="AA1125" s="19" t="n">
        <v>0.0717076559673309</v>
      </c>
      <c r="AB1125" s="19" t="n">
        <v>0.116681969351838</v>
      </c>
      <c r="AC1125" s="19" t="n">
        <v>0.112059573008095</v>
      </c>
      <c r="AD1125" s="19" t="n">
        <v>0.0639793785233162</v>
      </c>
      <c r="AE1125" s="19"/>
      <c r="AF1125" s="19" t="n">
        <v>0.131151597595806</v>
      </c>
      <c r="AG1125" s="19"/>
      <c r="AH1125" s="19" t="n">
        <v>0.172934987640142</v>
      </c>
      <c r="AI1125" s="19"/>
      <c r="AJ1125" s="19" t="n">
        <v>0.121128838354714</v>
      </c>
      <c r="AK1125" s="19" t="n">
        <v>0.128480495342279</v>
      </c>
      <c r="AL1125" s="19" t="n">
        <v>0.0732126514415564</v>
      </c>
      <c r="AM1125" s="19" t="n">
        <v>0.217148021620063</v>
      </c>
      <c r="AN1125" s="19" t="n">
        <v>0.0821702816318622</v>
      </c>
      <c r="AO1125" s="19" t="n">
        <v>0.216167674802461</v>
      </c>
      <c r="AP1125" s="19" t="n">
        <v>0.367614824060974</v>
      </c>
    </row>
    <row r="1126">
      <c r="B1126" t="s">
        <v>209</v>
      </c>
      <c r="C1126" s="19" t="n">
        <v>0.0929434980660918</v>
      </c>
      <c r="D1126" s="19" t="n">
        <v>0.0889889210902662</v>
      </c>
      <c r="E1126" s="19" t="n">
        <v>0.0968418739003284</v>
      </c>
      <c r="F1126" s="19"/>
      <c r="G1126" s="19" t="n">
        <v>0</v>
      </c>
      <c r="H1126" s="19" t="n">
        <v>0.0204437236045078</v>
      </c>
      <c r="I1126" s="19" t="n">
        <v>0.090015021729922</v>
      </c>
      <c r="J1126" s="19" t="n">
        <v>0.161581362866784</v>
      </c>
      <c r="K1126" s="19" t="n">
        <v>0.0764275504391802</v>
      </c>
      <c r="L1126" s="19" t="n">
        <v>0.159979117161733</v>
      </c>
      <c r="M1126" s="19"/>
      <c r="N1126" s="19" t="n">
        <v>0.290125289198771</v>
      </c>
      <c r="O1126" s="19" t="n">
        <v>0</v>
      </c>
      <c r="P1126" s="19" t="n">
        <v>0.0979094058876163</v>
      </c>
      <c r="Q1126" s="19" t="n">
        <v>0.102875185307758</v>
      </c>
      <c r="R1126" s="19" t="n">
        <v>0.114229385190119</v>
      </c>
      <c r="S1126" s="19"/>
      <c r="T1126" s="19" t="n">
        <v>0</v>
      </c>
      <c r="U1126" s="19" t="n">
        <v>0.0539066723551205</v>
      </c>
      <c r="V1126" s="19" t="n">
        <v>0.132126923720075</v>
      </c>
      <c r="W1126" s="19" t="n">
        <v>0.0837051271117537</v>
      </c>
      <c r="X1126" s="19"/>
      <c r="Y1126" s="19" t="n">
        <v>0.0791370293272998</v>
      </c>
      <c r="Z1126" s="19" t="n">
        <v>0.0440666887613198</v>
      </c>
      <c r="AA1126" s="19" t="n">
        <v>0.143206084489003</v>
      </c>
      <c r="AB1126" s="19" t="n">
        <v>0</v>
      </c>
      <c r="AC1126" s="19" t="n">
        <v>0</v>
      </c>
      <c r="AD1126" s="19" t="n">
        <v>0.291459490056565</v>
      </c>
      <c r="AE1126" s="19"/>
      <c r="AF1126" s="19" t="n">
        <v>0.100605845098954</v>
      </c>
      <c r="AG1126" s="19"/>
      <c r="AH1126" s="19" t="n">
        <v>0.0861520302605463</v>
      </c>
      <c r="AI1126" s="19"/>
      <c r="AJ1126" s="19" t="n">
        <v>0.0758130888250929</v>
      </c>
      <c r="AK1126" s="19" t="n">
        <v>0.102897264442149</v>
      </c>
      <c r="AL1126" s="19" t="n">
        <v>0.105058602921014</v>
      </c>
      <c r="AM1126" s="19" t="n">
        <v>0.200522150065755</v>
      </c>
      <c r="AN1126" s="19" t="n">
        <v>0.140268451624744</v>
      </c>
      <c r="AO1126" s="19" t="n">
        <v>0.0371104555884808</v>
      </c>
      <c r="AP1126" s="19" t="n">
        <v>0.0652075192915518</v>
      </c>
    </row>
    <row r="1127">
      <c r="C1127" s="19"/>
      <c r="D1127" s="19"/>
      <c r="E1127" s="19"/>
      <c r="F1127" s="19"/>
      <c r="G1127" s="19"/>
      <c r="H1127" s="19"/>
      <c r="I1127" s="19"/>
      <c r="J1127" s="19"/>
      <c r="K1127" s="19"/>
      <c r="L1127" s="19"/>
      <c r="M1127" s="19"/>
      <c r="N1127" s="19"/>
      <c r="O1127" s="19"/>
      <c r="P1127" s="19"/>
      <c r="Q1127" s="19"/>
      <c r="R1127" s="19"/>
      <c r="S1127" s="19"/>
      <c r="T1127" s="19"/>
      <c r="U1127" s="19"/>
      <c r="V1127" s="19"/>
      <c r="W1127" s="19"/>
      <c r="X1127" s="19"/>
      <c r="Y1127" s="19"/>
      <c r="Z1127" s="19"/>
      <c r="AA1127" s="19"/>
      <c r="AB1127" s="19"/>
      <c r="AC1127" s="19"/>
      <c r="AD1127" s="19"/>
      <c r="AE1127" s="19"/>
      <c r="AF1127" s="19"/>
      <c r="AG1127" s="19"/>
      <c r="AH1127" s="19"/>
      <c r="AI1127" s="19"/>
      <c r="AJ1127" s="19"/>
      <c r="AK1127" s="19"/>
      <c r="AL1127" s="19"/>
      <c r="AM1127" s="19"/>
      <c r="AN1127" s="19"/>
      <c r="AO1127" s="19"/>
      <c r="AP1127" s="19"/>
    </row>
    <row r="1128">
      <c r="B1128" s="7" t="s">
        <v>453</v>
      </c>
      <c r="C1128" s="19"/>
      <c r="D1128" s="19"/>
      <c r="E1128" s="19"/>
      <c r="F1128" s="19"/>
      <c r="G1128" s="19"/>
      <c r="H1128" s="19"/>
      <c r="I1128" s="19"/>
      <c r="J1128" s="19"/>
      <c r="K1128" s="19"/>
      <c r="L1128" s="19"/>
      <c r="M1128" s="19"/>
      <c r="N1128" s="19"/>
      <c r="O1128" s="19"/>
      <c r="P1128" s="19"/>
      <c r="Q1128" s="19"/>
      <c r="R1128" s="19"/>
      <c r="S1128" s="19"/>
      <c r="T1128" s="19"/>
      <c r="U1128" s="19"/>
      <c r="V1128" s="19"/>
      <c r="W1128" s="19"/>
      <c r="X1128" s="19"/>
      <c r="Y1128" s="19"/>
      <c r="Z1128" s="19"/>
      <c r="AA1128" s="19"/>
      <c r="AB1128" s="19"/>
      <c r="AC1128" s="19"/>
      <c r="AD1128" s="19"/>
      <c r="AE1128" s="19"/>
      <c r="AF1128" s="19"/>
      <c r="AG1128" s="19"/>
      <c r="AH1128" s="19"/>
      <c r="AI1128" s="19"/>
      <c r="AJ1128" s="19"/>
      <c r="AK1128" s="19"/>
      <c r="AL1128" s="19"/>
      <c r="AM1128" s="19"/>
      <c r="AN1128" s="19"/>
      <c r="AO1128" s="19"/>
      <c r="AP1128" s="19"/>
    </row>
    <row r="1129">
      <c r="B1129" s="26" t="s">
        <v>351</v>
      </c>
      <c r="C1129" s="19"/>
      <c r="D1129" s="19"/>
      <c r="E1129" s="19"/>
      <c r="F1129" s="19"/>
      <c r="G1129" s="19"/>
      <c r="H1129" s="19"/>
      <c r="I1129" s="19"/>
      <c r="J1129" s="19"/>
      <c r="K1129" s="19"/>
      <c r="L1129" s="19"/>
      <c r="M1129" s="19"/>
      <c r="N1129" s="19"/>
      <c r="O1129" s="19"/>
      <c r="P1129" s="19"/>
      <c r="Q1129" s="19"/>
      <c r="R1129" s="19"/>
      <c r="S1129" s="19"/>
      <c r="T1129" s="19"/>
      <c r="U1129" s="19"/>
      <c r="V1129" s="19"/>
      <c r="W1129" s="19"/>
      <c r="X1129" s="19"/>
      <c r="Y1129" s="19"/>
      <c r="Z1129" s="19"/>
      <c r="AA1129" s="19"/>
      <c r="AB1129" s="19"/>
      <c r="AC1129" s="19"/>
      <c r="AD1129" s="19"/>
      <c r="AE1129" s="19"/>
      <c r="AF1129" s="19"/>
      <c r="AG1129" s="19"/>
      <c r="AH1129" s="19"/>
      <c r="AI1129" s="19"/>
      <c r="AJ1129" s="19"/>
      <c r="AK1129" s="19"/>
      <c r="AL1129" s="19"/>
      <c r="AM1129" s="19"/>
      <c r="AN1129" s="19"/>
      <c r="AO1129" s="19"/>
      <c r="AP1129" s="19"/>
    </row>
    <row r="1130">
      <c r="B1130" t="s">
        <v>452</v>
      </c>
      <c r="C1130" s="19" t="n">
        <v>0.717267120376223</v>
      </c>
      <c r="D1130" s="19" t="n">
        <v>0.730986941167081</v>
      </c>
      <c r="E1130" s="19" t="n">
        <v>0.699457570716728</v>
      </c>
      <c r="F1130" s="19"/>
      <c r="G1130" s="19" t="n">
        <v>0.716018750943948</v>
      </c>
      <c r="H1130" s="19" t="n">
        <v>0.705739711544934</v>
      </c>
      <c r="I1130" s="19" t="n">
        <v>0.809398876083946</v>
      </c>
      <c r="J1130" s="19" t="n">
        <v>0.544163768387654</v>
      </c>
      <c r="K1130" s="19" t="n">
        <v>0.828849082842977</v>
      </c>
      <c r="L1130" s="19" t="n">
        <v>0.708816319072242</v>
      </c>
      <c r="M1130" s="19"/>
      <c r="N1130" s="19" t="n">
        <v>0.919974702509193</v>
      </c>
      <c r="O1130" s="19" t="n">
        <v>0.728179853254981</v>
      </c>
      <c r="P1130" s="19" t="n">
        <v>0.714258106309867</v>
      </c>
      <c r="Q1130" s="19" t="n">
        <v>0.68537493881505</v>
      </c>
      <c r="R1130" s="19" t="n">
        <v>0.67083292193914</v>
      </c>
      <c r="S1130" s="19"/>
      <c r="T1130" s="19" t="n">
        <v>0.698536930136832</v>
      </c>
      <c r="U1130" s="19" t="n">
        <v>0.90546145215886</v>
      </c>
      <c r="V1130" s="19" t="n">
        <v>0.831397016234609</v>
      </c>
      <c r="W1130" s="19" t="n">
        <v>0.631524525465425</v>
      </c>
      <c r="X1130" s="19"/>
      <c r="Y1130" s="19" t="n">
        <v>0.664945766733817</v>
      </c>
      <c r="Z1130" s="19" t="n">
        <v>0.914126110702675</v>
      </c>
      <c r="AA1130" s="19" t="n">
        <v>0.743315540038182</v>
      </c>
      <c r="AB1130" s="19" t="n">
        <v>0.53493405324262</v>
      </c>
      <c r="AC1130" s="19" t="n">
        <v>0.650331324465302</v>
      </c>
      <c r="AD1130" s="19" t="n">
        <v>0.760930950202701</v>
      </c>
      <c r="AE1130" s="19"/>
      <c r="AF1130" s="19" t="n">
        <v>0.773278769457688</v>
      </c>
      <c r="AG1130" s="19"/>
      <c r="AH1130" s="19" t="n">
        <v>0.730214891609299</v>
      </c>
      <c r="AI1130" s="19"/>
      <c r="AJ1130" s="19" t="n">
        <v>0.624141816465362</v>
      </c>
      <c r="AK1130" s="19" t="n">
        <v>0.860687423146748</v>
      </c>
      <c r="AL1130" s="19" t="n">
        <v>0.688004856695949</v>
      </c>
      <c r="AM1130" s="19" t="n">
        <v>0.793019411812816</v>
      </c>
      <c r="AN1130" s="19" t="n">
        <v>0.49207253146881</v>
      </c>
      <c r="AO1130" s="19" t="n">
        <v>0.802060241856536</v>
      </c>
      <c r="AP1130" s="19" t="n">
        <v>0.71903823570921</v>
      </c>
    </row>
    <row r="1131">
      <c r="B1131" t="s">
        <v>434</v>
      </c>
      <c r="C1131" s="19" t="n">
        <v>0.167169824968066</v>
      </c>
      <c r="D1131" s="19" t="n">
        <v>0.182838435279861</v>
      </c>
      <c r="E1131" s="19" t="n">
        <v>0.146830572896411</v>
      </c>
      <c r="F1131" s="19"/>
      <c r="G1131" s="19" t="n">
        <v>0.223726917236558</v>
      </c>
      <c r="H1131" s="19" t="n">
        <v>0.232427712451409</v>
      </c>
      <c r="I1131" s="19" t="n">
        <v>0.056137184871952</v>
      </c>
      <c r="J1131" s="19" t="n">
        <v>0.216207729793277</v>
      </c>
      <c r="K1131" s="19" t="n">
        <v>0.0555962234070733</v>
      </c>
      <c r="L1131" s="19" t="n">
        <v>0.21656727776663</v>
      </c>
      <c r="M1131" s="19"/>
      <c r="N1131" s="19" t="n">
        <v>0.0800252974908068</v>
      </c>
      <c r="O1131" s="19" t="n">
        <v>0.144025833774418</v>
      </c>
      <c r="P1131" s="19" t="n">
        <v>0.13044007657151</v>
      </c>
      <c r="Q1131" s="19" t="n">
        <v>0.195851501000204</v>
      </c>
      <c r="R1131" s="19" t="n">
        <v>0.249149612697701</v>
      </c>
      <c r="S1131" s="19"/>
      <c r="T1131" s="19" t="n">
        <v>0.176700474467107</v>
      </c>
      <c r="U1131" s="19" t="n">
        <v>0</v>
      </c>
      <c r="V1131" s="19" t="n">
        <v>0.112702352540342</v>
      </c>
      <c r="W1131" s="19" t="n">
        <v>0.231066245858265</v>
      </c>
      <c r="X1131" s="19"/>
      <c r="Y1131" s="19" t="n">
        <v>0.155895917367664</v>
      </c>
      <c r="Z1131" s="19" t="n">
        <v>0.0858738892973245</v>
      </c>
      <c r="AA1131" s="19" t="n">
        <v>0.197026782679461</v>
      </c>
      <c r="AB1131" s="19" t="n">
        <v>0.213664220862114</v>
      </c>
      <c r="AC1131" s="19" t="n">
        <v>0.349668675534698</v>
      </c>
      <c r="AD1131" s="19" t="n">
        <v>0</v>
      </c>
      <c r="AE1131" s="19"/>
      <c r="AF1131" s="19" t="n">
        <v>0.104181488243076</v>
      </c>
      <c r="AG1131" s="19"/>
      <c r="AH1131" s="19" t="n">
        <v>0.156763470652715</v>
      </c>
      <c r="AI1131" s="19"/>
      <c r="AJ1131" s="19" t="n">
        <v>0.222125025036118</v>
      </c>
      <c r="AK1131" s="19" t="n">
        <v>0.024594689749223</v>
      </c>
      <c r="AL1131" s="19" t="n">
        <v>0.130050526462672</v>
      </c>
      <c r="AM1131" s="19" t="n">
        <v>0.126057561896518</v>
      </c>
      <c r="AN1131" s="19" t="n">
        <v>0.363219960874847</v>
      </c>
      <c r="AO1131" s="19" t="n">
        <v>0.165140610513901</v>
      </c>
      <c r="AP1131" s="19" t="n">
        <v>0.229717232980509</v>
      </c>
    </row>
    <row r="1132">
      <c r="B1132" t="s">
        <v>209</v>
      </c>
      <c r="C1132" s="19" t="n">
        <v>0.115563054655711</v>
      </c>
      <c r="D1132" s="19" t="n">
        <v>0.0861746235530578</v>
      </c>
      <c r="E1132" s="19" t="n">
        <v>0.153711856386862</v>
      </c>
      <c r="F1132" s="19"/>
      <c r="G1132" s="19" t="n">
        <v>0.0602543318194934</v>
      </c>
      <c r="H1132" s="19" t="n">
        <v>0.0618325760036569</v>
      </c>
      <c r="I1132" s="19" t="n">
        <v>0.134463939044102</v>
      </c>
      <c r="J1132" s="19" t="n">
        <v>0.239628501819069</v>
      </c>
      <c r="K1132" s="19" t="n">
        <v>0.11555469374995</v>
      </c>
      <c r="L1132" s="19" t="n">
        <v>0.0746164031611282</v>
      </c>
      <c r="M1132" s="19"/>
      <c r="N1132" s="19" t="n">
        <v>0</v>
      </c>
      <c r="O1132" s="19" t="n">
        <v>0.127794312970601</v>
      </c>
      <c r="P1132" s="19" t="n">
        <v>0.155301817118623</v>
      </c>
      <c r="Q1132" s="19" t="n">
        <v>0.118773560184746</v>
      </c>
      <c r="R1132" s="19" t="n">
        <v>0.0800174653631583</v>
      </c>
      <c r="S1132" s="19"/>
      <c r="T1132" s="19" t="n">
        <v>0.124762595396062</v>
      </c>
      <c r="U1132" s="19" t="n">
        <v>0.0945385478411405</v>
      </c>
      <c r="V1132" s="19" t="n">
        <v>0.0559006312250489</v>
      </c>
      <c r="W1132" s="19" t="n">
        <v>0.13740922867631</v>
      </c>
      <c r="X1132" s="19"/>
      <c r="Y1132" s="19" t="n">
        <v>0.179158315898519</v>
      </c>
      <c r="Z1132" s="19" t="n">
        <v>0</v>
      </c>
      <c r="AA1132" s="19" t="n">
        <v>0.0596576772823576</v>
      </c>
      <c r="AB1132" s="19" t="n">
        <v>0.251401725895266</v>
      </c>
      <c r="AC1132" s="19" t="n">
        <v>0</v>
      </c>
      <c r="AD1132" s="19" t="n">
        <v>0.239069049797299</v>
      </c>
      <c r="AE1132" s="19"/>
      <c r="AF1132" s="19" t="n">
        <v>0.122539742299237</v>
      </c>
      <c r="AG1132" s="19"/>
      <c r="AH1132" s="19" t="n">
        <v>0.113021637737986</v>
      </c>
      <c r="AI1132" s="19"/>
      <c r="AJ1132" s="19" t="n">
        <v>0.15373315849852</v>
      </c>
      <c r="AK1132" s="19" t="n">
        <v>0.114717887104029</v>
      </c>
      <c r="AL1132" s="19" t="n">
        <v>0.181944616841379</v>
      </c>
      <c r="AM1132" s="19" t="n">
        <v>0.0809230262906659</v>
      </c>
      <c r="AN1132" s="19" t="n">
        <v>0.144707507656343</v>
      </c>
      <c r="AO1132" s="19" t="n">
        <v>0.0327991476295631</v>
      </c>
      <c r="AP1132" s="19" t="n">
        <v>0.0512445313102808</v>
      </c>
    </row>
    <row r="1133">
      <c r="C1133" s="19"/>
      <c r="D1133" s="19"/>
      <c r="E1133" s="19"/>
      <c r="F1133" s="19"/>
      <c r="G1133" s="19"/>
      <c r="H1133" s="19"/>
      <c r="I1133" s="19"/>
      <c r="J1133" s="19"/>
      <c r="K1133" s="19"/>
      <c r="L1133" s="19"/>
      <c r="M1133" s="19"/>
      <c r="N1133" s="19"/>
      <c r="O1133" s="19"/>
      <c r="P1133" s="19"/>
      <c r="Q1133" s="19"/>
      <c r="R1133" s="19"/>
      <c r="S1133" s="19"/>
      <c r="T1133" s="19"/>
      <c r="U1133" s="19"/>
      <c r="V1133" s="19"/>
      <c r="W1133" s="19"/>
      <c r="X1133" s="19"/>
      <c r="Y1133" s="19"/>
      <c r="Z1133" s="19"/>
      <c r="AA1133" s="19"/>
      <c r="AB1133" s="19"/>
      <c r="AC1133" s="19"/>
      <c r="AD1133" s="19"/>
      <c r="AE1133" s="19"/>
      <c r="AF1133" s="19"/>
      <c r="AG1133" s="19"/>
      <c r="AH1133" s="19"/>
      <c r="AI1133" s="19"/>
      <c r="AJ1133" s="19"/>
      <c r="AK1133" s="19"/>
      <c r="AL1133" s="19"/>
      <c r="AM1133" s="19"/>
      <c r="AN1133" s="19"/>
      <c r="AO1133" s="19"/>
      <c r="AP1133" s="19"/>
    </row>
    <row r="1134">
      <c r="B1134" s="7" t="s">
        <v>464</v>
      </c>
      <c r="C1134" s="19"/>
      <c r="D1134" s="19"/>
      <c r="E1134" s="19"/>
      <c r="F1134" s="19"/>
      <c r="G1134" s="19"/>
      <c r="H1134" s="19"/>
      <c r="I1134" s="19"/>
      <c r="J1134" s="19"/>
      <c r="K1134" s="19"/>
      <c r="L1134" s="19"/>
      <c r="M1134" s="19"/>
      <c r="N1134" s="19"/>
      <c r="O1134" s="19"/>
      <c r="P1134" s="19"/>
      <c r="Q1134" s="19"/>
      <c r="R1134" s="19"/>
      <c r="S1134" s="19"/>
      <c r="T1134" s="19"/>
      <c r="U1134" s="19"/>
      <c r="V1134" s="19"/>
      <c r="W1134" s="19"/>
      <c r="X1134" s="19"/>
      <c r="Y1134" s="19"/>
      <c r="Z1134" s="19"/>
      <c r="AA1134" s="19"/>
      <c r="AB1134" s="19"/>
      <c r="AC1134" s="19"/>
      <c r="AD1134" s="19"/>
      <c r="AE1134" s="19"/>
      <c r="AF1134" s="19"/>
      <c r="AG1134" s="19"/>
      <c r="AH1134" s="19"/>
      <c r="AI1134" s="19"/>
      <c r="AJ1134" s="19"/>
      <c r="AK1134" s="19"/>
      <c r="AL1134" s="19"/>
      <c r="AM1134" s="19"/>
      <c r="AN1134" s="19"/>
      <c r="AO1134" s="19"/>
      <c r="AP1134" s="19"/>
    </row>
    <row r="1135">
      <c r="B1135" s="26" t="s">
        <v>64</v>
      </c>
      <c r="C1135" s="19"/>
      <c r="D1135" s="19"/>
      <c r="E1135" s="19"/>
      <c r="F1135" s="19"/>
      <c r="G1135" s="19"/>
      <c r="H1135" s="19"/>
      <c r="I1135" s="19"/>
      <c r="J1135" s="19"/>
      <c r="K1135" s="19"/>
      <c r="L1135" s="19"/>
      <c r="M1135" s="19"/>
      <c r="N1135" s="19"/>
      <c r="O1135" s="19"/>
      <c r="P1135" s="19"/>
      <c r="Q1135" s="19"/>
      <c r="R1135" s="19"/>
      <c r="S1135" s="19"/>
      <c r="T1135" s="19"/>
      <c r="U1135" s="19"/>
      <c r="V1135" s="19"/>
      <c r="W1135" s="19"/>
      <c r="X1135" s="19"/>
      <c r="Y1135" s="19"/>
      <c r="Z1135" s="19"/>
      <c r="AA1135" s="19"/>
      <c r="AB1135" s="19"/>
      <c r="AC1135" s="19"/>
      <c r="AD1135" s="19"/>
      <c r="AE1135" s="19"/>
      <c r="AF1135" s="19"/>
      <c r="AG1135" s="19"/>
      <c r="AH1135" s="19"/>
      <c r="AI1135" s="19"/>
      <c r="AJ1135" s="19"/>
      <c r="AK1135" s="19"/>
      <c r="AL1135" s="19"/>
      <c r="AM1135" s="19"/>
      <c r="AN1135" s="19"/>
      <c r="AO1135" s="19"/>
      <c r="AP1135" s="19"/>
    </row>
    <row r="1136">
      <c r="B1136" t="s">
        <v>454</v>
      </c>
      <c r="C1136" s="19" t="n">
        <v>0.651064724941843</v>
      </c>
      <c r="D1136" s="19" t="n">
        <v>0.636988908741339</v>
      </c>
      <c r="E1136" s="19" t="n">
        <v>0.665175504124373</v>
      </c>
      <c r="F1136" s="19"/>
      <c r="G1136" s="19" t="n">
        <v>0.810104629377555</v>
      </c>
      <c r="H1136" s="19" t="n">
        <v>0.768860916534167</v>
      </c>
      <c r="I1136" s="19" t="n">
        <v>0.733426979520503</v>
      </c>
      <c r="J1136" s="19" t="n">
        <v>0.753986337310479</v>
      </c>
      <c r="K1136" s="19" t="n">
        <v>0.580052888313273</v>
      </c>
      <c r="L1136" s="19" t="n">
        <v>0.398079233104813</v>
      </c>
      <c r="M1136" s="19"/>
      <c r="N1136" s="19" t="n">
        <v>0.574870805589702</v>
      </c>
      <c r="O1136" s="19" t="n">
        <v>0.702723553707266</v>
      </c>
      <c r="P1136" s="19" t="n">
        <v>0.62649591832171</v>
      </c>
      <c r="Q1136" s="19" t="n">
        <v>0.65366189945978</v>
      </c>
      <c r="R1136" s="19" t="n">
        <v>0.6476632482072</v>
      </c>
      <c r="S1136" s="19"/>
      <c r="T1136" s="19" t="n">
        <v>0.599574195296751</v>
      </c>
      <c r="U1136" s="19" t="n">
        <v>0.59935265588354</v>
      </c>
      <c r="V1136" s="19" t="n">
        <v>0.608818973294307</v>
      </c>
      <c r="W1136" s="19" t="n">
        <v>0.694413281219271</v>
      </c>
      <c r="X1136" s="19"/>
      <c r="Y1136" s="19" t="n">
        <v>0.739775174410578</v>
      </c>
      <c r="Z1136" s="19" t="n">
        <v>0.70773819186169</v>
      </c>
      <c r="AA1136" s="19" t="n">
        <v>0.452193878038242</v>
      </c>
      <c r="AB1136" s="19" t="n">
        <v>0.659806823612839</v>
      </c>
      <c r="AC1136" s="19" t="n">
        <v>0.834022922818778</v>
      </c>
      <c r="AD1136" s="19" t="n">
        <v>0.644104773962521</v>
      </c>
      <c r="AE1136" s="19"/>
      <c r="AF1136" s="19" t="n">
        <v>0.639342167803739</v>
      </c>
      <c r="AG1136" s="19"/>
      <c r="AH1136" s="19" t="n">
        <v>0.654751538052257</v>
      </c>
      <c r="AI1136" s="19"/>
      <c r="AJ1136" s="19" t="n">
        <v>0.677135419217679</v>
      </c>
      <c r="AK1136" s="19" t="n">
        <v>0.585958848250739</v>
      </c>
      <c r="AL1136" s="19" t="n">
        <v>0.627798372135719</v>
      </c>
      <c r="AM1136" s="19" t="n">
        <v>0.67424632928885</v>
      </c>
      <c r="AN1136" s="19" t="n">
        <v>0.656180058217065</v>
      </c>
      <c r="AO1136" s="19" t="n">
        <v>0.712795135276536</v>
      </c>
      <c r="AP1136" s="19" t="n">
        <v>0.666160513948065</v>
      </c>
    </row>
    <row r="1137">
      <c r="B1137" t="s">
        <v>455</v>
      </c>
      <c r="C1137" s="19" t="n">
        <v>0.644712214247211</v>
      </c>
      <c r="D1137" s="19" t="n">
        <v>0.658670718077496</v>
      </c>
      <c r="E1137" s="19" t="n">
        <v>0.630719038827614</v>
      </c>
      <c r="F1137" s="19"/>
      <c r="G1137" s="19" t="n">
        <v>0.530159777034236</v>
      </c>
      <c r="H1137" s="19" t="n">
        <v>0.466717062248011</v>
      </c>
      <c r="I1137" s="19" t="n">
        <v>0.533363136514996</v>
      </c>
      <c r="J1137" s="19" t="n">
        <v>0.696138364398037</v>
      </c>
      <c r="K1137" s="19" t="n">
        <v>0.769740454565423</v>
      </c>
      <c r="L1137" s="19" t="n">
        <v>0.791818944547321</v>
      </c>
      <c r="M1137" s="19"/>
      <c r="N1137" s="19" t="n">
        <v>0.678593589500921</v>
      </c>
      <c r="O1137" s="19" t="n">
        <v>0.598449168078346</v>
      </c>
      <c r="P1137" s="19" t="n">
        <v>0.65323024692001</v>
      </c>
      <c r="Q1137" s="19" t="n">
        <v>0.649915181645796</v>
      </c>
      <c r="R1137" s="19" t="n">
        <v>0.667213157931283</v>
      </c>
      <c r="S1137" s="19"/>
      <c r="T1137" s="19" t="n">
        <v>0.405348740567365</v>
      </c>
      <c r="U1137" s="19" t="n">
        <v>0.489301518585278</v>
      </c>
      <c r="V1137" s="19" t="n">
        <v>0.661471075314253</v>
      </c>
      <c r="W1137" s="19" t="n">
        <v>0.706266794104077</v>
      </c>
      <c r="X1137" s="19"/>
      <c r="Y1137" s="19" t="n">
        <v>0.619014028963789</v>
      </c>
      <c r="Z1137" s="19" t="n">
        <v>0.642009795872335</v>
      </c>
      <c r="AA1137" s="19" t="n">
        <v>0.776439399091097</v>
      </c>
      <c r="AB1137" s="19" t="n">
        <v>0.517956179153445</v>
      </c>
      <c r="AC1137" s="19" t="n">
        <v>0.405218831280838</v>
      </c>
      <c r="AD1137" s="19" t="n">
        <v>0.626845790688191</v>
      </c>
      <c r="AE1137" s="19"/>
      <c r="AF1137" s="19" t="n">
        <v>0.63960588921503</v>
      </c>
      <c r="AG1137" s="19"/>
      <c r="AH1137" s="19" t="n">
        <v>0.658960694928838</v>
      </c>
      <c r="AI1137" s="19"/>
      <c r="AJ1137" s="19" t="n">
        <v>0.662466136862207</v>
      </c>
      <c r="AK1137" s="19" t="n">
        <v>0.644246422211082</v>
      </c>
      <c r="AL1137" s="19" t="n">
        <v>0.643332867322719</v>
      </c>
      <c r="AM1137" s="19" t="n">
        <v>0.656755107326594</v>
      </c>
      <c r="AN1137" s="19" t="n">
        <v>0.59759608571746</v>
      </c>
      <c r="AO1137" s="19" t="n">
        <v>0.585150317326744</v>
      </c>
      <c r="AP1137" s="19" t="n">
        <v>0.66972913811516</v>
      </c>
    </row>
    <row r="1138">
      <c r="B1138" t="s">
        <v>456</v>
      </c>
      <c r="C1138" s="19" t="n">
        <v>0.4681385995683</v>
      </c>
      <c r="D1138" s="19" t="n">
        <v>0.468271730541193</v>
      </c>
      <c r="E1138" s="19" t="n">
        <v>0.468005137910795</v>
      </c>
      <c r="F1138" s="19"/>
      <c r="G1138" s="19" t="n">
        <v>0.706703243401782</v>
      </c>
      <c r="H1138" s="19" t="n">
        <v>0.578796501231971</v>
      </c>
      <c r="I1138" s="19" t="n">
        <v>0.577087198507143</v>
      </c>
      <c r="J1138" s="19" t="n">
        <v>0.537025286002803</v>
      </c>
      <c r="K1138" s="19" t="n">
        <v>0.401687434043781</v>
      </c>
      <c r="L1138" s="19" t="n">
        <v>0.186524524580026</v>
      </c>
      <c r="M1138" s="19"/>
      <c r="N1138" s="19" t="n">
        <v>0.380375839916456</v>
      </c>
      <c r="O1138" s="19" t="n">
        <v>0.511156863928898</v>
      </c>
      <c r="P1138" s="19" t="n">
        <v>0.43988094603529</v>
      </c>
      <c r="Q1138" s="19" t="n">
        <v>0.481482564924074</v>
      </c>
      <c r="R1138" s="19" t="n">
        <v>0.463669244356439</v>
      </c>
      <c r="S1138" s="19"/>
      <c r="T1138" s="19" t="n">
        <v>0.50615424972465</v>
      </c>
      <c r="U1138" s="19" t="n">
        <v>0.357133843850078</v>
      </c>
      <c r="V1138" s="19" t="n">
        <v>0.441802366575105</v>
      </c>
      <c r="W1138" s="19" t="n">
        <v>0.519340783812653</v>
      </c>
      <c r="X1138" s="19"/>
      <c r="Y1138" s="19" t="n">
        <v>0.573694393179518</v>
      </c>
      <c r="Z1138" s="19" t="n">
        <v>0.552157178874969</v>
      </c>
      <c r="AA1138" s="19" t="n">
        <v>0.223185520539939</v>
      </c>
      <c r="AB1138" s="19" t="n">
        <v>0.433631220008231</v>
      </c>
      <c r="AC1138" s="19" t="n">
        <v>0.690388174527426</v>
      </c>
      <c r="AD1138" s="19" t="n">
        <v>0.524243780361408</v>
      </c>
      <c r="AE1138" s="19"/>
      <c r="AF1138" s="19" t="n">
        <v>0.437624648273064</v>
      </c>
      <c r="AG1138" s="19"/>
      <c r="AH1138" s="19" t="n">
        <v>0.470614291990985</v>
      </c>
      <c r="AI1138" s="19"/>
      <c r="AJ1138" s="19" t="n">
        <v>0.434151973543348</v>
      </c>
      <c r="AK1138" s="19" t="n">
        <v>0.447062340651328</v>
      </c>
      <c r="AL1138" s="19" t="n">
        <v>0.459748901390605</v>
      </c>
      <c r="AM1138" s="19" t="n">
        <v>0.514870716877961</v>
      </c>
      <c r="AN1138" s="19" t="n">
        <v>0.460498451264641</v>
      </c>
      <c r="AO1138" s="19" t="n">
        <v>0.469122839200351</v>
      </c>
      <c r="AP1138" s="19" t="n">
        <v>0.53552780308119</v>
      </c>
    </row>
    <row r="1139">
      <c r="B1139" t="s">
        <v>457</v>
      </c>
      <c r="C1139" s="19" t="n">
        <v>0.180339533993315</v>
      </c>
      <c r="D1139" s="19" t="n">
        <v>0.173135790773723</v>
      </c>
      <c r="E1139" s="19" t="n">
        <v>0.187561170622506</v>
      </c>
      <c r="F1139" s="19"/>
      <c r="G1139" s="19" t="n">
        <v>0.204976293560793</v>
      </c>
      <c r="H1139" s="19" t="n">
        <v>0.0924644784464248</v>
      </c>
      <c r="I1139" s="19" t="n">
        <v>0.141922920044164</v>
      </c>
      <c r="J1139" s="19" t="n">
        <v>0.191889472716604</v>
      </c>
      <c r="K1139" s="19" t="n">
        <v>0.245252147589394</v>
      </c>
      <c r="L1139" s="19" t="n">
        <v>0.211142010146415</v>
      </c>
      <c r="M1139" s="19"/>
      <c r="N1139" s="19" t="n">
        <v>0.10203511770764</v>
      </c>
      <c r="O1139" s="19" t="n">
        <v>0.160361998412961</v>
      </c>
      <c r="P1139" s="19" t="n">
        <v>0.20682137713675</v>
      </c>
      <c r="Q1139" s="19" t="n">
        <v>0.169644490336275</v>
      </c>
      <c r="R1139" s="19" t="n">
        <v>0.222074500002451</v>
      </c>
      <c r="S1139" s="19"/>
      <c r="T1139" s="19" t="n">
        <v>0.124370669998594</v>
      </c>
      <c r="U1139" s="19" t="n">
        <v>0.178163475027987</v>
      </c>
      <c r="V1139" s="19" t="n">
        <v>0.162699833979863</v>
      </c>
      <c r="W1139" s="19" t="n">
        <v>0.18776417277055</v>
      </c>
      <c r="X1139" s="19"/>
      <c r="Y1139" s="19" t="n">
        <v>0.156301742511384</v>
      </c>
      <c r="Z1139" s="19" t="n">
        <v>0.228128604660033</v>
      </c>
      <c r="AA1139" s="19" t="n">
        <v>0.205915841815163</v>
      </c>
      <c r="AB1139" s="19" t="n">
        <v>0.0955801643577095</v>
      </c>
      <c r="AC1139" s="19" t="n">
        <v>0.192084205339951</v>
      </c>
      <c r="AD1139" s="19" t="n">
        <v>0.241704380537026</v>
      </c>
      <c r="AE1139" s="19"/>
      <c r="AF1139" s="19" t="n">
        <v>0.165078916021727</v>
      </c>
      <c r="AG1139" s="19"/>
      <c r="AH1139" s="19" t="n">
        <v>0.179168765539081</v>
      </c>
      <c r="AI1139" s="19"/>
      <c r="AJ1139" s="19" t="n">
        <v>0.175264955487862</v>
      </c>
      <c r="AK1139" s="19" t="n">
        <v>0.157988465335649</v>
      </c>
      <c r="AL1139" s="19" t="n">
        <v>0.214816801093611</v>
      </c>
      <c r="AM1139" s="19" t="n">
        <v>0.245904402052188</v>
      </c>
      <c r="AN1139" s="19" t="n">
        <v>0.0765346599489035</v>
      </c>
      <c r="AO1139" s="19" t="n">
        <v>0.0934592516729766</v>
      </c>
      <c r="AP1139" s="19" t="n">
        <v>0.241524934235865</v>
      </c>
    </row>
    <row r="1140">
      <c r="B1140" t="s">
        <v>458</v>
      </c>
      <c r="C1140" s="19" t="n">
        <v>0.162243212624567</v>
      </c>
      <c r="D1140" s="19" t="n">
        <v>0.181061062802214</v>
      </c>
      <c r="E1140" s="19" t="n">
        <v>0.143378620705756</v>
      </c>
      <c r="F1140" s="19"/>
      <c r="G1140" s="19" t="n">
        <v>0.250633736628935</v>
      </c>
      <c r="H1140" s="19" t="n">
        <v>0.226190372015626</v>
      </c>
      <c r="I1140" s="19" t="n">
        <v>0.169532216117995</v>
      </c>
      <c r="J1140" s="19" t="n">
        <v>0.119409125420659</v>
      </c>
      <c r="K1140" s="19" t="n">
        <v>0.20041459263503</v>
      </c>
      <c r="L1140" s="19" t="n">
        <v>0.073945821717386</v>
      </c>
      <c r="M1140" s="19"/>
      <c r="N1140" s="19" t="n">
        <v>0.178798889206521</v>
      </c>
      <c r="O1140" s="19" t="n">
        <v>0.184685056270041</v>
      </c>
      <c r="P1140" s="19" t="n">
        <v>0.127761547227406</v>
      </c>
      <c r="Q1140" s="19" t="n">
        <v>0.167653575417391</v>
      </c>
      <c r="R1140" s="19" t="n">
        <v>0.161963804390472</v>
      </c>
      <c r="S1140" s="19"/>
      <c r="T1140" s="19" t="n">
        <v>0.167610911834073</v>
      </c>
      <c r="U1140" s="19" t="n">
        <v>0.151249538608642</v>
      </c>
      <c r="V1140" s="19" t="n">
        <v>0.130677218492873</v>
      </c>
      <c r="W1140" s="19" t="n">
        <v>0.181215318893661</v>
      </c>
      <c r="X1140" s="19"/>
      <c r="Y1140" s="19" t="n">
        <v>0.18931101267811</v>
      </c>
      <c r="Z1140" s="19" t="n">
        <v>0.190629785373307</v>
      </c>
      <c r="AA1140" s="19" t="n">
        <v>0.0840183151728088</v>
      </c>
      <c r="AB1140" s="19" t="n">
        <v>0.184843424964139</v>
      </c>
      <c r="AC1140" s="19" t="n">
        <v>0.271478123310745</v>
      </c>
      <c r="AD1140" s="19" t="n">
        <v>0.162078430334372</v>
      </c>
      <c r="AE1140" s="19"/>
      <c r="AF1140" s="19" t="n">
        <v>0.169164569748059</v>
      </c>
      <c r="AG1140" s="19"/>
      <c r="AH1140" s="19" t="n">
        <v>0.160630424651656</v>
      </c>
      <c r="AI1140" s="19"/>
      <c r="AJ1140" s="19" t="n">
        <v>0.211581250698145</v>
      </c>
      <c r="AK1140" s="19" t="n">
        <v>0.157565289115335</v>
      </c>
      <c r="AL1140" s="19" t="n">
        <v>0.0915398718996722</v>
      </c>
      <c r="AM1140" s="19" t="n">
        <v>0.166581110997357</v>
      </c>
      <c r="AN1140" s="19" t="n">
        <v>0.102251975561618</v>
      </c>
      <c r="AO1140" s="19" t="n">
        <v>0.168541869702229</v>
      </c>
      <c r="AP1140" s="19" t="n">
        <v>0.194188944856912</v>
      </c>
    </row>
    <row r="1141">
      <c r="B1141" t="s">
        <v>459</v>
      </c>
      <c r="C1141" s="19" t="n">
        <v>0.157935588923477</v>
      </c>
      <c r="D1141" s="19" t="n">
        <v>0.142058442733567</v>
      </c>
      <c r="E1141" s="19" t="n">
        <v>0.173852172426929</v>
      </c>
      <c r="F1141" s="19"/>
      <c r="G1141" s="19" t="n">
        <v>0.106386207231618</v>
      </c>
      <c r="H1141" s="19" t="n">
        <v>0.112603403532086</v>
      </c>
      <c r="I1141" s="19" t="n">
        <v>0.11020481941515</v>
      </c>
      <c r="J1141" s="19" t="n">
        <v>0.130078084552834</v>
      </c>
      <c r="K1141" s="19" t="n">
        <v>0.176690381088144</v>
      </c>
      <c r="L1141" s="19" t="n">
        <v>0.259113455731476</v>
      </c>
      <c r="M1141" s="19"/>
      <c r="N1141" s="19" t="n">
        <v>0.0857964688696582</v>
      </c>
      <c r="O1141" s="19" t="n">
        <v>0.114326273358878</v>
      </c>
      <c r="P1141" s="19" t="n">
        <v>0.140053093821718</v>
      </c>
      <c r="Q1141" s="19" t="n">
        <v>0.176910094908907</v>
      </c>
      <c r="R1141" s="19" t="n">
        <v>0.246001251221398</v>
      </c>
      <c r="S1141" s="19"/>
      <c r="T1141" s="19" t="n">
        <v>0.101700813604823</v>
      </c>
      <c r="U1141" s="19" t="n">
        <v>0.112766162407306</v>
      </c>
      <c r="V1141" s="19" t="n">
        <v>0.180495763985016</v>
      </c>
      <c r="W1141" s="19" t="n">
        <v>0.174841391354868</v>
      </c>
      <c r="X1141" s="19"/>
      <c r="Y1141" s="19" t="n">
        <v>0.132772987671007</v>
      </c>
      <c r="Z1141" s="19" t="n">
        <v>0.178216437267229</v>
      </c>
      <c r="AA1141" s="19" t="n">
        <v>0.21970523798573</v>
      </c>
      <c r="AB1141" s="19" t="n">
        <v>0.0848902910516787</v>
      </c>
      <c r="AC1141" s="19" t="n">
        <v>0.144269118111003</v>
      </c>
      <c r="AD1141" s="19" t="n">
        <v>0.143933783328248</v>
      </c>
      <c r="AE1141" s="19"/>
      <c r="AF1141" s="19" t="n">
        <v>0.176231335463137</v>
      </c>
      <c r="AG1141" s="19"/>
      <c r="AH1141" s="19" t="n">
        <v>0.160626038969711</v>
      </c>
      <c r="AI1141" s="19"/>
      <c r="AJ1141" s="19" t="n">
        <v>0.188462117131921</v>
      </c>
      <c r="AK1141" s="19" t="n">
        <v>0.166249829295873</v>
      </c>
      <c r="AL1141" s="19" t="n">
        <v>0.17926100420614</v>
      </c>
      <c r="AM1141" s="19" t="n">
        <v>0.172332708864763</v>
      </c>
      <c r="AN1141" s="19" t="n">
        <v>0.138882452885766</v>
      </c>
      <c r="AO1141" s="19" t="n">
        <v>0.0993145768246018</v>
      </c>
      <c r="AP1141" s="19" t="n">
        <v>0.106822441735799</v>
      </c>
    </row>
    <row r="1142">
      <c r="B1142" t="s">
        <v>460</v>
      </c>
      <c r="C1142" s="19" t="n">
        <v>0.155468282235722</v>
      </c>
      <c r="D1142" s="19" t="n">
        <v>0.199227594420686</v>
      </c>
      <c r="E1142" s="19" t="n">
        <v>0.111600276101958</v>
      </c>
      <c r="F1142" s="19"/>
      <c r="G1142" s="19" t="n">
        <v>0.274031078689063</v>
      </c>
      <c r="H1142" s="19" t="n">
        <v>0.248160717748465</v>
      </c>
      <c r="I1142" s="19" t="n">
        <v>0.242305801565854</v>
      </c>
      <c r="J1142" s="19" t="n">
        <v>0.154629657197283</v>
      </c>
      <c r="K1142" s="19" t="n">
        <v>0.0533164613090338</v>
      </c>
      <c r="L1142" s="19" t="n">
        <v>0.0355180864336911</v>
      </c>
      <c r="M1142" s="19"/>
      <c r="N1142" s="19" t="n">
        <v>0.0898069344279275</v>
      </c>
      <c r="O1142" s="19" t="n">
        <v>0.170501738557483</v>
      </c>
      <c r="P1142" s="19" t="n">
        <v>0.127730603817759</v>
      </c>
      <c r="Q1142" s="19" t="n">
        <v>0.191985546378689</v>
      </c>
      <c r="R1142" s="19" t="n">
        <v>0.139539601284311</v>
      </c>
      <c r="S1142" s="19"/>
      <c r="T1142" s="19" t="n">
        <v>0.247272358529668</v>
      </c>
      <c r="U1142" s="19" t="n">
        <v>0.11557371581271</v>
      </c>
      <c r="V1142" s="19" t="n">
        <v>0.0999298990180877</v>
      </c>
      <c r="W1142" s="19" t="n">
        <v>0.192914799783651</v>
      </c>
      <c r="X1142" s="19"/>
      <c r="Y1142" s="19" t="n">
        <v>0.222155591540542</v>
      </c>
      <c r="Z1142" s="19" t="n">
        <v>0.192624993090492</v>
      </c>
      <c r="AA1142" s="19" t="n">
        <v>0.04199841546657</v>
      </c>
      <c r="AB1142" s="19" t="n">
        <v>0.161909281035156</v>
      </c>
      <c r="AC1142" s="19" t="n">
        <v>0.21338559741833</v>
      </c>
      <c r="AD1142" s="19" t="n">
        <v>0.0578096385381102</v>
      </c>
      <c r="AE1142" s="19"/>
      <c r="AF1142" s="19" t="n">
        <v>0.157678414619839</v>
      </c>
      <c r="AG1142" s="19"/>
      <c r="AH1142" s="19" t="n">
        <v>0.153098600099959</v>
      </c>
      <c r="AI1142" s="19"/>
      <c r="AJ1142" s="19" t="n">
        <v>0.169520335979817</v>
      </c>
      <c r="AK1142" s="19" t="n">
        <v>0.143840612057426</v>
      </c>
      <c r="AL1142" s="19" t="n">
        <v>0.153765872508905</v>
      </c>
      <c r="AM1142" s="19" t="n">
        <v>0.17226141870763</v>
      </c>
      <c r="AN1142" s="19" t="n">
        <v>0.190153542255175</v>
      </c>
      <c r="AO1142" s="19" t="n">
        <v>0.146949595954346</v>
      </c>
      <c r="AP1142" s="19" t="n">
        <v>0.125446817421517</v>
      </c>
    </row>
    <row r="1143">
      <c r="B1143" t="s">
        <v>461</v>
      </c>
      <c r="C1143" s="19" t="n">
        <v>0.140325270566955</v>
      </c>
      <c r="D1143" s="19" t="n">
        <v>0.120558395098021</v>
      </c>
      <c r="E1143" s="19" t="n">
        <v>0.160141245065167</v>
      </c>
      <c r="F1143" s="19"/>
      <c r="G1143" s="19" t="n">
        <v>0.0989574298751574</v>
      </c>
      <c r="H1143" s="19" t="n">
        <v>0.175459085373825</v>
      </c>
      <c r="I1143" s="19" t="n">
        <v>0.143923238240012</v>
      </c>
      <c r="J1143" s="19" t="n">
        <v>0.139585799124951</v>
      </c>
      <c r="K1143" s="19" t="n">
        <v>0.119101211238457</v>
      </c>
      <c r="L1143" s="19" t="n">
        <v>0.145245352067075</v>
      </c>
      <c r="M1143" s="19"/>
      <c r="N1143" s="19" t="n">
        <v>0.164174650093173</v>
      </c>
      <c r="O1143" s="19" t="n">
        <v>0.0711859555960321</v>
      </c>
      <c r="P1143" s="19" t="n">
        <v>0.119522445210955</v>
      </c>
      <c r="Q1143" s="19" t="n">
        <v>0.17474535020617</v>
      </c>
      <c r="R1143" s="19" t="n">
        <v>0.19232264127614</v>
      </c>
      <c r="S1143" s="19"/>
      <c r="T1143" s="19" t="n">
        <v>0.178351545692671</v>
      </c>
      <c r="U1143" s="19" t="n">
        <v>0.114368454938257</v>
      </c>
      <c r="V1143" s="19" t="n">
        <v>0.085259472265122</v>
      </c>
      <c r="W1143" s="19" t="n">
        <v>0.172570186699219</v>
      </c>
      <c r="X1143" s="19"/>
      <c r="Y1143" s="19" t="n">
        <v>0.169266032727992</v>
      </c>
      <c r="Z1143" s="19" t="n">
        <v>0.0972994520313151</v>
      </c>
      <c r="AA1143" s="19" t="n">
        <v>0.14509687913504</v>
      </c>
      <c r="AB1143" s="19" t="n">
        <v>0.0706361586510894</v>
      </c>
      <c r="AC1143" s="19" t="n">
        <v>0.131855406879482</v>
      </c>
      <c r="AD1143" s="19" t="n">
        <v>0.0685947318294348</v>
      </c>
      <c r="AE1143" s="19"/>
      <c r="AF1143" s="19" t="n">
        <v>0.163927336718602</v>
      </c>
      <c r="AG1143" s="19"/>
      <c r="AH1143" s="19" t="n">
        <v>0.139060479004841</v>
      </c>
      <c r="AI1143" s="19"/>
      <c r="AJ1143" s="19" t="n">
        <v>0.150400440146218</v>
      </c>
      <c r="AK1143" s="19" t="n">
        <v>0.1000166274917</v>
      </c>
      <c r="AL1143" s="19" t="n">
        <v>0.169667115617218</v>
      </c>
      <c r="AM1143" s="19" t="n">
        <v>0.195686452054731</v>
      </c>
      <c r="AN1143" s="19" t="n">
        <v>0.0949762285785804</v>
      </c>
      <c r="AO1143" s="19" t="n">
        <v>0.122088880895699</v>
      </c>
      <c r="AP1143" s="19" t="n">
        <v>0.141074784233386</v>
      </c>
    </row>
    <row r="1144">
      <c r="B1144" t="s">
        <v>462</v>
      </c>
      <c r="C1144" s="19" t="n">
        <v>0.125043994485484</v>
      </c>
      <c r="D1144" s="19" t="n">
        <v>0.129426917452196</v>
      </c>
      <c r="E1144" s="19" t="n">
        <v>0.120650184757058</v>
      </c>
      <c r="F1144" s="19"/>
      <c r="G1144" s="19" t="n">
        <v>0.189090066833705</v>
      </c>
      <c r="H1144" s="19" t="n">
        <v>0.235576104271682</v>
      </c>
      <c r="I1144" s="19" t="n">
        <v>0.162265446452731</v>
      </c>
      <c r="J1144" s="19" t="n">
        <v>0.101331282492297</v>
      </c>
      <c r="K1144" s="19" t="n">
        <v>0.0748726415173341</v>
      </c>
      <c r="L1144" s="19" t="n">
        <v>0.0356095150208986</v>
      </c>
      <c r="M1144" s="19"/>
      <c r="N1144" s="19" t="n">
        <v>0.0715173449323351</v>
      </c>
      <c r="O1144" s="19" t="n">
        <v>0.18661079609447</v>
      </c>
      <c r="P1144" s="19" t="n">
        <v>0.104317535077436</v>
      </c>
      <c r="Q1144" s="19" t="n">
        <v>0.118925709786329</v>
      </c>
      <c r="R1144" s="19" t="n">
        <v>0.11076492259928</v>
      </c>
      <c r="S1144" s="19"/>
      <c r="T1144" s="19" t="n">
        <v>0.105596360147707</v>
      </c>
      <c r="U1144" s="19" t="n">
        <v>0.0810931971307107</v>
      </c>
      <c r="V1144" s="19" t="n">
        <v>0.133627749962054</v>
      </c>
      <c r="W1144" s="19" t="n">
        <v>0.147024479211491</v>
      </c>
      <c r="X1144" s="19"/>
      <c r="Y1144" s="19" t="n">
        <v>0.173607261125984</v>
      </c>
      <c r="Z1144" s="19" t="n">
        <v>0.156183168024489</v>
      </c>
      <c r="AA1144" s="19" t="n">
        <v>0.035296745873565</v>
      </c>
      <c r="AB1144" s="19" t="n">
        <v>0.0888049929747445</v>
      </c>
      <c r="AC1144" s="19" t="n">
        <v>0.17909518028565</v>
      </c>
      <c r="AD1144" s="19" t="n">
        <v>0.120233086164684</v>
      </c>
      <c r="AE1144" s="19"/>
      <c r="AF1144" s="19" t="n">
        <v>0.110617547607941</v>
      </c>
      <c r="AG1144" s="19"/>
      <c r="AH1144" s="19" t="n">
        <v>0.121971526899158</v>
      </c>
      <c r="AI1144" s="19"/>
      <c r="AJ1144" s="19" t="n">
        <v>0.156355675630178</v>
      </c>
      <c r="AK1144" s="19" t="n">
        <v>0.0841974022655098</v>
      </c>
      <c r="AL1144" s="19" t="n">
        <v>0.112287128342467</v>
      </c>
      <c r="AM1144" s="19" t="n">
        <v>0.1084543736398</v>
      </c>
      <c r="AN1144" s="19" t="n">
        <v>0.14794479002485</v>
      </c>
      <c r="AO1144" s="19" t="n">
        <v>0.14795177341423</v>
      </c>
      <c r="AP1144" s="19" t="n">
        <v>0.126531648968388</v>
      </c>
    </row>
    <row r="1145">
      <c r="B1145" t="s">
        <v>463</v>
      </c>
      <c r="C1145" s="19" t="n">
        <v>0.105071614374684</v>
      </c>
      <c r="D1145" s="19" t="n">
        <v>0.108877479612423</v>
      </c>
      <c r="E1145" s="19" t="n">
        <v>0.101256295731473</v>
      </c>
      <c r="F1145" s="19"/>
      <c r="G1145" s="19" t="n">
        <v>0.0690711374553572</v>
      </c>
      <c r="H1145" s="19" t="n">
        <v>0.113353825871922</v>
      </c>
      <c r="I1145" s="19" t="n">
        <v>0.103417662583451</v>
      </c>
      <c r="J1145" s="19" t="n">
        <v>0.0697956133922359</v>
      </c>
      <c r="K1145" s="19" t="n">
        <v>0.147649993639111</v>
      </c>
      <c r="L1145" s="19" t="n">
        <v>0.115210331977535</v>
      </c>
      <c r="M1145" s="19"/>
      <c r="N1145" s="19" t="n">
        <v>0.0557240924198441</v>
      </c>
      <c r="O1145" s="19" t="n">
        <v>0.0746727891785862</v>
      </c>
      <c r="P1145" s="19" t="n">
        <v>0.105686674221023</v>
      </c>
      <c r="Q1145" s="19" t="n">
        <v>0.105639874868627</v>
      </c>
      <c r="R1145" s="19" t="n">
        <v>0.169277349255543</v>
      </c>
      <c r="S1145" s="19"/>
      <c r="T1145" s="19" t="n">
        <v>0.0454656158327152</v>
      </c>
      <c r="U1145" s="19" t="n">
        <v>0.102545058670871</v>
      </c>
      <c r="V1145" s="19" t="n">
        <v>0.104915488822556</v>
      </c>
      <c r="W1145" s="19" t="n">
        <v>0.112397511122067</v>
      </c>
      <c r="X1145" s="19"/>
      <c r="Y1145" s="19" t="n">
        <v>0.115798501632741</v>
      </c>
      <c r="Z1145" s="19" t="n">
        <v>0.111424624291609</v>
      </c>
      <c r="AA1145" s="19" t="n">
        <v>0.0987038761836341</v>
      </c>
      <c r="AB1145" s="19" t="n">
        <v>0.0960273715400442</v>
      </c>
      <c r="AC1145" s="19" t="n">
        <v>0.0411963969963482</v>
      </c>
      <c r="AD1145" s="19" t="n">
        <v>0.110931127066157</v>
      </c>
      <c r="AE1145" s="19"/>
      <c r="AF1145" s="19" t="n">
        <v>0.113593683990831</v>
      </c>
      <c r="AG1145" s="19"/>
      <c r="AH1145" s="19" t="n">
        <v>0.104872320122704</v>
      </c>
      <c r="AI1145" s="19"/>
      <c r="AJ1145" s="19" t="n">
        <v>0.116464653868195</v>
      </c>
      <c r="AK1145" s="19" t="n">
        <v>0.115257260054669</v>
      </c>
      <c r="AL1145" s="19" t="n">
        <v>0.0919515371418596</v>
      </c>
      <c r="AM1145" s="19" t="n">
        <v>0.0924918693775879</v>
      </c>
      <c r="AN1145" s="19" t="n">
        <v>0.0985485718255714</v>
      </c>
      <c r="AO1145" s="19" t="n">
        <v>0.0754281983211067</v>
      </c>
      <c r="AP1145" s="19" t="n">
        <v>0.117240022867905</v>
      </c>
    </row>
    <row r="1146">
      <c r="B1146" t="s">
        <v>81</v>
      </c>
      <c r="C1146" s="19" t="n">
        <v>0.0480467120694502</v>
      </c>
      <c r="D1146" s="19" t="n">
        <v>0.0409856811492205</v>
      </c>
      <c r="E1146" s="19" t="n">
        <v>0.0551252819155676</v>
      </c>
      <c r="F1146" s="19"/>
      <c r="G1146" s="19" t="n">
        <v>0.0151378210574928</v>
      </c>
      <c r="H1146" s="19" t="n">
        <v>0.0155204737065007</v>
      </c>
      <c r="I1146" s="19" t="n">
        <v>0.0393918055476543</v>
      </c>
      <c r="J1146" s="19" t="n">
        <v>0.031461140407268</v>
      </c>
      <c r="K1146" s="19" t="n">
        <v>0.0891840848600132</v>
      </c>
      <c r="L1146" s="19" t="n">
        <v>0.0795447682175911</v>
      </c>
      <c r="M1146" s="19"/>
      <c r="N1146" s="19" t="n">
        <v>0.0625571046446783</v>
      </c>
      <c r="O1146" s="19" t="n">
        <v>0.0524327300837703</v>
      </c>
      <c r="P1146" s="19" t="n">
        <v>0.0450370330328782</v>
      </c>
      <c r="Q1146" s="19" t="n">
        <v>0.0514285477505362</v>
      </c>
      <c r="R1146" s="19" t="n">
        <v>0.0341514032286451</v>
      </c>
      <c r="S1146" s="19"/>
      <c r="T1146" s="19" t="n">
        <v>0.0549973429938205</v>
      </c>
      <c r="U1146" s="19" t="n">
        <v>0.143249423108381</v>
      </c>
      <c r="V1146" s="19" t="n">
        <v>0.0234979455340488</v>
      </c>
      <c r="W1146" s="19" t="n">
        <v>0.0261493343428268</v>
      </c>
      <c r="X1146" s="19"/>
      <c r="Y1146" s="19" t="n">
        <v>0.0253708068609317</v>
      </c>
      <c r="Z1146" s="19" t="n">
        <v>0.0200522264086728</v>
      </c>
      <c r="AA1146" s="19" t="n">
        <v>0.0789201278459548</v>
      </c>
      <c r="AB1146" s="19" t="n">
        <v>0.110074484948239</v>
      </c>
      <c r="AC1146" s="19" t="n">
        <v>0</v>
      </c>
      <c r="AD1146" s="19" t="n">
        <v>0.0994058859283441</v>
      </c>
      <c r="AE1146" s="19"/>
      <c r="AF1146" s="19" t="n">
        <v>0.0557683071023076</v>
      </c>
      <c r="AG1146" s="19"/>
      <c r="AH1146" s="19" t="n">
        <v>0.0472134751091591</v>
      </c>
      <c r="AI1146" s="19"/>
      <c r="AJ1146" s="19" t="n">
        <v>0.0356342977300812</v>
      </c>
      <c r="AK1146" s="19" t="n">
        <v>0.081838913754296</v>
      </c>
      <c r="AL1146" s="19" t="n">
        <v>0.0355052773871159</v>
      </c>
      <c r="AM1146" s="19" t="n">
        <v>0.0417661246273232</v>
      </c>
      <c r="AN1146" s="19" t="n">
        <v>0.0591784333975894</v>
      </c>
      <c r="AO1146" s="19" t="n">
        <v>0.0485492361202401</v>
      </c>
      <c r="AP1146" s="19" t="n">
        <v>0.0369969477554873</v>
      </c>
    </row>
    <row r="1147">
      <c r="B1147" t="s">
        <v>209</v>
      </c>
      <c r="C1147" s="19" t="n">
        <v>0.0105550504212088</v>
      </c>
      <c r="D1147" s="19" t="n">
        <v>0.0125488528950365</v>
      </c>
      <c r="E1147" s="19" t="n">
        <v>0.00855629553261071</v>
      </c>
      <c r="F1147" s="19"/>
      <c r="G1147" s="19" t="n">
        <v>0.0130725905676509</v>
      </c>
      <c r="H1147" s="19" t="n">
        <v>0.0117568039462802</v>
      </c>
      <c r="I1147" s="19" t="n">
        <v>0.0207336207207928</v>
      </c>
      <c r="J1147" s="19" t="n">
        <v>0.0104803599035524</v>
      </c>
      <c r="K1147" s="19" t="n">
        <v>0.0124054482575798</v>
      </c>
      <c r="L1147" s="19" t="n">
        <v>0</v>
      </c>
      <c r="M1147" s="19"/>
      <c r="N1147" s="19" t="n">
        <v>0.0306639855218304</v>
      </c>
      <c r="O1147" s="19" t="n">
        <v>0.0188166005147661</v>
      </c>
      <c r="P1147" s="19" t="n">
        <v>0.00384324303214719</v>
      </c>
      <c r="Q1147" s="19" t="n">
        <v>0.00625499920019574</v>
      </c>
      <c r="R1147" s="19" t="n">
        <v>0.0108501484185649</v>
      </c>
      <c r="S1147" s="19"/>
      <c r="T1147" s="19" t="n">
        <v>0.0224376137161145</v>
      </c>
      <c r="U1147" s="19" t="n">
        <v>0.0167407273982529</v>
      </c>
      <c r="V1147" s="19" t="n">
        <v>0.00352278247102784</v>
      </c>
      <c r="W1147" s="19" t="n">
        <v>0.00645150377580888</v>
      </c>
      <c r="X1147" s="19"/>
      <c r="Y1147" s="19" t="n">
        <v>0.010782688551696</v>
      </c>
      <c r="Z1147" s="19" t="n">
        <v>0</v>
      </c>
      <c r="AA1147" s="19" t="n">
        <v>0.00369542788114847</v>
      </c>
      <c r="AB1147" s="19" t="n">
        <v>0.0292211549648878</v>
      </c>
      <c r="AC1147" s="19" t="n">
        <v>0.0136002739864999</v>
      </c>
      <c r="AD1147" s="19" t="n">
        <v>0.0183467425337081</v>
      </c>
      <c r="AE1147" s="19"/>
      <c r="AF1147" s="19" t="n">
        <v>0.0071055711160835</v>
      </c>
      <c r="AG1147" s="19"/>
      <c r="AH1147" s="19" t="n">
        <v>0.00836087259825491</v>
      </c>
      <c r="AI1147" s="19"/>
      <c r="AJ1147" s="19" t="n">
        <v>0.0147213032104208</v>
      </c>
      <c r="AK1147" s="19" t="n">
        <v>0.0110426704376948</v>
      </c>
      <c r="AL1147" s="19" t="n">
        <v>0.00730125372712386</v>
      </c>
      <c r="AM1147" s="19" t="n">
        <v>0</v>
      </c>
      <c r="AN1147" s="19" t="n">
        <v>0</v>
      </c>
      <c r="AO1147" s="19" t="n">
        <v>0.0208515308523421</v>
      </c>
      <c r="AP1147" s="19" t="n">
        <v>0.0130015119161662</v>
      </c>
    </row>
    <row r="1148">
      <c r="C1148" s="19"/>
      <c r="D1148" s="19"/>
      <c r="E1148" s="19"/>
      <c r="F1148" s="19"/>
      <c r="G1148" s="19"/>
      <c r="H1148" s="19"/>
      <c r="I1148" s="19"/>
      <c r="J1148" s="19"/>
      <c r="K1148" s="19"/>
      <c r="L1148" s="19"/>
      <c r="M1148" s="19"/>
      <c r="N1148" s="19"/>
      <c r="O1148" s="19"/>
      <c r="P1148" s="19"/>
      <c r="Q1148" s="19"/>
      <c r="R1148" s="19"/>
      <c r="S1148" s="19"/>
      <c r="T1148" s="19"/>
      <c r="U1148" s="19"/>
      <c r="V1148" s="19"/>
      <c r="W1148" s="19"/>
      <c r="X1148" s="19"/>
      <c r="Y1148" s="19"/>
      <c r="Z1148" s="19"/>
      <c r="AA1148" s="19"/>
      <c r="AB1148" s="19"/>
      <c r="AC1148" s="19"/>
      <c r="AD1148" s="19"/>
      <c r="AE1148" s="19"/>
      <c r="AF1148" s="19"/>
      <c r="AG1148" s="19"/>
      <c r="AH1148" s="19"/>
      <c r="AI1148" s="19"/>
      <c r="AJ1148" s="19"/>
      <c r="AK1148" s="19"/>
      <c r="AL1148" s="19"/>
      <c r="AM1148" s="19"/>
      <c r="AN1148" s="19"/>
      <c r="AO1148" s="19"/>
      <c r="AP1148" s="19"/>
    </row>
    <row r="1149">
      <c r="B1149" s="7" t="s">
        <v>465</v>
      </c>
      <c r="C1149" s="19"/>
      <c r="D1149" s="19"/>
      <c r="E1149" s="19"/>
      <c r="F1149" s="19"/>
      <c r="G1149" s="19"/>
      <c r="H1149" s="19"/>
      <c r="I1149" s="19"/>
      <c r="J1149" s="19"/>
      <c r="K1149" s="19"/>
      <c r="L1149" s="19"/>
      <c r="M1149" s="19"/>
      <c r="N1149" s="19"/>
      <c r="O1149" s="19"/>
      <c r="P1149" s="19"/>
      <c r="Q1149" s="19"/>
      <c r="R1149" s="19"/>
      <c r="S1149" s="19"/>
      <c r="T1149" s="19"/>
      <c r="U1149" s="19"/>
      <c r="V1149" s="19"/>
      <c r="W1149" s="19"/>
      <c r="X1149" s="19"/>
      <c r="Y1149" s="19"/>
      <c r="Z1149" s="19"/>
      <c r="AA1149" s="19"/>
      <c r="AB1149" s="19"/>
      <c r="AC1149" s="19"/>
      <c r="AD1149" s="19"/>
      <c r="AE1149" s="19"/>
      <c r="AF1149" s="19"/>
      <c r="AG1149" s="19"/>
      <c r="AH1149" s="19"/>
      <c r="AI1149" s="19"/>
      <c r="AJ1149" s="19"/>
      <c r="AK1149" s="19"/>
      <c r="AL1149" s="19"/>
      <c r="AM1149" s="19"/>
      <c r="AN1149" s="19"/>
      <c r="AO1149" s="19"/>
      <c r="AP1149" s="19"/>
    </row>
    <row r="1150">
      <c r="B1150" s="26" t="s">
        <v>64</v>
      </c>
      <c r="C1150" s="19"/>
      <c r="D1150" s="19"/>
      <c r="E1150" s="19"/>
      <c r="F1150" s="19"/>
      <c r="G1150" s="19"/>
      <c r="H1150" s="19"/>
      <c r="I1150" s="19"/>
      <c r="J1150" s="19"/>
      <c r="K1150" s="19"/>
      <c r="L1150" s="19"/>
      <c r="M1150" s="19"/>
      <c r="N1150" s="19"/>
      <c r="O1150" s="19"/>
      <c r="P1150" s="19"/>
      <c r="Q1150" s="19"/>
      <c r="R1150" s="19"/>
      <c r="S1150" s="19"/>
      <c r="T1150" s="19"/>
      <c r="U1150" s="19"/>
      <c r="V1150" s="19"/>
      <c r="W1150" s="19"/>
      <c r="X1150" s="19"/>
      <c r="Y1150" s="19"/>
      <c r="Z1150" s="19"/>
      <c r="AA1150" s="19"/>
      <c r="AB1150" s="19"/>
      <c r="AC1150" s="19"/>
      <c r="AD1150" s="19"/>
      <c r="AE1150" s="19"/>
      <c r="AF1150" s="19"/>
      <c r="AG1150" s="19"/>
      <c r="AH1150" s="19"/>
      <c r="AI1150" s="19"/>
      <c r="AJ1150" s="19"/>
      <c r="AK1150" s="19"/>
      <c r="AL1150" s="19"/>
      <c r="AM1150" s="19"/>
      <c r="AN1150" s="19"/>
      <c r="AO1150" s="19"/>
      <c r="AP1150" s="19"/>
    </row>
    <row r="1151">
      <c r="B1151" t="s">
        <v>463</v>
      </c>
      <c r="C1151" s="19" t="n">
        <v>0.516176175906302</v>
      </c>
      <c r="D1151" s="19" t="n">
        <v>0.485149330442826</v>
      </c>
      <c r="E1151" s="19" t="n">
        <v>0.547280089088255</v>
      </c>
      <c r="F1151" s="19"/>
      <c r="G1151" s="19" t="n">
        <v>0.527330062850086</v>
      </c>
      <c r="H1151" s="19" t="n">
        <v>0.549671540886338</v>
      </c>
      <c r="I1151" s="19" t="n">
        <v>0.562589397528148</v>
      </c>
      <c r="J1151" s="19" t="n">
        <v>0.60621605627811</v>
      </c>
      <c r="K1151" s="19" t="n">
        <v>0.516037227822507</v>
      </c>
      <c r="L1151" s="19" t="n">
        <v>0.385059020703504</v>
      </c>
      <c r="M1151" s="19"/>
      <c r="N1151" s="19" t="n">
        <v>0.503211727426426</v>
      </c>
      <c r="O1151" s="19" t="n">
        <v>0.496138521981747</v>
      </c>
      <c r="P1151" s="19" t="n">
        <v>0.549871774140255</v>
      </c>
      <c r="Q1151" s="19" t="n">
        <v>0.503686672488812</v>
      </c>
      <c r="R1151" s="19" t="n">
        <v>0.509945579817791</v>
      </c>
      <c r="S1151" s="19"/>
      <c r="T1151" s="19" t="n">
        <v>0.543647044940596</v>
      </c>
      <c r="U1151" s="19" t="n">
        <v>0.533070029424918</v>
      </c>
      <c r="V1151" s="19" t="n">
        <v>0.527461018528167</v>
      </c>
      <c r="W1151" s="19" t="n">
        <v>0.509674880887023</v>
      </c>
      <c r="X1151" s="19"/>
      <c r="Y1151" s="19" t="n">
        <v>0.540966621202867</v>
      </c>
      <c r="Z1151" s="19" t="n">
        <v>0.434864368234867</v>
      </c>
      <c r="AA1151" s="19" t="n">
        <v>0.426560829622971</v>
      </c>
      <c r="AB1151" s="19" t="n">
        <v>0.623136138170397</v>
      </c>
      <c r="AC1151" s="19" t="n">
        <v>0.611036973586883</v>
      </c>
      <c r="AD1151" s="19" t="n">
        <v>0.636388503874847</v>
      </c>
      <c r="AE1151" s="19"/>
      <c r="AF1151" s="19" t="n">
        <v>0.510473774523256</v>
      </c>
      <c r="AG1151" s="19"/>
      <c r="AH1151" s="19" t="n">
        <v>0.513434109517202</v>
      </c>
      <c r="AI1151" s="19"/>
      <c r="AJ1151" s="19" t="n">
        <v>0.519094821784618</v>
      </c>
      <c r="AK1151" s="19" t="n">
        <v>0.496176877702845</v>
      </c>
      <c r="AL1151" s="19" t="n">
        <v>0.527682481217755</v>
      </c>
      <c r="AM1151" s="19" t="n">
        <v>0.564775631948316</v>
      </c>
      <c r="AN1151" s="19" t="n">
        <v>0.536535424318689</v>
      </c>
      <c r="AO1151" s="19" t="n">
        <v>0.570728658400426</v>
      </c>
      <c r="AP1151" s="19" t="n">
        <v>0.449844005653148</v>
      </c>
    </row>
    <row r="1152">
      <c r="B1152" t="s">
        <v>460</v>
      </c>
      <c r="C1152" s="19" t="n">
        <v>0.418830083550167</v>
      </c>
      <c r="D1152" s="19" t="n">
        <v>0.394569535065499</v>
      </c>
      <c r="E1152" s="19" t="n">
        <v>0.443150892918363</v>
      </c>
      <c r="F1152" s="19"/>
      <c r="G1152" s="19" t="n">
        <v>0.217659626222411</v>
      </c>
      <c r="H1152" s="19" t="n">
        <v>0.250327407532093</v>
      </c>
      <c r="I1152" s="19" t="n">
        <v>0.287818970256962</v>
      </c>
      <c r="J1152" s="19" t="n">
        <v>0.417701525601636</v>
      </c>
      <c r="K1152" s="19" t="n">
        <v>0.560653050701234</v>
      </c>
      <c r="L1152" s="19" t="n">
        <v>0.641855712359329</v>
      </c>
      <c r="M1152" s="19"/>
      <c r="N1152" s="19" t="n">
        <v>0.4452344859076</v>
      </c>
      <c r="O1152" s="19" t="n">
        <v>0.349940296408284</v>
      </c>
      <c r="P1152" s="19" t="n">
        <v>0.456568148373887</v>
      </c>
      <c r="Q1152" s="19" t="n">
        <v>0.438702420942541</v>
      </c>
      <c r="R1152" s="19" t="n">
        <v>0.395193825713734</v>
      </c>
      <c r="S1152" s="19"/>
      <c r="T1152" s="19" t="n">
        <v>0.337413754642075</v>
      </c>
      <c r="U1152" s="19" t="n">
        <v>0.381666015604386</v>
      </c>
      <c r="V1152" s="19" t="n">
        <v>0.446253821589716</v>
      </c>
      <c r="W1152" s="19" t="n">
        <v>0.414402260717388</v>
      </c>
      <c r="X1152" s="19"/>
      <c r="Y1152" s="19" t="n">
        <v>0.331822179935526</v>
      </c>
      <c r="Z1152" s="19" t="n">
        <v>0.371211361985366</v>
      </c>
      <c r="AA1152" s="19" t="n">
        <v>0.607031236752964</v>
      </c>
      <c r="AB1152" s="19" t="n">
        <v>0.347840013010836</v>
      </c>
      <c r="AC1152" s="19" t="n">
        <v>0.285444022684652</v>
      </c>
      <c r="AD1152" s="19" t="n">
        <v>0.489177109385324</v>
      </c>
      <c r="AE1152" s="19"/>
      <c r="AF1152" s="19" t="n">
        <v>0.414918894981489</v>
      </c>
      <c r="AG1152" s="19"/>
      <c r="AH1152" s="19" t="n">
        <v>0.422962469784635</v>
      </c>
      <c r="AI1152" s="19"/>
      <c r="AJ1152" s="19" t="n">
        <v>0.371404883482717</v>
      </c>
      <c r="AK1152" s="19" t="n">
        <v>0.405549507287842</v>
      </c>
      <c r="AL1152" s="19" t="n">
        <v>0.448947150527087</v>
      </c>
      <c r="AM1152" s="19" t="n">
        <v>0.388461039447637</v>
      </c>
      <c r="AN1152" s="19" t="n">
        <v>0.428753217617795</v>
      </c>
      <c r="AO1152" s="19" t="n">
        <v>0.39950018579751</v>
      </c>
      <c r="AP1152" s="19" t="n">
        <v>0.505488121061511</v>
      </c>
    </row>
    <row r="1153">
      <c r="B1153" t="s">
        <v>462</v>
      </c>
      <c r="C1153" s="19" t="n">
        <v>0.413859495223897</v>
      </c>
      <c r="D1153" s="19" t="n">
        <v>0.417292979031539</v>
      </c>
      <c r="E1153" s="19" t="n">
        <v>0.410417482970661</v>
      </c>
      <c r="F1153" s="19"/>
      <c r="G1153" s="19" t="n">
        <v>0.341387707974664</v>
      </c>
      <c r="H1153" s="19" t="n">
        <v>0.316626013044979</v>
      </c>
      <c r="I1153" s="19" t="n">
        <v>0.318552365834219</v>
      </c>
      <c r="J1153" s="19" t="n">
        <v>0.406258854414388</v>
      </c>
      <c r="K1153" s="19" t="n">
        <v>0.517565558522076</v>
      </c>
      <c r="L1153" s="19" t="n">
        <v>0.526910204916103</v>
      </c>
      <c r="M1153" s="19"/>
      <c r="N1153" s="19" t="n">
        <v>0.531859209997473</v>
      </c>
      <c r="O1153" s="19" t="n">
        <v>0.385276489012197</v>
      </c>
      <c r="P1153" s="19" t="n">
        <v>0.41318500468198</v>
      </c>
      <c r="Q1153" s="19" t="n">
        <v>0.387555731583618</v>
      </c>
      <c r="R1153" s="19" t="n">
        <v>0.452240716885318</v>
      </c>
      <c r="S1153" s="19"/>
      <c r="T1153" s="19" t="n">
        <v>0.466396814096554</v>
      </c>
      <c r="U1153" s="19" t="n">
        <v>0.453262392789039</v>
      </c>
      <c r="V1153" s="19" t="n">
        <v>0.432927550557799</v>
      </c>
      <c r="W1153" s="19" t="n">
        <v>0.382243122381326</v>
      </c>
      <c r="X1153" s="19"/>
      <c r="Y1153" s="19" t="n">
        <v>0.33898249536598</v>
      </c>
      <c r="Z1153" s="19" t="n">
        <v>0.43538362202129</v>
      </c>
      <c r="AA1153" s="19" t="n">
        <v>0.519583289869241</v>
      </c>
      <c r="AB1153" s="19" t="n">
        <v>0.420932075020351</v>
      </c>
      <c r="AC1153" s="19" t="n">
        <v>0.390432710530461</v>
      </c>
      <c r="AD1153" s="19" t="n">
        <v>0.428692094718226</v>
      </c>
      <c r="AE1153" s="19"/>
      <c r="AF1153" s="19" t="n">
        <v>0.455083386112638</v>
      </c>
      <c r="AG1153" s="19"/>
      <c r="AH1153" s="19" t="n">
        <v>0.414024791163495</v>
      </c>
      <c r="AI1153" s="19"/>
      <c r="AJ1153" s="19" t="n">
        <v>0.416309682011502</v>
      </c>
      <c r="AK1153" s="19" t="n">
        <v>0.447752978627194</v>
      </c>
      <c r="AL1153" s="19" t="n">
        <v>0.443793904630461</v>
      </c>
      <c r="AM1153" s="19" t="n">
        <v>0.394609261918839</v>
      </c>
      <c r="AN1153" s="19" t="n">
        <v>0.490543358487951</v>
      </c>
      <c r="AO1153" s="19" t="n">
        <v>0.403300870204147</v>
      </c>
      <c r="AP1153" s="19" t="n">
        <v>0.308695587495933</v>
      </c>
    </row>
    <row r="1154">
      <c r="B1154" t="s">
        <v>458</v>
      </c>
      <c r="C1154" s="19" t="n">
        <v>0.406160877864905</v>
      </c>
      <c r="D1154" s="19" t="n">
        <v>0.368106675112937</v>
      </c>
      <c r="E1154" s="19" t="n">
        <v>0.444309603619155</v>
      </c>
      <c r="F1154" s="19"/>
      <c r="G1154" s="19" t="n">
        <v>0.296093863401275</v>
      </c>
      <c r="H1154" s="19" t="n">
        <v>0.38839312206072</v>
      </c>
      <c r="I1154" s="19" t="n">
        <v>0.417401360019969</v>
      </c>
      <c r="J1154" s="19" t="n">
        <v>0.429508874306957</v>
      </c>
      <c r="K1154" s="19" t="n">
        <v>0.378097562692156</v>
      </c>
      <c r="L1154" s="19" t="n">
        <v>0.464392833695673</v>
      </c>
      <c r="M1154" s="19"/>
      <c r="N1154" s="19" t="n">
        <v>0.35830775854929</v>
      </c>
      <c r="O1154" s="19" t="n">
        <v>0.349794426414562</v>
      </c>
      <c r="P1154" s="19" t="n">
        <v>0.359964260685008</v>
      </c>
      <c r="Q1154" s="19" t="n">
        <v>0.444306933373597</v>
      </c>
      <c r="R1154" s="19" t="n">
        <v>0.514212803104734</v>
      </c>
      <c r="S1154" s="19"/>
      <c r="T1154" s="19" t="n">
        <v>0.387283143655661</v>
      </c>
      <c r="U1154" s="19" t="n">
        <v>0.425903600302075</v>
      </c>
      <c r="V1154" s="19" t="n">
        <v>0.346204109847576</v>
      </c>
      <c r="W1154" s="19" t="n">
        <v>0.41730578800461</v>
      </c>
      <c r="X1154" s="19"/>
      <c r="Y1154" s="19" t="n">
        <v>0.390037065448233</v>
      </c>
      <c r="Z1154" s="19" t="n">
        <v>0.410896771332947</v>
      </c>
      <c r="AA1154" s="19" t="n">
        <v>0.424267911621276</v>
      </c>
      <c r="AB1154" s="19" t="n">
        <v>0.376687510150511</v>
      </c>
      <c r="AC1154" s="19" t="n">
        <v>0.391106861129647</v>
      </c>
      <c r="AD1154" s="19" t="n">
        <v>0.454960291228891</v>
      </c>
      <c r="AE1154" s="19"/>
      <c r="AF1154" s="19" t="n">
        <v>0.434482254577086</v>
      </c>
      <c r="AG1154" s="19"/>
      <c r="AH1154" s="19" t="n">
        <v>0.410780129488752</v>
      </c>
      <c r="AI1154" s="19"/>
      <c r="AJ1154" s="19" t="n">
        <v>0.388853063911305</v>
      </c>
      <c r="AK1154" s="19" t="n">
        <v>0.420553782671767</v>
      </c>
      <c r="AL1154" s="19" t="n">
        <v>0.448612103979638</v>
      </c>
      <c r="AM1154" s="19" t="n">
        <v>0.327828212636419</v>
      </c>
      <c r="AN1154" s="19" t="n">
        <v>0.331128312879295</v>
      </c>
      <c r="AO1154" s="19" t="n">
        <v>0.460093787496826</v>
      </c>
      <c r="AP1154" s="19" t="n">
        <v>0.423878156394695</v>
      </c>
    </row>
    <row r="1155">
      <c r="B1155" t="s">
        <v>459</v>
      </c>
      <c r="C1155" s="19" t="n">
        <v>0.372910208016826</v>
      </c>
      <c r="D1155" s="19" t="n">
        <v>0.378983589656073</v>
      </c>
      <c r="E1155" s="19" t="n">
        <v>0.366821740678103</v>
      </c>
      <c r="F1155" s="19"/>
      <c r="G1155" s="19" t="n">
        <v>0.567065885305138</v>
      </c>
      <c r="H1155" s="19" t="n">
        <v>0.371598314809834</v>
      </c>
      <c r="I1155" s="19" t="n">
        <v>0.389916819811111</v>
      </c>
      <c r="J1155" s="19" t="n">
        <v>0.392645495232736</v>
      </c>
      <c r="K1155" s="19" t="n">
        <v>0.309678455648817</v>
      </c>
      <c r="L1155" s="19" t="n">
        <v>0.297350177192346</v>
      </c>
      <c r="M1155" s="19"/>
      <c r="N1155" s="19" t="n">
        <v>0.419430632771311</v>
      </c>
      <c r="O1155" s="19" t="n">
        <v>0.39892388703135</v>
      </c>
      <c r="P1155" s="19" t="n">
        <v>0.404774897386364</v>
      </c>
      <c r="Q1155" s="19" t="n">
        <v>0.338824508761378</v>
      </c>
      <c r="R1155" s="19" t="n">
        <v>0.335140653581029</v>
      </c>
      <c r="S1155" s="19"/>
      <c r="T1155" s="19" t="n">
        <v>0.465608104992185</v>
      </c>
      <c r="U1155" s="19" t="n">
        <v>0.392534276677877</v>
      </c>
      <c r="V1155" s="19" t="n">
        <v>0.363354617962213</v>
      </c>
      <c r="W1155" s="19" t="n">
        <v>0.366736374678762</v>
      </c>
      <c r="X1155" s="19"/>
      <c r="Y1155" s="19" t="n">
        <v>0.36568871582363</v>
      </c>
      <c r="Z1155" s="19" t="n">
        <v>0.374814688773103</v>
      </c>
      <c r="AA1155" s="19" t="n">
        <v>0.294107068091091</v>
      </c>
      <c r="AB1155" s="19" t="n">
        <v>0.490700997987363</v>
      </c>
      <c r="AC1155" s="19" t="n">
        <v>0.526672518854922</v>
      </c>
      <c r="AD1155" s="19" t="n">
        <v>0.523550566312933</v>
      </c>
      <c r="AE1155" s="19"/>
      <c r="AF1155" s="19" t="n">
        <v>0.342047174694479</v>
      </c>
      <c r="AG1155" s="19"/>
      <c r="AH1155" s="19" t="n">
        <v>0.367920352998946</v>
      </c>
      <c r="AI1155" s="19"/>
      <c r="AJ1155" s="19" t="n">
        <v>0.337846174103225</v>
      </c>
      <c r="AK1155" s="19" t="n">
        <v>0.369527152537069</v>
      </c>
      <c r="AL1155" s="19" t="n">
        <v>0.449769230332212</v>
      </c>
      <c r="AM1155" s="19" t="n">
        <v>0.35033000641086</v>
      </c>
      <c r="AN1155" s="19" t="n">
        <v>0.321189075580913</v>
      </c>
      <c r="AO1155" s="19" t="n">
        <v>0.429420722147576</v>
      </c>
      <c r="AP1155" s="19" t="n">
        <v>0.353586342637211</v>
      </c>
    </row>
    <row r="1156">
      <c r="B1156" t="s">
        <v>457</v>
      </c>
      <c r="C1156" s="19" t="n">
        <v>0.313825383454187</v>
      </c>
      <c r="D1156" s="19" t="n">
        <v>0.329177730479776</v>
      </c>
      <c r="E1156" s="19" t="n">
        <v>0.298434902666018</v>
      </c>
      <c r="F1156" s="19"/>
      <c r="G1156" s="19" t="n">
        <v>0.322534322193308</v>
      </c>
      <c r="H1156" s="19" t="n">
        <v>0.402716406064</v>
      </c>
      <c r="I1156" s="19" t="n">
        <v>0.405916080541844</v>
      </c>
      <c r="J1156" s="19" t="n">
        <v>0.303063567278433</v>
      </c>
      <c r="K1156" s="19" t="n">
        <v>0.292370300663307</v>
      </c>
      <c r="L1156" s="19" t="n">
        <v>0.198788887708799</v>
      </c>
      <c r="M1156" s="19"/>
      <c r="N1156" s="19" t="n">
        <v>0.273641231257174</v>
      </c>
      <c r="O1156" s="19" t="n">
        <v>0.328255660537895</v>
      </c>
      <c r="P1156" s="19" t="n">
        <v>0.28166047238602</v>
      </c>
      <c r="Q1156" s="19" t="n">
        <v>0.309507316320153</v>
      </c>
      <c r="R1156" s="19" t="n">
        <v>0.369153152549619</v>
      </c>
      <c r="S1156" s="19"/>
      <c r="T1156" s="19" t="n">
        <v>0.303709282755966</v>
      </c>
      <c r="U1156" s="19" t="n">
        <v>0.384256023464265</v>
      </c>
      <c r="V1156" s="19" t="n">
        <v>0.289030890352326</v>
      </c>
      <c r="W1156" s="19" t="n">
        <v>0.296423178447227</v>
      </c>
      <c r="X1156" s="19"/>
      <c r="Y1156" s="19" t="n">
        <v>0.349962744798102</v>
      </c>
      <c r="Z1156" s="19" t="n">
        <v>0.28442418150502</v>
      </c>
      <c r="AA1156" s="19" t="n">
        <v>0.215717239406929</v>
      </c>
      <c r="AB1156" s="19" t="n">
        <v>0.407016900851292</v>
      </c>
      <c r="AC1156" s="19" t="n">
        <v>0.421553607585132</v>
      </c>
      <c r="AD1156" s="19" t="n">
        <v>0.27986816306169</v>
      </c>
      <c r="AE1156" s="19"/>
      <c r="AF1156" s="19" t="n">
        <v>0.324004462753254</v>
      </c>
      <c r="AG1156" s="19"/>
      <c r="AH1156" s="19" t="n">
        <v>0.314667400174934</v>
      </c>
      <c r="AI1156" s="19"/>
      <c r="AJ1156" s="19" t="n">
        <v>0.334177057944439</v>
      </c>
      <c r="AK1156" s="19" t="n">
        <v>0.297017101748248</v>
      </c>
      <c r="AL1156" s="19" t="n">
        <v>0.302616550037365</v>
      </c>
      <c r="AM1156" s="19" t="n">
        <v>0.301572334106872</v>
      </c>
      <c r="AN1156" s="19" t="n">
        <v>0.330531796822834</v>
      </c>
      <c r="AO1156" s="19" t="n">
        <v>0.412642294000322</v>
      </c>
      <c r="AP1156" s="19" t="n">
        <v>0.255659269793173</v>
      </c>
    </row>
    <row r="1157">
      <c r="B1157" t="s">
        <v>461</v>
      </c>
      <c r="C1157" s="19" t="n">
        <v>0.283935788412226</v>
      </c>
      <c r="D1157" s="19" t="n">
        <v>0.31334470004179</v>
      </c>
      <c r="E1157" s="19" t="n">
        <v>0.254453827857182</v>
      </c>
      <c r="F1157" s="19"/>
      <c r="G1157" s="19" t="n">
        <v>0.328008746832452</v>
      </c>
      <c r="H1157" s="19" t="n">
        <v>0.244192209590907</v>
      </c>
      <c r="I1157" s="19" t="n">
        <v>0.250648534376587</v>
      </c>
      <c r="J1157" s="19" t="n">
        <v>0.281324849936702</v>
      </c>
      <c r="K1157" s="19" t="n">
        <v>0.334286832585627</v>
      </c>
      <c r="L1157" s="19" t="n">
        <v>0.285769181147736</v>
      </c>
      <c r="M1157" s="19"/>
      <c r="N1157" s="19" t="n">
        <v>0.312779403863073</v>
      </c>
      <c r="O1157" s="19" t="n">
        <v>0.331705721181681</v>
      </c>
      <c r="P1157" s="19" t="n">
        <v>0.308508948060749</v>
      </c>
      <c r="Q1157" s="19" t="n">
        <v>0.254578220035662</v>
      </c>
      <c r="R1157" s="19" t="n">
        <v>0.225833649115475</v>
      </c>
      <c r="S1157" s="19"/>
      <c r="T1157" s="19" t="n">
        <v>0.41456989336497</v>
      </c>
      <c r="U1157" s="19" t="n">
        <v>0.356748300616845</v>
      </c>
      <c r="V1157" s="19" t="n">
        <v>0.269838979776797</v>
      </c>
      <c r="W1157" s="19" t="n">
        <v>0.256337021720499</v>
      </c>
      <c r="X1157" s="19"/>
      <c r="Y1157" s="19" t="n">
        <v>0.270486653187382</v>
      </c>
      <c r="Z1157" s="19" t="n">
        <v>0.299002362452616</v>
      </c>
      <c r="AA1157" s="19" t="n">
        <v>0.285830019273606</v>
      </c>
      <c r="AB1157" s="19" t="n">
        <v>0.345990833196065</v>
      </c>
      <c r="AC1157" s="19" t="n">
        <v>0.262124075464304</v>
      </c>
      <c r="AD1157" s="19" t="n">
        <v>0.309417838600642</v>
      </c>
      <c r="AE1157" s="19"/>
      <c r="AF1157" s="19" t="n">
        <v>0.281756573794301</v>
      </c>
      <c r="AG1157" s="19"/>
      <c r="AH1157" s="19" t="n">
        <v>0.281180610205696</v>
      </c>
      <c r="AI1157" s="19"/>
      <c r="AJ1157" s="19" t="n">
        <v>0.273796693679143</v>
      </c>
      <c r="AK1157" s="19" t="n">
        <v>0.323987113028036</v>
      </c>
      <c r="AL1157" s="19" t="n">
        <v>0.275808686797019</v>
      </c>
      <c r="AM1157" s="19" t="n">
        <v>0.285802466432922</v>
      </c>
      <c r="AN1157" s="19" t="n">
        <v>0.264938081416064</v>
      </c>
      <c r="AO1157" s="19" t="n">
        <v>0.353861868218863</v>
      </c>
      <c r="AP1157" s="19" t="n">
        <v>0.225121714209933</v>
      </c>
    </row>
    <row r="1158">
      <c r="B1158" t="s">
        <v>456</v>
      </c>
      <c r="C1158" s="19" t="n">
        <v>0.138053082254955</v>
      </c>
      <c r="D1158" s="19" t="n">
        <v>0.149493658100984</v>
      </c>
      <c r="E1158" s="19" t="n">
        <v>0.126584089112055</v>
      </c>
      <c r="F1158" s="19"/>
      <c r="G1158" s="19" t="n">
        <v>0.0444195219742308</v>
      </c>
      <c r="H1158" s="19" t="n">
        <v>0.0870950448256134</v>
      </c>
      <c r="I1158" s="19" t="n">
        <v>0.0824174493555894</v>
      </c>
      <c r="J1158" s="19" t="n">
        <v>0.113606165704741</v>
      </c>
      <c r="K1158" s="19" t="n">
        <v>0.136762971740099</v>
      </c>
      <c r="L1158" s="19" t="n">
        <v>0.279643159425855</v>
      </c>
      <c r="M1158" s="19"/>
      <c r="N1158" s="19" t="n">
        <v>0.171090961108044</v>
      </c>
      <c r="O1158" s="19" t="n">
        <v>0.0985247066900237</v>
      </c>
      <c r="P1158" s="19" t="n">
        <v>0.119990245844393</v>
      </c>
      <c r="Q1158" s="19" t="n">
        <v>0.157746886909835</v>
      </c>
      <c r="R1158" s="19" t="n">
        <v>0.170538495287601</v>
      </c>
      <c r="S1158" s="19"/>
      <c r="T1158" s="19" t="n">
        <v>0.122243130702846</v>
      </c>
      <c r="U1158" s="19" t="n">
        <v>0.164532143980197</v>
      </c>
      <c r="V1158" s="19" t="n">
        <v>0.196232698227818</v>
      </c>
      <c r="W1158" s="19" t="n">
        <v>0.121349232919855</v>
      </c>
      <c r="X1158" s="19"/>
      <c r="Y1158" s="19" t="n">
        <v>0.0981007290141805</v>
      </c>
      <c r="Z1158" s="19" t="n">
        <v>0.0958026031323193</v>
      </c>
      <c r="AA1158" s="19" t="n">
        <v>0.234463085690069</v>
      </c>
      <c r="AB1158" s="19" t="n">
        <v>0.109716615186675</v>
      </c>
      <c r="AC1158" s="19" t="n">
        <v>0.0604936814556523</v>
      </c>
      <c r="AD1158" s="19" t="n">
        <v>0.166197775078214</v>
      </c>
      <c r="AE1158" s="19"/>
      <c r="AF1158" s="19" t="n">
        <v>0.171613288029002</v>
      </c>
      <c r="AG1158" s="19"/>
      <c r="AH1158" s="19" t="n">
        <v>0.139059356673583</v>
      </c>
      <c r="AI1158" s="19"/>
      <c r="AJ1158" s="19" t="n">
        <v>0.1608048296132</v>
      </c>
      <c r="AK1158" s="19" t="n">
        <v>0.10787287342359</v>
      </c>
      <c r="AL1158" s="19" t="n">
        <v>0.174621048593545</v>
      </c>
      <c r="AM1158" s="19" t="n">
        <v>0.0990115341426311</v>
      </c>
      <c r="AN1158" s="19" t="n">
        <v>0.106143128098922</v>
      </c>
      <c r="AO1158" s="19" t="n">
        <v>0.18643204648178</v>
      </c>
      <c r="AP1158" s="19" t="n">
        <v>0.109983729522951</v>
      </c>
    </row>
    <row r="1159">
      <c r="B1159" t="s">
        <v>454</v>
      </c>
      <c r="C1159" s="19" t="n">
        <v>0.115232548307096</v>
      </c>
      <c r="D1159" s="19" t="n">
        <v>0.131599989679544</v>
      </c>
      <c r="E1159" s="19" t="n">
        <v>0.0988244517747368</v>
      </c>
      <c r="F1159" s="19"/>
      <c r="G1159" s="19" t="n">
        <v>0.0120865885144969</v>
      </c>
      <c r="H1159" s="19" t="n">
        <v>0.0756531414521681</v>
      </c>
      <c r="I1159" s="19" t="n">
        <v>0.0733274766379825</v>
      </c>
      <c r="J1159" s="19" t="n">
        <v>0.0793143292146858</v>
      </c>
      <c r="K1159" s="19" t="n">
        <v>0.11089639761628</v>
      </c>
      <c r="L1159" s="19" t="n">
        <v>0.253458188509086</v>
      </c>
      <c r="M1159" s="19"/>
      <c r="N1159" s="19" t="n">
        <v>0.133465262180296</v>
      </c>
      <c r="O1159" s="19" t="n">
        <v>0.0638585277179344</v>
      </c>
      <c r="P1159" s="19" t="n">
        <v>0.148534839912776</v>
      </c>
      <c r="Q1159" s="19" t="n">
        <v>0.0935025182685911</v>
      </c>
      <c r="R1159" s="19" t="n">
        <v>0.166397412702518</v>
      </c>
      <c r="S1159" s="19"/>
      <c r="T1159" s="19" t="n">
        <v>0.144548233485425</v>
      </c>
      <c r="U1159" s="19" t="n">
        <v>0.154955034947112</v>
      </c>
      <c r="V1159" s="19" t="n">
        <v>0.130925819379767</v>
      </c>
      <c r="W1159" s="19" t="n">
        <v>0.0896230468933107</v>
      </c>
      <c r="X1159" s="19"/>
      <c r="Y1159" s="19" t="n">
        <v>0.0797618923940779</v>
      </c>
      <c r="Z1159" s="19" t="n">
        <v>0.0850558966187175</v>
      </c>
      <c r="AA1159" s="19" t="n">
        <v>0.212127070716024</v>
      </c>
      <c r="AB1159" s="19" t="n">
        <v>0.0673695337895285</v>
      </c>
      <c r="AC1159" s="19" t="n">
        <v>0</v>
      </c>
      <c r="AD1159" s="19" t="n">
        <v>0.141361608426238</v>
      </c>
      <c r="AE1159" s="19"/>
      <c r="AF1159" s="19" t="n">
        <v>0.139830554654458</v>
      </c>
      <c r="AG1159" s="19"/>
      <c r="AH1159" s="19" t="n">
        <v>0.114728289365018</v>
      </c>
      <c r="AI1159" s="19"/>
      <c r="AJ1159" s="19" t="n">
        <v>0.113490862855628</v>
      </c>
      <c r="AK1159" s="19" t="n">
        <v>0.136869580257387</v>
      </c>
      <c r="AL1159" s="19" t="n">
        <v>0.136745632628732</v>
      </c>
      <c r="AM1159" s="19" t="n">
        <v>0.0814252450397901</v>
      </c>
      <c r="AN1159" s="19" t="n">
        <v>0.0766674203335408</v>
      </c>
      <c r="AO1159" s="19" t="n">
        <v>0.089067830659482</v>
      </c>
      <c r="AP1159" s="19" t="n">
        <v>0.121968275452718</v>
      </c>
    </row>
    <row r="1160">
      <c r="B1160" t="s">
        <v>455</v>
      </c>
      <c r="C1160" s="19" t="n">
        <v>0.0979969881118611</v>
      </c>
      <c r="D1160" s="19" t="n">
        <v>0.108514090324819</v>
      </c>
      <c r="E1160" s="19" t="n">
        <v>0.0874537624222676</v>
      </c>
      <c r="F1160" s="19"/>
      <c r="G1160" s="19" t="n">
        <v>0.0771810058222647</v>
      </c>
      <c r="H1160" s="19" t="n">
        <v>0.160410579431626</v>
      </c>
      <c r="I1160" s="19" t="n">
        <v>0.163238773422144</v>
      </c>
      <c r="J1160" s="19" t="n">
        <v>0.0859036306872117</v>
      </c>
      <c r="K1160" s="19" t="n">
        <v>0.0464390265538701</v>
      </c>
      <c r="L1160" s="19" t="n">
        <v>0.0569891653398589</v>
      </c>
      <c r="M1160" s="19"/>
      <c r="N1160" s="19" t="n">
        <v>0.106228819752205</v>
      </c>
      <c r="O1160" s="19" t="n">
        <v>0.0906278813203585</v>
      </c>
      <c r="P1160" s="19" t="n">
        <v>0.11089634391832</v>
      </c>
      <c r="Q1160" s="19" t="n">
        <v>0.0787849869413939</v>
      </c>
      <c r="R1160" s="19" t="n">
        <v>0.123162555622765</v>
      </c>
      <c r="S1160" s="19"/>
      <c r="T1160" s="19" t="n">
        <v>0.159628149433041</v>
      </c>
      <c r="U1160" s="19" t="n">
        <v>0.198339413970934</v>
      </c>
      <c r="V1160" s="19" t="n">
        <v>0.0782655194777187</v>
      </c>
      <c r="W1160" s="19" t="n">
        <v>0.0775777818448939</v>
      </c>
      <c r="X1160" s="19"/>
      <c r="Y1160" s="19" t="n">
        <v>0.103819214712948</v>
      </c>
      <c r="Z1160" s="19" t="n">
        <v>0.156121544425943</v>
      </c>
      <c r="AA1160" s="19" t="n">
        <v>0.0562120051602955</v>
      </c>
      <c r="AB1160" s="19" t="n">
        <v>0.115901657554191</v>
      </c>
      <c r="AC1160" s="19" t="n">
        <v>0.0917780071661157</v>
      </c>
      <c r="AD1160" s="19" t="n">
        <v>0.126579948367021</v>
      </c>
      <c r="AE1160" s="19"/>
      <c r="AF1160" s="19" t="n">
        <v>0.123843349363083</v>
      </c>
      <c r="AG1160" s="19"/>
      <c r="AH1160" s="19" t="n">
        <v>0.0984423296107655</v>
      </c>
      <c r="AI1160" s="19"/>
      <c r="AJ1160" s="19" t="n">
        <v>0.0692815395927727</v>
      </c>
      <c r="AK1160" s="19" t="n">
        <v>0.0927450890217121</v>
      </c>
      <c r="AL1160" s="19" t="n">
        <v>0.0750957674520711</v>
      </c>
      <c r="AM1160" s="19" t="n">
        <v>0.11018548417997</v>
      </c>
      <c r="AN1160" s="19" t="n">
        <v>0.0759059180069574</v>
      </c>
      <c r="AO1160" s="19" t="n">
        <v>0.172803935903779</v>
      </c>
      <c r="AP1160" s="19" t="n">
        <v>0.13884860960101</v>
      </c>
    </row>
    <row r="1161">
      <c r="B1161" t="s">
        <v>81</v>
      </c>
      <c r="C1161" s="19" t="n">
        <v>0.0876767011621897</v>
      </c>
      <c r="D1161" s="19" t="n">
        <v>0.0827272735086588</v>
      </c>
      <c r="E1161" s="19" t="n">
        <v>0.0926384227209283</v>
      </c>
      <c r="F1161" s="19"/>
      <c r="G1161" s="19" t="n">
        <v>0.0678624792887676</v>
      </c>
      <c r="H1161" s="19" t="n">
        <v>0.063115722922872</v>
      </c>
      <c r="I1161" s="19" t="n">
        <v>0.0601839684846501</v>
      </c>
      <c r="J1161" s="19" t="n">
        <v>0.0481955455433473</v>
      </c>
      <c r="K1161" s="19" t="n">
        <v>0.0816839066321058</v>
      </c>
      <c r="L1161" s="19" t="n">
        <v>0.168770715015509</v>
      </c>
      <c r="M1161" s="19"/>
      <c r="N1161" s="19" t="n">
        <v>0.0543294417108778</v>
      </c>
      <c r="O1161" s="19" t="n">
        <v>0.110637587674827</v>
      </c>
      <c r="P1161" s="19" t="n">
        <v>0.0824394886254435</v>
      </c>
      <c r="Q1161" s="19" t="n">
        <v>0.0902954963589081</v>
      </c>
      <c r="R1161" s="19" t="n">
        <v>0.076029486603607</v>
      </c>
      <c r="S1161" s="19"/>
      <c r="T1161" s="19" t="n">
        <v>0.0157376137458545</v>
      </c>
      <c r="U1161" s="19" t="n">
        <v>0.0956610511251459</v>
      </c>
      <c r="V1161" s="19" t="n">
        <v>0.113103832664579</v>
      </c>
      <c r="W1161" s="19" t="n">
        <v>0.0804370861860126</v>
      </c>
      <c r="X1161" s="19"/>
      <c r="Y1161" s="19" t="n">
        <v>0.0774645712160094</v>
      </c>
      <c r="Z1161" s="19" t="n">
        <v>0.0628599555817463</v>
      </c>
      <c r="AA1161" s="19" t="n">
        <v>0.153503119097584</v>
      </c>
      <c r="AB1161" s="19" t="n">
        <v>0</v>
      </c>
      <c r="AC1161" s="19" t="n">
        <v>0.065602211942768</v>
      </c>
      <c r="AD1161" s="19" t="n">
        <v>0.0419595271917611</v>
      </c>
      <c r="AE1161" s="19"/>
      <c r="AF1161" s="19" t="n">
        <v>0.0837207750991325</v>
      </c>
      <c r="AG1161" s="19"/>
      <c r="AH1161" s="19" t="n">
        <v>0.0917524204504925</v>
      </c>
      <c r="AI1161" s="19"/>
      <c r="AJ1161" s="19" t="n">
        <v>0.0748173634245549</v>
      </c>
      <c r="AK1161" s="19" t="n">
        <v>0.110428792124385</v>
      </c>
      <c r="AL1161" s="19" t="n">
        <v>0.0581097333182392</v>
      </c>
      <c r="AM1161" s="19" t="n">
        <v>0.084735726818183</v>
      </c>
      <c r="AN1161" s="19" t="n">
        <v>0.145041635037502</v>
      </c>
      <c r="AO1161" s="19" t="n">
        <v>0.0789357021160279</v>
      </c>
      <c r="AP1161" s="19" t="n">
        <v>0.0909049025612473</v>
      </c>
    </row>
    <row r="1162">
      <c r="B1162" t="s">
        <v>209</v>
      </c>
      <c r="C1162" s="19" t="n">
        <v>0.0587077360095568</v>
      </c>
      <c r="D1162" s="19" t="n">
        <v>0.0483030218516078</v>
      </c>
      <c r="E1162" s="19" t="n">
        <v>0.0691382944829551</v>
      </c>
      <c r="F1162" s="19"/>
      <c r="G1162" s="19" t="n">
        <v>0.0389274723525738</v>
      </c>
      <c r="H1162" s="19" t="n">
        <v>0.045511945506807</v>
      </c>
      <c r="I1162" s="19" t="n">
        <v>0.0518449528286449</v>
      </c>
      <c r="J1162" s="19" t="n">
        <v>0.106173668876725</v>
      </c>
      <c r="K1162" s="19" t="n">
        <v>0.0739263895119457</v>
      </c>
      <c r="L1162" s="19" t="n">
        <v>0.0373267049695021</v>
      </c>
      <c r="M1162" s="19"/>
      <c r="N1162" s="19" t="n">
        <v>0.101587740683782</v>
      </c>
      <c r="O1162" s="19" t="n">
        <v>0.0804311426135721</v>
      </c>
      <c r="P1162" s="19" t="n">
        <v>0.0529185031690746</v>
      </c>
      <c r="Q1162" s="19" t="n">
        <v>0.0419947531742715</v>
      </c>
      <c r="R1162" s="19" t="n">
        <v>0.0547871108376396</v>
      </c>
      <c r="S1162" s="19"/>
      <c r="T1162" s="19" t="n">
        <v>0.0235492277059821</v>
      </c>
      <c r="U1162" s="19" t="n">
        <v>0.0559155580070156</v>
      </c>
      <c r="V1162" s="19" t="n">
        <v>0.058579179172806</v>
      </c>
      <c r="W1162" s="19" t="n">
        <v>0.057968628428199</v>
      </c>
      <c r="X1162" s="19"/>
      <c r="Y1162" s="19" t="n">
        <v>0.053045006555067</v>
      </c>
      <c r="Z1162" s="19" t="n">
        <v>0.0669119351125943</v>
      </c>
      <c r="AA1162" s="19" t="n">
        <v>0.0535934929626838</v>
      </c>
      <c r="AB1162" s="19" t="n">
        <v>0.135028737996297</v>
      </c>
      <c r="AC1162" s="19" t="n">
        <v>0.0269597751168758</v>
      </c>
      <c r="AD1162" s="19" t="n">
        <v>0.0663465873570729</v>
      </c>
      <c r="AE1162" s="19"/>
      <c r="AF1162" s="19" t="n">
        <v>0.0600957938830987</v>
      </c>
      <c r="AG1162" s="19"/>
      <c r="AH1162" s="19" t="n">
        <v>0.0575672245559812</v>
      </c>
      <c r="AI1162" s="19"/>
      <c r="AJ1162" s="19" t="n">
        <v>0.0574475871233068</v>
      </c>
      <c r="AK1162" s="19" t="n">
        <v>0.0608002690279458</v>
      </c>
      <c r="AL1162" s="19" t="n">
        <v>0.0292305465345787</v>
      </c>
      <c r="AM1162" s="19" t="n">
        <v>0.0669282663286955</v>
      </c>
      <c r="AN1162" s="19" t="n">
        <v>0.0889911627701553</v>
      </c>
      <c r="AO1162" s="19" t="n">
        <v>0.0730038348652957</v>
      </c>
      <c r="AP1162" s="19" t="n">
        <v>0.0629954778285893</v>
      </c>
    </row>
    <row r="1163">
      <c r="C1163" s="19"/>
      <c r="D1163" s="19"/>
      <c r="E1163" s="19"/>
      <c r="F1163" s="19"/>
      <c r="G1163" s="19"/>
      <c r="H1163" s="19"/>
      <c r="I1163" s="19"/>
      <c r="J1163" s="19"/>
      <c r="K1163" s="19"/>
      <c r="L1163" s="19"/>
      <c r="M1163" s="19"/>
      <c r="N1163" s="19"/>
      <c r="O1163" s="19"/>
      <c r="P1163" s="19"/>
      <c r="Q1163" s="19"/>
      <c r="R1163" s="19"/>
      <c r="S1163" s="19"/>
      <c r="T1163" s="19"/>
      <c r="U1163" s="19"/>
      <c r="V1163" s="19"/>
      <c r="W1163" s="19"/>
      <c r="X1163" s="19"/>
      <c r="Y1163" s="19"/>
      <c r="Z1163" s="19"/>
      <c r="AA1163" s="19"/>
      <c r="AB1163" s="19"/>
      <c r="AC1163" s="19"/>
      <c r="AD1163" s="19"/>
      <c r="AE1163" s="19"/>
      <c r="AF1163" s="19"/>
      <c r="AG1163" s="19"/>
      <c r="AH1163" s="19"/>
      <c r="AI1163" s="19"/>
      <c r="AJ1163" s="19"/>
      <c r="AK1163" s="19"/>
      <c r="AL1163" s="19"/>
      <c r="AM1163" s="19"/>
      <c r="AN1163" s="19"/>
      <c r="AO1163" s="19"/>
      <c r="AP1163" s="19"/>
    </row>
    <row r="1164">
      <c r="B1164" s="7" t="s">
        <v>497</v>
      </c>
      <c r="C1164" s="19"/>
      <c r="D1164" s="19"/>
      <c r="E1164" s="19"/>
      <c r="F1164" s="19"/>
      <c r="G1164" s="19"/>
      <c r="H1164" s="19"/>
      <c r="I1164" s="19"/>
      <c r="J1164" s="19"/>
      <c r="K1164" s="19"/>
      <c r="L1164" s="19"/>
      <c r="M1164" s="19"/>
      <c r="N1164" s="19"/>
      <c r="O1164" s="19"/>
      <c r="P1164" s="19"/>
      <c r="Q1164" s="19"/>
      <c r="R1164" s="19"/>
      <c r="S1164" s="19"/>
      <c r="T1164" s="19"/>
      <c r="U1164" s="19"/>
      <c r="V1164" s="19"/>
      <c r="W1164" s="19"/>
      <c r="X1164" s="19"/>
      <c r="Y1164" s="19"/>
      <c r="Z1164" s="19"/>
      <c r="AA1164" s="19"/>
      <c r="AB1164" s="19"/>
      <c r="AC1164" s="19"/>
      <c r="AD1164" s="19"/>
      <c r="AE1164" s="19"/>
      <c r="AF1164" s="19"/>
      <c r="AG1164" s="19"/>
      <c r="AH1164" s="19"/>
      <c r="AI1164" s="19"/>
      <c r="AJ1164" s="19"/>
      <c r="AK1164" s="19"/>
      <c r="AL1164" s="19"/>
      <c r="AM1164" s="19"/>
      <c r="AN1164" s="19"/>
      <c r="AO1164" s="19"/>
      <c r="AP1164" s="19"/>
    </row>
    <row r="1165">
      <c r="B1165" s="26" t="s">
        <v>64</v>
      </c>
      <c r="C1165" s="19"/>
      <c r="D1165" s="19"/>
      <c r="E1165" s="19"/>
      <c r="F1165" s="19"/>
      <c r="G1165" s="19"/>
      <c r="H1165" s="19"/>
      <c r="I1165" s="19"/>
      <c r="J1165" s="19"/>
      <c r="K1165" s="19"/>
      <c r="L1165" s="19"/>
      <c r="M1165" s="19"/>
      <c r="N1165" s="19"/>
      <c r="O1165" s="19"/>
      <c r="P1165" s="19"/>
      <c r="Q1165" s="19"/>
      <c r="R1165" s="19"/>
      <c r="S1165" s="19"/>
      <c r="T1165" s="19"/>
      <c r="U1165" s="19"/>
      <c r="V1165" s="19"/>
      <c r="W1165" s="19"/>
      <c r="X1165" s="19"/>
      <c r="Y1165" s="19"/>
      <c r="Z1165" s="19"/>
      <c r="AA1165" s="19"/>
      <c r="AB1165" s="19"/>
      <c r="AC1165" s="19"/>
      <c r="AD1165" s="19"/>
      <c r="AE1165" s="19"/>
      <c r="AF1165" s="19"/>
      <c r="AG1165" s="19"/>
      <c r="AH1165" s="19"/>
      <c r="AI1165" s="19"/>
      <c r="AJ1165" s="19"/>
      <c r="AK1165" s="19"/>
      <c r="AL1165" s="19"/>
      <c r="AM1165" s="19"/>
      <c r="AN1165" s="19"/>
      <c r="AO1165" s="19"/>
      <c r="AP1165" s="19"/>
    </row>
    <row r="1166">
      <c r="B1166" t="s">
        <v>466</v>
      </c>
      <c r="C1166" s="19" t="n">
        <v>0.601185263635461</v>
      </c>
      <c r="D1166" s="19" t="n">
        <v>0.555744203066483</v>
      </c>
      <c r="E1166" s="19" t="n">
        <v>0.646739195455476</v>
      </c>
      <c r="F1166" s="19"/>
      <c r="G1166" s="19" t="n">
        <v>0.566653862116086</v>
      </c>
      <c r="H1166" s="19" t="n">
        <v>0.549315147111637</v>
      </c>
      <c r="I1166" s="19" t="n">
        <v>0.465448785184613</v>
      </c>
      <c r="J1166" s="19" t="n">
        <v>0.649378265738352</v>
      </c>
      <c r="K1166" s="19" t="n">
        <v>0.677133195012262</v>
      </c>
      <c r="L1166" s="19" t="n">
        <v>0.667670531522611</v>
      </c>
      <c r="M1166" s="19"/>
      <c r="N1166" s="19" t="n">
        <v>0.674125419107004</v>
      </c>
      <c r="O1166" s="19" t="n">
        <v>0.624903268987862</v>
      </c>
      <c r="P1166" s="19" t="n">
        <v>0.553616338004356</v>
      </c>
      <c r="Q1166" s="19" t="n">
        <v>0.619555716717908</v>
      </c>
      <c r="R1166" s="19" t="n">
        <v>0.57955861877943</v>
      </c>
      <c r="S1166" s="19"/>
      <c r="T1166" s="19" t="n">
        <v>0.472356029731378</v>
      </c>
      <c r="U1166" s="19" t="n">
        <v>0.656787218672604</v>
      </c>
      <c r="V1166" s="19" t="n">
        <v>0.647495931473633</v>
      </c>
      <c r="W1166" s="19" t="n">
        <v>0.582255518843802</v>
      </c>
      <c r="X1166" s="19"/>
      <c r="Y1166" s="19" t="n">
        <v>0.52822555027676</v>
      </c>
      <c r="Z1166" s="19" t="n">
        <v>0.692681015879572</v>
      </c>
      <c r="AA1166" s="19" t="n">
        <v>0.67894447528376</v>
      </c>
      <c r="AB1166" s="19" t="n">
        <v>0.574289091674731</v>
      </c>
      <c r="AC1166" s="19" t="n">
        <v>0.612297683966486</v>
      </c>
      <c r="AD1166" s="19" t="n">
        <v>0.657491215513945</v>
      </c>
      <c r="AE1166" s="19"/>
      <c r="AF1166" s="19" t="n">
        <v>0.590145804949344</v>
      </c>
      <c r="AG1166" s="19"/>
      <c r="AH1166" s="19" t="n">
        <v>0.615324714105138</v>
      </c>
      <c r="AI1166" s="19"/>
      <c r="AJ1166" s="19" t="n">
        <v>0.626560613807398</v>
      </c>
      <c r="AK1166" s="19" t="n">
        <v>0.583528895999202</v>
      </c>
      <c r="AL1166" s="19" t="n">
        <v>0.605711175838996</v>
      </c>
      <c r="AM1166" s="19" t="n">
        <v>0.517780314747979</v>
      </c>
      <c r="AN1166" s="19" t="n">
        <v>0.627863476505088</v>
      </c>
      <c r="AO1166" s="19" t="n">
        <v>0.606160008112018</v>
      </c>
      <c r="AP1166" s="19" t="n">
        <v>0.613399976934162</v>
      </c>
    </row>
    <row r="1167">
      <c r="B1167" t="s">
        <v>467</v>
      </c>
      <c r="C1167" s="19" t="n">
        <v>0.554416661906511</v>
      </c>
      <c r="D1167" s="19" t="n">
        <v>0.515661742382865</v>
      </c>
      <c r="E1167" s="19" t="n">
        <v>0.593267844945922</v>
      </c>
      <c r="F1167" s="19"/>
      <c r="G1167" s="19" t="n">
        <v>0.389552262406887</v>
      </c>
      <c r="H1167" s="19" t="n">
        <v>0.455340894776132</v>
      </c>
      <c r="I1167" s="19" t="n">
        <v>0.457066102019899</v>
      </c>
      <c r="J1167" s="19" t="n">
        <v>0.565501683765162</v>
      </c>
      <c r="K1167" s="19" t="n">
        <v>0.673917496355188</v>
      </c>
      <c r="L1167" s="19" t="n">
        <v>0.689383521492121</v>
      </c>
      <c r="M1167" s="19"/>
      <c r="N1167" s="19" t="n">
        <v>0.672237619141393</v>
      </c>
      <c r="O1167" s="19" t="n">
        <v>0.519388666212173</v>
      </c>
      <c r="P1167" s="19" t="n">
        <v>0.519219343676604</v>
      </c>
      <c r="Q1167" s="19" t="n">
        <v>0.598276245942989</v>
      </c>
      <c r="R1167" s="19" t="n">
        <v>0.517953611610358</v>
      </c>
      <c r="S1167" s="19"/>
      <c r="T1167" s="19" t="n">
        <v>0.29804707580345</v>
      </c>
      <c r="U1167" s="19" t="n">
        <v>0.652882596732481</v>
      </c>
      <c r="V1167" s="19" t="n">
        <v>0.603638281692407</v>
      </c>
      <c r="W1167" s="19" t="n">
        <v>0.518900730429412</v>
      </c>
      <c r="X1167" s="19"/>
      <c r="Y1167" s="19" t="n">
        <v>0.479936055833272</v>
      </c>
      <c r="Z1167" s="19" t="n">
        <v>0.57145861113001</v>
      </c>
      <c r="AA1167" s="19" t="n">
        <v>0.675056684434669</v>
      </c>
      <c r="AB1167" s="19" t="n">
        <v>0.546682695707098</v>
      </c>
      <c r="AC1167" s="19" t="n">
        <v>0.433619847952177</v>
      </c>
      <c r="AD1167" s="19" t="n">
        <v>0.616343939440895</v>
      </c>
      <c r="AE1167" s="19"/>
      <c r="AF1167" s="19" t="n">
        <v>0.643258607779134</v>
      </c>
      <c r="AG1167" s="19"/>
      <c r="AH1167" s="19" t="n">
        <v>0.571177555928951</v>
      </c>
      <c r="AI1167" s="19"/>
      <c r="AJ1167" s="19" t="n">
        <v>0.562478525204796</v>
      </c>
      <c r="AK1167" s="19" t="n">
        <v>0.558038772736946</v>
      </c>
      <c r="AL1167" s="19" t="n">
        <v>0.572844653846185</v>
      </c>
      <c r="AM1167" s="19" t="n">
        <v>0.542909967711708</v>
      </c>
      <c r="AN1167" s="19" t="n">
        <v>0.427928035478906</v>
      </c>
      <c r="AO1167" s="19" t="n">
        <v>0.5245203135419</v>
      </c>
      <c r="AP1167" s="19" t="n">
        <v>0.606075112841388</v>
      </c>
    </row>
    <row r="1168">
      <c r="B1168" t="s">
        <v>468</v>
      </c>
      <c r="C1168" s="19" t="n">
        <v>0.535562828213256</v>
      </c>
      <c r="D1168" s="19" t="n">
        <v>0.503124089499702</v>
      </c>
      <c r="E1168" s="19" t="n">
        <v>0.568082141653165</v>
      </c>
      <c r="F1168" s="19"/>
      <c r="G1168" s="19" t="n">
        <v>0.43889151329653</v>
      </c>
      <c r="H1168" s="19" t="n">
        <v>0.554048187473324</v>
      </c>
      <c r="I1168" s="19" t="n">
        <v>0.563850939466501</v>
      </c>
      <c r="J1168" s="19" t="n">
        <v>0.563775677705011</v>
      </c>
      <c r="K1168" s="19" t="n">
        <v>0.469478368869072</v>
      </c>
      <c r="L1168" s="19" t="n">
        <v>0.569360995719706</v>
      </c>
      <c r="M1168" s="19"/>
      <c r="N1168" s="19" t="n">
        <v>0.566745089400503</v>
      </c>
      <c r="O1168" s="19" t="n">
        <v>0.51833079753534</v>
      </c>
      <c r="P1168" s="19" t="n">
        <v>0.490177701418198</v>
      </c>
      <c r="Q1168" s="19" t="n">
        <v>0.585520596662218</v>
      </c>
      <c r="R1168" s="19" t="n">
        <v>0.52823325400538</v>
      </c>
      <c r="S1168" s="19"/>
      <c r="T1168" s="19" t="n">
        <v>0.518808705395424</v>
      </c>
      <c r="U1168" s="19" t="n">
        <v>0.557960296022449</v>
      </c>
      <c r="V1168" s="19" t="n">
        <v>0.542596647208216</v>
      </c>
      <c r="W1168" s="19" t="n">
        <v>0.527908278201634</v>
      </c>
      <c r="X1168" s="19"/>
      <c r="Y1168" s="19" t="n">
        <v>0.530921241727783</v>
      </c>
      <c r="Z1168" s="19" t="n">
        <v>0.545398194082189</v>
      </c>
      <c r="AA1168" s="19" t="n">
        <v>0.537316103946401</v>
      </c>
      <c r="AB1168" s="19" t="n">
        <v>0.501259381460042</v>
      </c>
      <c r="AC1168" s="19" t="n">
        <v>0.468857908786585</v>
      </c>
      <c r="AD1168" s="19" t="n">
        <v>0.619066441914097</v>
      </c>
      <c r="AE1168" s="19"/>
      <c r="AF1168" s="19" t="n">
        <v>0.531913944888978</v>
      </c>
      <c r="AG1168" s="19"/>
      <c r="AH1168" s="19" t="n">
        <v>0.555463618897248</v>
      </c>
      <c r="AI1168" s="19"/>
      <c r="AJ1168" s="19" t="n">
        <v>0.51065818326653</v>
      </c>
      <c r="AK1168" s="19" t="n">
        <v>0.571593023872489</v>
      </c>
      <c r="AL1168" s="19" t="n">
        <v>0.522571062661047</v>
      </c>
      <c r="AM1168" s="19" t="n">
        <v>0.581618930607714</v>
      </c>
      <c r="AN1168" s="19" t="n">
        <v>0.519111121695416</v>
      </c>
      <c r="AO1168" s="19" t="n">
        <v>0.440918600458561</v>
      </c>
      <c r="AP1168" s="19" t="n">
        <v>0.580193160353649</v>
      </c>
    </row>
    <row r="1169">
      <c r="B1169" t="s">
        <v>469</v>
      </c>
      <c r="C1169" s="19" t="n">
        <v>0.480573053238078</v>
      </c>
      <c r="D1169" s="19" t="n">
        <v>0.463117088802963</v>
      </c>
      <c r="E1169" s="19" t="n">
        <v>0.498072376620348</v>
      </c>
      <c r="F1169" s="19"/>
      <c r="G1169" s="19" t="n">
        <v>0.476892729505044</v>
      </c>
      <c r="H1169" s="19" t="n">
        <v>0.498753151656876</v>
      </c>
      <c r="I1169" s="19" t="n">
        <v>0.465882504119429</v>
      </c>
      <c r="J1169" s="19" t="n">
        <v>0.445017837871307</v>
      </c>
      <c r="K1169" s="19" t="n">
        <v>0.493849981350625</v>
      </c>
      <c r="L1169" s="19" t="n">
        <v>0.496936563093971</v>
      </c>
      <c r="M1169" s="19"/>
      <c r="N1169" s="19" t="n">
        <v>0.542590619680836</v>
      </c>
      <c r="O1169" s="19" t="n">
        <v>0.458049305218589</v>
      </c>
      <c r="P1169" s="19" t="n">
        <v>0.462580257646556</v>
      </c>
      <c r="Q1169" s="19" t="n">
        <v>0.527670725600747</v>
      </c>
      <c r="R1169" s="19" t="n">
        <v>0.414078836983083</v>
      </c>
      <c r="S1169" s="19"/>
      <c r="T1169" s="19" t="n">
        <v>0.409096786308441</v>
      </c>
      <c r="U1169" s="19" t="n">
        <v>0.429371169988745</v>
      </c>
      <c r="V1169" s="19" t="n">
        <v>0.496083958399456</v>
      </c>
      <c r="W1169" s="19" t="n">
        <v>0.514562358261095</v>
      </c>
      <c r="X1169" s="19"/>
      <c r="Y1169" s="19" t="n">
        <v>0.468075766727381</v>
      </c>
      <c r="Z1169" s="19" t="n">
        <v>0.521738165443858</v>
      </c>
      <c r="AA1169" s="19" t="n">
        <v>0.466645455367843</v>
      </c>
      <c r="AB1169" s="19" t="n">
        <v>0.42189028328674</v>
      </c>
      <c r="AC1169" s="19" t="n">
        <v>0.507015968462351</v>
      </c>
      <c r="AD1169" s="19" t="n">
        <v>0.551690278494938</v>
      </c>
      <c r="AE1169" s="19"/>
      <c r="AF1169" s="19" t="n">
        <v>0.483324261032399</v>
      </c>
      <c r="AG1169" s="19"/>
      <c r="AH1169" s="19" t="n">
        <v>0.492254168107947</v>
      </c>
      <c r="AI1169" s="19"/>
      <c r="AJ1169" s="19" t="n">
        <v>0.509693592102466</v>
      </c>
      <c r="AK1169" s="19" t="n">
        <v>0.478224200355009</v>
      </c>
      <c r="AL1169" s="19" t="n">
        <v>0.51037640846764</v>
      </c>
      <c r="AM1169" s="19" t="n">
        <v>0.486561431977665</v>
      </c>
      <c r="AN1169" s="19" t="n">
        <v>0.392466035084781</v>
      </c>
      <c r="AO1169" s="19" t="n">
        <v>0.453938703856677</v>
      </c>
      <c r="AP1169" s="19" t="n">
        <v>0.458444984245733</v>
      </c>
    </row>
    <row r="1170">
      <c r="B1170" t="s">
        <v>470</v>
      </c>
      <c r="C1170" s="19" t="n">
        <v>0.410482995892541</v>
      </c>
      <c r="D1170" s="19" t="n">
        <v>0.415865078096535</v>
      </c>
      <c r="E1170" s="19" t="n">
        <v>0.405087545110791</v>
      </c>
      <c r="F1170" s="19"/>
      <c r="G1170" s="19" t="n">
        <v>0.39218083360183</v>
      </c>
      <c r="H1170" s="19" t="n">
        <v>0.399126733497782</v>
      </c>
      <c r="I1170" s="19" t="n">
        <v>0.362589869511167</v>
      </c>
      <c r="J1170" s="19" t="n">
        <v>0.380115717779957</v>
      </c>
      <c r="K1170" s="19" t="n">
        <v>0.423619924640442</v>
      </c>
      <c r="L1170" s="19" t="n">
        <v>0.476051502640193</v>
      </c>
      <c r="M1170" s="19"/>
      <c r="N1170" s="19" t="n">
        <v>0.474910894545175</v>
      </c>
      <c r="O1170" s="19" t="n">
        <v>0.425345658735073</v>
      </c>
      <c r="P1170" s="19" t="n">
        <v>0.432495055148129</v>
      </c>
      <c r="Q1170" s="19" t="n">
        <v>0.387592836033957</v>
      </c>
      <c r="R1170" s="19" t="n">
        <v>0.365547741017374</v>
      </c>
      <c r="S1170" s="19"/>
      <c r="T1170" s="19" t="n">
        <v>0.358718528672172</v>
      </c>
      <c r="U1170" s="19" t="n">
        <v>0.431881065050966</v>
      </c>
      <c r="V1170" s="19" t="n">
        <v>0.469183316939158</v>
      </c>
      <c r="W1170" s="19" t="n">
        <v>0.390806930964187</v>
      </c>
      <c r="X1170" s="19"/>
      <c r="Y1170" s="19" t="n">
        <v>0.386855814402939</v>
      </c>
      <c r="Z1170" s="19" t="n">
        <v>0.347013348842854</v>
      </c>
      <c r="AA1170" s="19" t="n">
        <v>0.46218451611371</v>
      </c>
      <c r="AB1170" s="19" t="n">
        <v>0.36271957826452</v>
      </c>
      <c r="AC1170" s="19" t="n">
        <v>0.402499883050161</v>
      </c>
      <c r="AD1170" s="19" t="n">
        <v>0.469090875357204</v>
      </c>
      <c r="AE1170" s="19"/>
      <c r="AF1170" s="19" t="n">
        <v>0.436987978870064</v>
      </c>
      <c r="AG1170" s="19"/>
      <c r="AH1170" s="19" t="n">
        <v>0.414254473889252</v>
      </c>
      <c r="AI1170" s="19"/>
      <c r="AJ1170" s="19" t="n">
        <v>0.41343432195032</v>
      </c>
      <c r="AK1170" s="19" t="n">
        <v>0.414386175589171</v>
      </c>
      <c r="AL1170" s="19" t="n">
        <v>0.353293830481725</v>
      </c>
      <c r="AM1170" s="19" t="n">
        <v>0.394583982034518</v>
      </c>
      <c r="AN1170" s="19" t="n">
        <v>0.347069514251639</v>
      </c>
      <c r="AO1170" s="19" t="n">
        <v>0.48276546156678</v>
      </c>
      <c r="AP1170" s="19" t="n">
        <v>0.468076273430989</v>
      </c>
    </row>
    <row r="1171">
      <c r="B1171" t="s">
        <v>471</v>
      </c>
      <c r="C1171" s="19" t="n">
        <v>0.396049112260886</v>
      </c>
      <c r="D1171" s="19" t="n">
        <v>0.381337201805909</v>
      </c>
      <c r="E1171" s="19" t="n">
        <v>0.410797565695217</v>
      </c>
      <c r="F1171" s="19"/>
      <c r="G1171" s="19" t="n">
        <v>0.507758505156422</v>
      </c>
      <c r="H1171" s="19" t="n">
        <v>0.365958053329409</v>
      </c>
      <c r="I1171" s="19" t="n">
        <v>0.326554073889314</v>
      </c>
      <c r="J1171" s="19" t="n">
        <v>0.429628830379116</v>
      </c>
      <c r="K1171" s="19" t="n">
        <v>0.377515210110391</v>
      </c>
      <c r="L1171" s="19" t="n">
        <v>0.403140199242571</v>
      </c>
      <c r="M1171" s="19"/>
      <c r="N1171" s="19" t="n">
        <v>0.469101060248497</v>
      </c>
      <c r="O1171" s="19" t="n">
        <v>0.480398573903115</v>
      </c>
      <c r="P1171" s="19" t="n">
        <v>0.375681443791452</v>
      </c>
      <c r="Q1171" s="19" t="n">
        <v>0.374448350366556</v>
      </c>
      <c r="R1171" s="19" t="n">
        <v>0.322651966716788</v>
      </c>
      <c r="S1171" s="19"/>
      <c r="T1171" s="19" t="n">
        <v>0.38909240182507</v>
      </c>
      <c r="U1171" s="19" t="n">
        <v>0.442538188821517</v>
      </c>
      <c r="V1171" s="19" t="n">
        <v>0.386998428854326</v>
      </c>
      <c r="W1171" s="19" t="n">
        <v>0.378743226668719</v>
      </c>
      <c r="X1171" s="19"/>
      <c r="Y1171" s="19" t="n">
        <v>0.349375780060705</v>
      </c>
      <c r="Z1171" s="19" t="n">
        <v>0.452888418513325</v>
      </c>
      <c r="AA1171" s="19" t="n">
        <v>0.419777598218667</v>
      </c>
      <c r="AB1171" s="19" t="n">
        <v>0.394236553996543</v>
      </c>
      <c r="AC1171" s="19" t="n">
        <v>0.482291923615854</v>
      </c>
      <c r="AD1171" s="19" t="n">
        <v>0.43427542949956</v>
      </c>
      <c r="AE1171" s="19"/>
      <c r="AF1171" s="19" t="n">
        <v>0.371403446986276</v>
      </c>
      <c r="AG1171" s="19"/>
      <c r="AH1171" s="19" t="n">
        <v>0.401122664974684</v>
      </c>
      <c r="AI1171" s="19"/>
      <c r="AJ1171" s="19" t="n">
        <v>0.401744930323919</v>
      </c>
      <c r="AK1171" s="19" t="n">
        <v>0.330205434247717</v>
      </c>
      <c r="AL1171" s="19" t="n">
        <v>0.447771625274262</v>
      </c>
      <c r="AM1171" s="19" t="n">
        <v>0.449704098915822</v>
      </c>
      <c r="AN1171" s="19" t="n">
        <v>0.319333102879774</v>
      </c>
      <c r="AO1171" s="19" t="n">
        <v>0.4478813434919</v>
      </c>
      <c r="AP1171" s="19" t="n">
        <v>0.387274702090028</v>
      </c>
    </row>
    <row r="1172">
      <c r="B1172" t="s">
        <v>472</v>
      </c>
      <c r="C1172" s="19" t="n">
        <v>0.328452782074944</v>
      </c>
      <c r="D1172" s="19" t="n">
        <v>0.370081480742515</v>
      </c>
      <c r="E1172" s="19" t="n">
        <v>0.2867206816989</v>
      </c>
      <c r="F1172" s="19"/>
      <c r="G1172" s="19" t="n">
        <v>0.440580010694278</v>
      </c>
      <c r="H1172" s="19" t="n">
        <v>0.372349352714</v>
      </c>
      <c r="I1172" s="19" t="n">
        <v>0.316148616103946</v>
      </c>
      <c r="J1172" s="19" t="n">
        <v>0.360981226729236</v>
      </c>
      <c r="K1172" s="19" t="n">
        <v>0.264206496965667</v>
      </c>
      <c r="L1172" s="19" t="n">
        <v>0.269443617077578</v>
      </c>
      <c r="M1172" s="19"/>
      <c r="N1172" s="19" t="n">
        <v>0.362257851366147</v>
      </c>
      <c r="O1172" s="19" t="n">
        <v>0.385406048371861</v>
      </c>
      <c r="P1172" s="19" t="n">
        <v>0.369141097009062</v>
      </c>
      <c r="Q1172" s="19" t="n">
        <v>0.277356542322593</v>
      </c>
      <c r="R1172" s="19" t="n">
        <v>0.263855128107458</v>
      </c>
      <c r="S1172" s="19"/>
      <c r="T1172" s="19" t="n">
        <v>0.408127520081531</v>
      </c>
      <c r="U1172" s="19" t="n">
        <v>0.377908983325146</v>
      </c>
      <c r="V1172" s="19" t="n">
        <v>0.394191881789213</v>
      </c>
      <c r="W1172" s="19" t="n">
        <v>0.271156384752544</v>
      </c>
      <c r="X1172" s="19"/>
      <c r="Y1172" s="19" t="n">
        <v>0.308530993677257</v>
      </c>
      <c r="Z1172" s="19" t="n">
        <v>0.348978370997368</v>
      </c>
      <c r="AA1172" s="19" t="n">
        <v>0.309389547201273</v>
      </c>
      <c r="AB1172" s="19" t="n">
        <v>0.395575571210453</v>
      </c>
      <c r="AC1172" s="19" t="n">
        <v>0.440545762275379</v>
      </c>
      <c r="AD1172" s="19" t="n">
        <v>0.321808794673269</v>
      </c>
      <c r="AE1172" s="19"/>
      <c r="AF1172" s="19" t="n">
        <v>0.332275088439651</v>
      </c>
      <c r="AG1172" s="19"/>
      <c r="AH1172" s="19" t="n">
        <v>0.333136010435988</v>
      </c>
      <c r="AI1172" s="19"/>
      <c r="AJ1172" s="19" t="n">
        <v>0.316588476386272</v>
      </c>
      <c r="AK1172" s="19" t="n">
        <v>0.298218940060684</v>
      </c>
      <c r="AL1172" s="19" t="n">
        <v>0.333563182396466</v>
      </c>
      <c r="AM1172" s="19" t="n">
        <v>0.458917806454704</v>
      </c>
      <c r="AN1172" s="19" t="n">
        <v>0.223277577889943</v>
      </c>
      <c r="AO1172" s="19" t="n">
        <v>0.371569678899776</v>
      </c>
      <c r="AP1172" s="19" t="n">
        <v>0.327673297404788</v>
      </c>
    </row>
    <row r="1173">
      <c r="B1173" t="s">
        <v>57</v>
      </c>
      <c r="C1173" s="19" t="n">
        <v>0.326265277135445</v>
      </c>
      <c r="D1173" s="19" t="n">
        <v>0.286117164041047</v>
      </c>
      <c r="E1173" s="19" t="n">
        <v>0.366513114305272</v>
      </c>
      <c r="F1173" s="19"/>
      <c r="G1173" s="19" t="n">
        <v>0.476067404148328</v>
      </c>
      <c r="H1173" s="19" t="n">
        <v>0.367910758890099</v>
      </c>
      <c r="I1173" s="19" t="n">
        <v>0.231611932297353</v>
      </c>
      <c r="J1173" s="19" t="n">
        <v>0.284157259459549</v>
      </c>
      <c r="K1173" s="19" t="n">
        <v>0.263681946807263</v>
      </c>
      <c r="L1173" s="19" t="n">
        <v>0.365011763092393</v>
      </c>
      <c r="M1173" s="19"/>
      <c r="N1173" s="19" t="n">
        <v>0.315178002129259</v>
      </c>
      <c r="O1173" s="19" t="n">
        <v>0.40203585202564</v>
      </c>
      <c r="P1173" s="19" t="n">
        <v>0.279047149428598</v>
      </c>
      <c r="Q1173" s="19" t="n">
        <v>0.328696834129263</v>
      </c>
      <c r="R1173" s="19" t="n">
        <v>0.308893407553043</v>
      </c>
      <c r="S1173" s="19"/>
      <c r="T1173" s="19" t="n">
        <v>0.255659764684679</v>
      </c>
      <c r="U1173" s="19" t="n">
        <v>0.294350042529957</v>
      </c>
      <c r="V1173" s="19" t="n">
        <v>0.32227500555473</v>
      </c>
      <c r="W1173" s="19" t="n">
        <v>0.337688584738036</v>
      </c>
      <c r="X1173" s="19"/>
      <c r="Y1173" s="19" t="n">
        <v>0.303554402726162</v>
      </c>
      <c r="Z1173" s="19" t="n">
        <v>0.389490795209062</v>
      </c>
      <c r="AA1173" s="19" t="n">
        <v>0.369706604801657</v>
      </c>
      <c r="AB1173" s="19" t="n">
        <v>0.202267915240335</v>
      </c>
      <c r="AC1173" s="19" t="n">
        <v>0.41520966660725</v>
      </c>
      <c r="AD1173" s="19" t="n">
        <v>0.23496394526478</v>
      </c>
      <c r="AE1173" s="19"/>
      <c r="AF1173" s="19" t="n">
        <v>0.10405876171472</v>
      </c>
      <c r="AG1173" s="19"/>
      <c r="AH1173" s="19" t="n">
        <v>0.323767886864256</v>
      </c>
      <c r="AI1173" s="19"/>
      <c r="AJ1173" s="19" t="n">
        <v>0.353209296974052</v>
      </c>
      <c r="AK1173" s="19" t="n">
        <v>0.291325360271349</v>
      </c>
      <c r="AL1173" s="19" t="n">
        <v>0.363105780044663</v>
      </c>
      <c r="AM1173" s="19" t="n">
        <v>0.373365190008179</v>
      </c>
      <c r="AN1173" s="19" t="n">
        <v>0.202293298556429</v>
      </c>
      <c r="AO1173" s="19" t="n">
        <v>0.280117029006165</v>
      </c>
      <c r="AP1173" s="19" t="n">
        <v>0.346213675359351</v>
      </c>
    </row>
    <row r="1174">
      <c r="B1174" t="s">
        <v>473</v>
      </c>
      <c r="C1174" s="19" t="n">
        <v>0.286219861915223</v>
      </c>
      <c r="D1174" s="19" t="n">
        <v>0.290105721544844</v>
      </c>
      <c r="E1174" s="19" t="n">
        <v>0.282324350181707</v>
      </c>
      <c r="F1174" s="19"/>
      <c r="G1174" s="19" t="n">
        <v>0.257218483311249</v>
      </c>
      <c r="H1174" s="19" t="n">
        <v>0.228164302523664</v>
      </c>
      <c r="I1174" s="19" t="n">
        <v>0.313220979181742</v>
      </c>
      <c r="J1174" s="19" t="n">
        <v>0.236717071640613</v>
      </c>
      <c r="K1174" s="19" t="n">
        <v>0.292133339063718</v>
      </c>
      <c r="L1174" s="19" t="n">
        <v>0.357517590135714</v>
      </c>
      <c r="M1174" s="19"/>
      <c r="N1174" s="19" t="n">
        <v>0.44413432135843</v>
      </c>
      <c r="O1174" s="19" t="n">
        <v>0.298560168734589</v>
      </c>
      <c r="P1174" s="19" t="n">
        <v>0.313982593750917</v>
      </c>
      <c r="Q1174" s="19" t="n">
        <v>0.237072608875536</v>
      </c>
      <c r="R1174" s="19" t="n">
        <v>0.253880772745609</v>
      </c>
      <c r="S1174" s="19"/>
      <c r="T1174" s="19" t="n">
        <v>0.369711754136482</v>
      </c>
      <c r="U1174" s="19" t="n">
        <v>0.343309722383156</v>
      </c>
      <c r="V1174" s="19" t="n">
        <v>0.309641211942129</v>
      </c>
      <c r="W1174" s="19" t="n">
        <v>0.26267431921384</v>
      </c>
      <c r="X1174" s="19"/>
      <c r="Y1174" s="19" t="n">
        <v>0.228646980407375</v>
      </c>
      <c r="Z1174" s="19" t="n">
        <v>0.321421692531734</v>
      </c>
      <c r="AA1174" s="19" t="n">
        <v>0.353977988492104</v>
      </c>
      <c r="AB1174" s="19" t="n">
        <v>0.36011430850416</v>
      </c>
      <c r="AC1174" s="19" t="n">
        <v>0.241894290232367</v>
      </c>
      <c r="AD1174" s="19" t="n">
        <v>0.275042434019792</v>
      </c>
      <c r="AE1174" s="19"/>
      <c r="AF1174" s="19" t="n">
        <v>0.318338300778866</v>
      </c>
      <c r="AG1174" s="19"/>
      <c r="AH1174" s="19" t="n">
        <v>0.294013962553974</v>
      </c>
      <c r="AI1174" s="19"/>
      <c r="AJ1174" s="19" t="n">
        <v>0.291171242658939</v>
      </c>
      <c r="AK1174" s="19" t="n">
        <v>0.340230201232323</v>
      </c>
      <c r="AL1174" s="19" t="n">
        <v>0.234480590517466</v>
      </c>
      <c r="AM1174" s="19" t="n">
        <v>0.373673776725317</v>
      </c>
      <c r="AN1174" s="19" t="n">
        <v>0.214585602843551</v>
      </c>
      <c r="AO1174" s="19" t="n">
        <v>0.332735937138088</v>
      </c>
      <c r="AP1174" s="19" t="n">
        <v>0.221744248474371</v>
      </c>
    </row>
    <row r="1175">
      <c r="B1175" t="s">
        <v>58</v>
      </c>
      <c r="C1175" s="19" t="n">
        <v>0.282031772958609</v>
      </c>
      <c r="D1175" s="19" t="n">
        <v>0.280784664549749</v>
      </c>
      <c r="E1175" s="19" t="n">
        <v>0.283281979065553</v>
      </c>
      <c r="F1175" s="19"/>
      <c r="G1175" s="19" t="n">
        <v>0.109565639904449</v>
      </c>
      <c r="H1175" s="19" t="n">
        <v>0.187838124047685</v>
      </c>
      <c r="I1175" s="19" t="n">
        <v>0.249596303653524</v>
      </c>
      <c r="J1175" s="19" t="n">
        <v>0.354416380684314</v>
      </c>
      <c r="K1175" s="19" t="n">
        <v>0.32561039756622</v>
      </c>
      <c r="L1175" s="19" t="n">
        <v>0.374643380911516</v>
      </c>
      <c r="M1175" s="19"/>
      <c r="N1175" s="19" t="n">
        <v>0.473435953885529</v>
      </c>
      <c r="O1175" s="19" t="n">
        <v>0.228250414388077</v>
      </c>
      <c r="P1175" s="19" t="n">
        <v>0.269874737716176</v>
      </c>
      <c r="Q1175" s="19" t="n">
        <v>0.288774055808984</v>
      </c>
      <c r="R1175" s="19" t="n">
        <v>0.280034135162053</v>
      </c>
      <c r="S1175" s="19"/>
      <c r="T1175" s="19" t="n">
        <v>0.207101361199411</v>
      </c>
      <c r="U1175" s="19" t="n">
        <v>0.32776490437411</v>
      </c>
      <c r="V1175" s="19" t="n">
        <v>0.313953886853557</v>
      </c>
      <c r="W1175" s="19" t="n">
        <v>0.262451890203478</v>
      </c>
      <c r="X1175" s="19"/>
      <c r="Y1175" s="19" t="n">
        <v>0.243743203272208</v>
      </c>
      <c r="Z1175" s="19" t="n">
        <v>0.219063769177215</v>
      </c>
      <c r="AA1175" s="19" t="n">
        <v>0.359300154929154</v>
      </c>
      <c r="AB1175" s="19" t="n">
        <v>0.272254175157572</v>
      </c>
      <c r="AC1175" s="19" t="n">
        <v>0.104839399050814</v>
      </c>
      <c r="AD1175" s="19" t="n">
        <v>0.448391701212909</v>
      </c>
      <c r="AE1175" s="19"/>
      <c r="AF1175" s="19" t="n">
        <v>0.475874214935203</v>
      </c>
      <c r="AG1175" s="19"/>
      <c r="AH1175" s="19" t="n">
        <v>0.294435184932326</v>
      </c>
      <c r="AI1175" s="19"/>
      <c r="AJ1175" s="19" t="n">
        <v>0.255667807217767</v>
      </c>
      <c r="AK1175" s="19" t="n">
        <v>0.287352130999566</v>
      </c>
      <c r="AL1175" s="19" t="n">
        <v>0.277231688469546</v>
      </c>
      <c r="AM1175" s="19" t="n">
        <v>0.276235617017336</v>
      </c>
      <c r="AN1175" s="19" t="n">
        <v>0.335126501017041</v>
      </c>
      <c r="AO1175" s="19" t="n">
        <v>0.332696610111642</v>
      </c>
      <c r="AP1175" s="19" t="n">
        <v>0.270345767812668</v>
      </c>
    </row>
    <row r="1176">
      <c r="B1176" t="s">
        <v>474</v>
      </c>
      <c r="C1176" s="19" t="n">
        <v>0.270107388525637</v>
      </c>
      <c r="D1176" s="19" t="n">
        <v>0.284108321467578</v>
      </c>
      <c r="E1176" s="19" t="n">
        <v>0.256071678604527</v>
      </c>
      <c r="F1176" s="19"/>
      <c r="G1176" s="19" t="n">
        <v>0.255177220824644</v>
      </c>
      <c r="H1176" s="19" t="n">
        <v>0.227592530810614</v>
      </c>
      <c r="I1176" s="19" t="n">
        <v>0.201249894063378</v>
      </c>
      <c r="J1176" s="19" t="n">
        <v>0.293111596169721</v>
      </c>
      <c r="K1176" s="19" t="n">
        <v>0.290097146773466</v>
      </c>
      <c r="L1176" s="19" t="n">
        <v>0.328186124300327</v>
      </c>
      <c r="M1176" s="19"/>
      <c r="N1176" s="19" t="n">
        <v>0.289007398465312</v>
      </c>
      <c r="O1176" s="19" t="n">
        <v>0.274997151415019</v>
      </c>
      <c r="P1176" s="19" t="n">
        <v>0.269118764968585</v>
      </c>
      <c r="Q1176" s="19" t="n">
        <v>0.264687742088108</v>
      </c>
      <c r="R1176" s="19" t="n">
        <v>0.271330182765674</v>
      </c>
      <c r="S1176" s="19"/>
      <c r="T1176" s="19" t="n">
        <v>0.179906166241805</v>
      </c>
      <c r="U1176" s="19" t="n">
        <v>0.311082907715703</v>
      </c>
      <c r="V1176" s="19" t="n">
        <v>0.302600262265403</v>
      </c>
      <c r="W1176" s="19" t="n">
        <v>0.241675884894046</v>
      </c>
      <c r="X1176" s="19"/>
      <c r="Y1176" s="19" t="n">
        <v>0.219383864158841</v>
      </c>
      <c r="Z1176" s="19" t="n">
        <v>0.27257675982911</v>
      </c>
      <c r="AA1176" s="19" t="n">
        <v>0.302955232810415</v>
      </c>
      <c r="AB1176" s="19" t="n">
        <v>0.403110738957581</v>
      </c>
      <c r="AC1176" s="19" t="n">
        <v>0.242162157500866</v>
      </c>
      <c r="AD1176" s="19" t="n">
        <v>0.323252471283137</v>
      </c>
      <c r="AE1176" s="19"/>
      <c r="AF1176" s="19" t="n">
        <v>0.291759939463954</v>
      </c>
      <c r="AG1176" s="19"/>
      <c r="AH1176" s="19" t="n">
        <v>0.275137717991162</v>
      </c>
      <c r="AI1176" s="19"/>
      <c r="AJ1176" s="19" t="n">
        <v>0.281389581844704</v>
      </c>
      <c r="AK1176" s="19" t="n">
        <v>0.272485146585099</v>
      </c>
      <c r="AL1176" s="19" t="n">
        <v>0.312950663889568</v>
      </c>
      <c r="AM1176" s="19" t="n">
        <v>0.27134822839327</v>
      </c>
      <c r="AN1176" s="19" t="n">
        <v>0.249932180893784</v>
      </c>
      <c r="AO1176" s="19" t="n">
        <v>0.303909372582044</v>
      </c>
      <c r="AP1176" s="19" t="n">
        <v>0.187740544459561</v>
      </c>
    </row>
    <row r="1177">
      <c r="B1177" t="s">
        <v>475</v>
      </c>
      <c r="C1177" s="19" t="n">
        <v>0.25842405413265</v>
      </c>
      <c r="D1177" s="19" t="n">
        <v>0.232483678416526</v>
      </c>
      <c r="E1177" s="19" t="n">
        <v>0.284428863262581</v>
      </c>
      <c r="F1177" s="19"/>
      <c r="G1177" s="19" t="n">
        <v>0.408820240454164</v>
      </c>
      <c r="H1177" s="19" t="n">
        <v>0.362596137376053</v>
      </c>
      <c r="I1177" s="19" t="n">
        <v>0.335618007579943</v>
      </c>
      <c r="J1177" s="19" t="n">
        <v>0.252413575472331</v>
      </c>
      <c r="K1177" s="19" t="n">
        <v>0.149067692961225</v>
      </c>
      <c r="L1177" s="19" t="n">
        <v>0.13036287993494</v>
      </c>
      <c r="M1177" s="19"/>
      <c r="N1177" s="19" t="n">
        <v>0.320023202903559</v>
      </c>
      <c r="O1177" s="19" t="n">
        <v>0.3121422304007</v>
      </c>
      <c r="P1177" s="19" t="n">
        <v>0.242921139505939</v>
      </c>
      <c r="Q1177" s="19" t="n">
        <v>0.248632560685387</v>
      </c>
      <c r="R1177" s="19" t="n">
        <v>0.197743007402886</v>
      </c>
      <c r="S1177" s="19"/>
      <c r="T1177" s="19" t="n">
        <v>0.338214334863102</v>
      </c>
      <c r="U1177" s="19" t="n">
        <v>0.292535488575747</v>
      </c>
      <c r="V1177" s="19" t="n">
        <v>0.24544016320729</v>
      </c>
      <c r="W1177" s="19" t="n">
        <v>0.246612636010176</v>
      </c>
      <c r="X1177" s="19"/>
      <c r="Y1177" s="19" t="n">
        <v>0.301372320413163</v>
      </c>
      <c r="Z1177" s="19" t="n">
        <v>0.278660465648555</v>
      </c>
      <c r="AA1177" s="19" t="n">
        <v>0.141381044714827</v>
      </c>
      <c r="AB1177" s="19" t="n">
        <v>0.278637991205005</v>
      </c>
      <c r="AC1177" s="19" t="n">
        <v>0.49342769026787</v>
      </c>
      <c r="AD1177" s="19" t="n">
        <v>0.184003094751384</v>
      </c>
      <c r="AE1177" s="19"/>
      <c r="AF1177" s="19" t="n">
        <v>0.225258454389216</v>
      </c>
      <c r="AG1177" s="19"/>
      <c r="AH1177" s="19" t="n">
        <v>0.259498969422483</v>
      </c>
      <c r="AI1177" s="19"/>
      <c r="AJ1177" s="19" t="n">
        <v>0.239326231421605</v>
      </c>
      <c r="AK1177" s="19" t="n">
        <v>0.277360920589798</v>
      </c>
      <c r="AL1177" s="19" t="n">
        <v>0.252356777965462</v>
      </c>
      <c r="AM1177" s="19" t="n">
        <v>0.259852890351923</v>
      </c>
      <c r="AN1177" s="19" t="n">
        <v>0.230430913213974</v>
      </c>
      <c r="AO1177" s="19" t="n">
        <v>0.33049652015312</v>
      </c>
      <c r="AP1177" s="19" t="n">
        <v>0.243474898674665</v>
      </c>
    </row>
    <row r="1178">
      <c r="B1178" t="s">
        <v>476</v>
      </c>
      <c r="C1178" s="19" t="n">
        <v>0.234147537887329</v>
      </c>
      <c r="D1178" s="19" t="n">
        <v>0.219720969117833</v>
      </c>
      <c r="E1178" s="19" t="n">
        <v>0.248609940874707</v>
      </c>
      <c r="F1178" s="19"/>
      <c r="G1178" s="19" t="n">
        <v>0.296419971480726</v>
      </c>
      <c r="H1178" s="19" t="n">
        <v>0.275568135461221</v>
      </c>
      <c r="I1178" s="19" t="n">
        <v>0.265922441223646</v>
      </c>
      <c r="J1178" s="19" t="n">
        <v>0.302027940456114</v>
      </c>
      <c r="K1178" s="19" t="n">
        <v>0.116170250007762</v>
      </c>
      <c r="L1178" s="19" t="n">
        <v>0.177918536495717</v>
      </c>
      <c r="M1178" s="19"/>
      <c r="N1178" s="19" t="n">
        <v>0.31430685038307</v>
      </c>
      <c r="O1178" s="19" t="n">
        <v>0.276439791405879</v>
      </c>
      <c r="P1178" s="19" t="n">
        <v>0.250230307795827</v>
      </c>
      <c r="Q1178" s="19" t="n">
        <v>0.198166742735954</v>
      </c>
      <c r="R1178" s="19" t="n">
        <v>0.188324714070916</v>
      </c>
      <c r="S1178" s="19"/>
      <c r="T1178" s="19" t="n">
        <v>0.355200734107246</v>
      </c>
      <c r="U1178" s="19" t="n">
        <v>0.206918604965577</v>
      </c>
      <c r="V1178" s="19" t="n">
        <v>0.213177715470907</v>
      </c>
      <c r="W1178" s="19" t="n">
        <v>0.240744858990151</v>
      </c>
      <c r="X1178" s="19"/>
      <c r="Y1178" s="19" t="n">
        <v>0.228388813606128</v>
      </c>
      <c r="Z1178" s="19" t="n">
        <v>0.274854405343779</v>
      </c>
      <c r="AA1178" s="19" t="n">
        <v>0.19148803355149</v>
      </c>
      <c r="AB1178" s="19" t="n">
        <v>0.326450024018638</v>
      </c>
      <c r="AC1178" s="19" t="n">
        <v>0.353467055430375</v>
      </c>
      <c r="AD1178" s="19" t="n">
        <v>0.174855600293658</v>
      </c>
      <c r="AE1178" s="19"/>
      <c r="AF1178" s="19" t="n">
        <v>0.221556932011822</v>
      </c>
      <c r="AG1178" s="19"/>
      <c r="AH1178" s="19" t="n">
        <v>0.235552368953622</v>
      </c>
      <c r="AI1178" s="19"/>
      <c r="AJ1178" s="19" t="n">
        <v>0.231367001476544</v>
      </c>
      <c r="AK1178" s="19" t="n">
        <v>0.231744820237101</v>
      </c>
      <c r="AL1178" s="19" t="n">
        <v>0.228303717483152</v>
      </c>
      <c r="AM1178" s="19" t="n">
        <v>0.297326281382308</v>
      </c>
      <c r="AN1178" s="19" t="n">
        <v>0.231629354472108</v>
      </c>
      <c r="AO1178" s="19" t="n">
        <v>0.263216513653724</v>
      </c>
      <c r="AP1178" s="19" t="n">
        <v>0.192326172203652</v>
      </c>
    </row>
    <row r="1179">
      <c r="B1179" t="s">
        <v>477</v>
      </c>
      <c r="C1179" s="19" t="n">
        <v>0.210733726592529</v>
      </c>
      <c r="D1179" s="19" t="n">
        <v>0.225383834968772</v>
      </c>
      <c r="E1179" s="19" t="n">
        <v>0.196047228747388</v>
      </c>
      <c r="F1179" s="19"/>
      <c r="G1179" s="19" t="n">
        <v>0.370591075852372</v>
      </c>
      <c r="H1179" s="19" t="n">
        <v>0.308804150201408</v>
      </c>
      <c r="I1179" s="19" t="n">
        <v>0.210485872437627</v>
      </c>
      <c r="J1179" s="19" t="n">
        <v>0.178597364188226</v>
      </c>
      <c r="K1179" s="19" t="n">
        <v>0.156912864995883</v>
      </c>
      <c r="L1179" s="19" t="n">
        <v>0.121198471037302</v>
      </c>
      <c r="M1179" s="19"/>
      <c r="N1179" s="19" t="n">
        <v>0.172830165098484</v>
      </c>
      <c r="O1179" s="19" t="n">
        <v>0.246087990076868</v>
      </c>
      <c r="P1179" s="19" t="n">
        <v>0.148345917982012</v>
      </c>
      <c r="Q1179" s="19" t="n">
        <v>0.225962042682937</v>
      </c>
      <c r="R1179" s="19" t="n">
        <v>0.260568439529461</v>
      </c>
      <c r="S1179" s="19"/>
      <c r="T1179" s="19" t="n">
        <v>0.375387656592082</v>
      </c>
      <c r="U1179" s="19" t="n">
        <v>0.157317243375841</v>
      </c>
      <c r="V1179" s="19" t="n">
        <v>0.2068217213969</v>
      </c>
      <c r="W1179" s="19" t="n">
        <v>0.221424071153819</v>
      </c>
      <c r="X1179" s="19"/>
      <c r="Y1179" s="19" t="n">
        <v>0.229278274866041</v>
      </c>
      <c r="Z1179" s="19" t="n">
        <v>0.278077184817049</v>
      </c>
      <c r="AA1179" s="19" t="n">
        <v>0.124976847892051</v>
      </c>
      <c r="AB1179" s="19" t="n">
        <v>0.199957859484772</v>
      </c>
      <c r="AC1179" s="19" t="n">
        <v>0.359914014915376</v>
      </c>
      <c r="AD1179" s="19" t="n">
        <v>0.217527689848825</v>
      </c>
      <c r="AE1179" s="19"/>
      <c r="AF1179" s="19" t="n">
        <v>0.190185306838985</v>
      </c>
      <c r="AG1179" s="19"/>
      <c r="AH1179" s="19" t="n">
        <v>0.220288952617537</v>
      </c>
      <c r="AI1179" s="19"/>
      <c r="AJ1179" s="19" t="n">
        <v>0.205861271275059</v>
      </c>
      <c r="AK1179" s="19" t="n">
        <v>0.174233180486214</v>
      </c>
      <c r="AL1179" s="19" t="n">
        <v>0.200865191411664</v>
      </c>
      <c r="AM1179" s="19" t="n">
        <v>0.193072703073251</v>
      </c>
      <c r="AN1179" s="19" t="n">
        <v>0.187261444182957</v>
      </c>
      <c r="AO1179" s="19" t="n">
        <v>0.196344778400584</v>
      </c>
      <c r="AP1179" s="19" t="n">
        <v>0.310394655333112</v>
      </c>
    </row>
    <row r="1180">
      <c r="B1180" t="s">
        <v>478</v>
      </c>
      <c r="C1180" s="19" t="n">
        <v>0.164649246790452</v>
      </c>
      <c r="D1180" s="19" t="n">
        <v>0.160974210260772</v>
      </c>
      <c r="E1180" s="19" t="n">
        <v>0.1683334117596</v>
      </c>
      <c r="F1180" s="19"/>
      <c r="G1180" s="19" t="n">
        <v>0.13898327723271</v>
      </c>
      <c r="H1180" s="19" t="n">
        <v>0.116049194599838</v>
      </c>
      <c r="I1180" s="19" t="n">
        <v>0.117269510932497</v>
      </c>
      <c r="J1180" s="19" t="n">
        <v>0.163562808322378</v>
      </c>
      <c r="K1180" s="19" t="n">
        <v>0.186858557045866</v>
      </c>
      <c r="L1180" s="19" t="n">
        <v>0.233546063015036</v>
      </c>
      <c r="M1180" s="19"/>
      <c r="N1180" s="19" t="n">
        <v>0.186094021648005</v>
      </c>
      <c r="O1180" s="19" t="n">
        <v>0.143324681761096</v>
      </c>
      <c r="P1180" s="19" t="n">
        <v>0.15485516369713</v>
      </c>
      <c r="Q1180" s="19" t="n">
        <v>0.175767750308261</v>
      </c>
      <c r="R1180" s="19" t="n">
        <v>0.180768971006553</v>
      </c>
      <c r="S1180" s="19"/>
      <c r="T1180" s="19" t="n">
        <v>0.14299692175921</v>
      </c>
      <c r="U1180" s="19" t="n">
        <v>0.145657109807692</v>
      </c>
      <c r="V1180" s="19" t="n">
        <v>0.167288159736314</v>
      </c>
      <c r="W1180" s="19" t="n">
        <v>0.170909863971502</v>
      </c>
      <c r="X1180" s="19"/>
      <c r="Y1180" s="19" t="n">
        <v>0.141128083489417</v>
      </c>
      <c r="Z1180" s="19" t="n">
        <v>0.197359409416628</v>
      </c>
      <c r="AA1180" s="19" t="n">
        <v>0.238185616260734</v>
      </c>
      <c r="AB1180" s="19" t="n">
        <v>0.0896954711592431</v>
      </c>
      <c r="AC1180" s="19" t="n">
        <v>0.116805830024118</v>
      </c>
      <c r="AD1180" s="19" t="n">
        <v>0.0560614008442215</v>
      </c>
      <c r="AE1180" s="19"/>
      <c r="AF1180" s="19" t="n">
        <v>0.0835667385643736</v>
      </c>
      <c r="AG1180" s="19"/>
      <c r="AH1180" s="19" t="n">
        <v>0.159535290842921</v>
      </c>
      <c r="AI1180" s="19"/>
      <c r="AJ1180" s="19" t="n">
        <v>0.199939152878254</v>
      </c>
      <c r="AK1180" s="19" t="n">
        <v>0.17586603728981</v>
      </c>
      <c r="AL1180" s="19" t="n">
        <v>0.206204774668686</v>
      </c>
      <c r="AM1180" s="19" t="n">
        <v>0.171816749035604</v>
      </c>
      <c r="AN1180" s="19" t="n">
        <v>0.125043506644663</v>
      </c>
      <c r="AO1180" s="19" t="n">
        <v>0.0607589936169299</v>
      </c>
      <c r="AP1180" s="19" t="n">
        <v>0.120356302058494</v>
      </c>
    </row>
    <row r="1181">
      <c r="B1181" t="s">
        <v>479</v>
      </c>
      <c r="C1181" s="19" t="n">
        <v>0.122543292141866</v>
      </c>
      <c r="D1181" s="19" t="n">
        <v>0.143974789035358</v>
      </c>
      <c r="E1181" s="19" t="n">
        <v>0.10105856145859</v>
      </c>
      <c r="F1181" s="19"/>
      <c r="G1181" s="19" t="n">
        <v>0.178696148002202</v>
      </c>
      <c r="H1181" s="19" t="n">
        <v>0.132638857493166</v>
      </c>
      <c r="I1181" s="19" t="n">
        <v>0.132432998615403</v>
      </c>
      <c r="J1181" s="19" t="n">
        <v>0.0850932455003385</v>
      </c>
      <c r="K1181" s="19" t="n">
        <v>0.137382853711471</v>
      </c>
      <c r="L1181" s="19" t="n">
        <v>0.0996249918430486</v>
      </c>
      <c r="M1181" s="19"/>
      <c r="N1181" s="19" t="n">
        <v>0.114500328500501</v>
      </c>
      <c r="O1181" s="19" t="n">
        <v>0.0995439105795746</v>
      </c>
      <c r="P1181" s="19" t="n">
        <v>0.103954525284997</v>
      </c>
      <c r="Q1181" s="19" t="n">
        <v>0.160661239242339</v>
      </c>
      <c r="R1181" s="19" t="n">
        <v>0.113029934601049</v>
      </c>
      <c r="S1181" s="19"/>
      <c r="T1181" s="19" t="n">
        <v>0.0865447768650246</v>
      </c>
      <c r="U1181" s="19" t="n">
        <v>0.0995110878515609</v>
      </c>
      <c r="V1181" s="19" t="n">
        <v>0.108401337845965</v>
      </c>
      <c r="W1181" s="19" t="n">
        <v>0.134322188429459</v>
      </c>
      <c r="X1181" s="19"/>
      <c r="Y1181" s="19" t="n">
        <v>0.133832503069387</v>
      </c>
      <c r="Z1181" s="19" t="n">
        <v>0.10147639044151</v>
      </c>
      <c r="AA1181" s="19" t="n">
        <v>0.119341859666274</v>
      </c>
      <c r="AB1181" s="19" t="n">
        <v>0.0810122606573806</v>
      </c>
      <c r="AC1181" s="19" t="n">
        <v>0.181306258476463</v>
      </c>
      <c r="AD1181" s="19" t="n">
        <v>0.0889112101495499</v>
      </c>
      <c r="AE1181" s="19"/>
      <c r="AF1181" s="19" t="n">
        <v>0.130413951714342</v>
      </c>
      <c r="AG1181" s="19"/>
      <c r="AH1181" s="19" t="n">
        <v>0.122409162365111</v>
      </c>
      <c r="AI1181" s="19"/>
      <c r="AJ1181" s="19" t="n">
        <v>0.160478527558347</v>
      </c>
      <c r="AK1181" s="19" t="n">
        <v>0.125567830227105</v>
      </c>
      <c r="AL1181" s="19" t="n">
        <v>0.144674975862917</v>
      </c>
      <c r="AM1181" s="19" t="n">
        <v>0.0514802234280316</v>
      </c>
      <c r="AN1181" s="19" t="n">
        <v>0.0659884484256948</v>
      </c>
      <c r="AO1181" s="19" t="n">
        <v>0.100951209065843</v>
      </c>
      <c r="AP1181" s="19" t="n">
        <v>0.117608895267438</v>
      </c>
    </row>
    <row r="1182">
      <c r="B1182" t="s">
        <v>480</v>
      </c>
      <c r="C1182" s="19" t="n">
        <v>0.121405731351239</v>
      </c>
      <c r="D1182" s="19" t="n">
        <v>0.102484211698682</v>
      </c>
      <c r="E1182" s="19" t="n">
        <v>0.140374250250026</v>
      </c>
      <c r="F1182" s="19"/>
      <c r="G1182" s="19" t="n">
        <v>0.184740761116441</v>
      </c>
      <c r="H1182" s="19" t="n">
        <v>0.147823872181402</v>
      </c>
      <c r="I1182" s="19" t="n">
        <v>0.143390376319258</v>
      </c>
      <c r="J1182" s="19" t="n">
        <v>0.0776537762903574</v>
      </c>
      <c r="K1182" s="19" t="n">
        <v>0.0977758472105949</v>
      </c>
      <c r="L1182" s="19" t="n">
        <v>0.104239108187828</v>
      </c>
      <c r="M1182" s="19"/>
      <c r="N1182" s="19" t="n">
        <v>0.115063741481719</v>
      </c>
      <c r="O1182" s="19" t="n">
        <v>0.134461298386067</v>
      </c>
      <c r="P1182" s="19" t="n">
        <v>0.133757330441067</v>
      </c>
      <c r="Q1182" s="19" t="n">
        <v>0.107964791071326</v>
      </c>
      <c r="R1182" s="19" t="n">
        <v>0.114018862183961</v>
      </c>
      <c r="S1182" s="19"/>
      <c r="T1182" s="19" t="n">
        <v>0.16428813018038</v>
      </c>
      <c r="U1182" s="19" t="n">
        <v>0.114540464327214</v>
      </c>
      <c r="V1182" s="19" t="n">
        <v>0.108624438933489</v>
      </c>
      <c r="W1182" s="19" t="n">
        <v>0.124932889850546</v>
      </c>
      <c r="X1182" s="19"/>
      <c r="Y1182" s="19" t="n">
        <v>0.113882612051428</v>
      </c>
      <c r="Z1182" s="19" t="n">
        <v>0.201293874698767</v>
      </c>
      <c r="AA1182" s="19" t="n">
        <v>0.0985533663176587</v>
      </c>
      <c r="AB1182" s="19" t="n">
        <v>0.0979683780236613</v>
      </c>
      <c r="AC1182" s="19" t="n">
        <v>0.190959415619984</v>
      </c>
      <c r="AD1182" s="19" t="n">
        <v>0.101437300811482</v>
      </c>
      <c r="AE1182" s="19"/>
      <c r="AF1182" s="19" t="n">
        <v>0.0968756393930547</v>
      </c>
      <c r="AG1182" s="19"/>
      <c r="AH1182" s="19" t="n">
        <v>0.118637974828941</v>
      </c>
      <c r="AI1182" s="19"/>
      <c r="AJ1182" s="19" t="n">
        <v>0.112983608653732</v>
      </c>
      <c r="AK1182" s="19" t="n">
        <v>0.153382977768531</v>
      </c>
      <c r="AL1182" s="19" t="n">
        <v>0.0910486279339596</v>
      </c>
      <c r="AM1182" s="19" t="n">
        <v>0.173873343158706</v>
      </c>
      <c r="AN1182" s="19" t="n">
        <v>0.114217898305396</v>
      </c>
      <c r="AO1182" s="19" t="n">
        <v>0.122828404667446</v>
      </c>
      <c r="AP1182" s="19" t="n">
        <v>0.0983657302474228</v>
      </c>
    </row>
    <row r="1183">
      <c r="B1183" t="s">
        <v>481</v>
      </c>
      <c r="C1183" s="19" t="n">
        <v>0.108616294862762</v>
      </c>
      <c r="D1183" s="19" t="n">
        <v>0.111851687757296</v>
      </c>
      <c r="E1183" s="19" t="n">
        <v>0.105372865561528</v>
      </c>
      <c r="F1183" s="19"/>
      <c r="G1183" s="19" t="n">
        <v>0.192624275672836</v>
      </c>
      <c r="H1183" s="19" t="n">
        <v>0.169796738857644</v>
      </c>
      <c r="I1183" s="19" t="n">
        <v>0.138451834186536</v>
      </c>
      <c r="J1183" s="19" t="n">
        <v>0.149300663745836</v>
      </c>
      <c r="K1183" s="19" t="n">
        <v>0.0228018176078204</v>
      </c>
      <c r="L1183" s="19" t="n">
        <v>0.0277231498901372</v>
      </c>
      <c r="M1183" s="19"/>
      <c r="N1183" s="19" t="n">
        <v>0.071120104246696</v>
      </c>
      <c r="O1183" s="19" t="n">
        <v>0.112570952698713</v>
      </c>
      <c r="P1183" s="19" t="n">
        <v>0.102773328206148</v>
      </c>
      <c r="Q1183" s="19" t="n">
        <v>0.133290147325982</v>
      </c>
      <c r="R1183" s="19" t="n">
        <v>0.0804878326286685</v>
      </c>
      <c r="S1183" s="19"/>
      <c r="T1183" s="19" t="n">
        <v>0.283673058299705</v>
      </c>
      <c r="U1183" s="19" t="n">
        <v>0.0755005611953166</v>
      </c>
      <c r="V1183" s="19" t="n">
        <v>0.0685461987856651</v>
      </c>
      <c r="W1183" s="19" t="n">
        <v>0.124123762252126</v>
      </c>
      <c r="X1183" s="19"/>
      <c r="Y1183" s="19" t="n">
        <v>0.142714311993913</v>
      </c>
      <c r="Z1183" s="19" t="n">
        <v>0.172252285811721</v>
      </c>
      <c r="AA1183" s="19" t="n">
        <v>0.0223310355619119</v>
      </c>
      <c r="AB1183" s="19" t="n">
        <v>0.119545274639504</v>
      </c>
      <c r="AC1183" s="19" t="n">
        <v>0.183701812731805</v>
      </c>
      <c r="AD1183" s="19" t="n">
        <v>0.088154727813667</v>
      </c>
      <c r="AE1183" s="19"/>
      <c r="AF1183" s="19" t="n">
        <v>0.103069341889947</v>
      </c>
      <c r="AG1183" s="19"/>
      <c r="AH1183" s="19" t="n">
        <v>0.109597834129305</v>
      </c>
      <c r="AI1183" s="19"/>
      <c r="AJ1183" s="19" t="n">
        <v>0.103361232824514</v>
      </c>
      <c r="AK1183" s="19" t="n">
        <v>0.132522855638634</v>
      </c>
      <c r="AL1183" s="19" t="n">
        <v>0.0987648310526332</v>
      </c>
      <c r="AM1183" s="19" t="n">
        <v>0.129592218350284</v>
      </c>
      <c r="AN1183" s="19" t="n">
        <v>0.088485896925939</v>
      </c>
      <c r="AO1183" s="19" t="n">
        <v>0.087774478378512</v>
      </c>
      <c r="AP1183" s="19" t="n">
        <v>0.107033659193993</v>
      </c>
    </row>
    <row r="1184">
      <c r="B1184" t="s">
        <v>482</v>
      </c>
      <c r="C1184" s="19" t="n">
        <v>0.0953957641079925</v>
      </c>
      <c r="D1184" s="19" t="n">
        <v>0.0660762088834722</v>
      </c>
      <c r="E1184" s="19" t="n">
        <v>0.124788146305224</v>
      </c>
      <c r="F1184" s="19"/>
      <c r="G1184" s="19" t="n">
        <v>0.137796054453805</v>
      </c>
      <c r="H1184" s="19" t="n">
        <v>0.134492395745659</v>
      </c>
      <c r="I1184" s="19" t="n">
        <v>0.075402587790065</v>
      </c>
      <c r="J1184" s="19" t="n">
        <v>0.0853461184824488</v>
      </c>
      <c r="K1184" s="19" t="n">
        <v>0.0432903933270021</v>
      </c>
      <c r="L1184" s="19" t="n">
        <v>0.102181354485013</v>
      </c>
      <c r="M1184" s="19"/>
      <c r="N1184" s="19" t="n">
        <v>0.106681547087282</v>
      </c>
      <c r="O1184" s="19" t="n">
        <v>0.106652404509701</v>
      </c>
      <c r="P1184" s="19" t="n">
        <v>0.049815437453901</v>
      </c>
      <c r="Q1184" s="19" t="n">
        <v>0.127242025054186</v>
      </c>
      <c r="R1184" s="19" t="n">
        <v>0.0899398767247945</v>
      </c>
      <c r="S1184" s="19"/>
      <c r="T1184" s="19" t="n">
        <v>0.105010127068228</v>
      </c>
      <c r="U1184" s="19" t="n">
        <v>0.139885000304256</v>
      </c>
      <c r="V1184" s="19" t="n">
        <v>0.0756302631049509</v>
      </c>
      <c r="W1184" s="19" t="n">
        <v>0.0920462894566821</v>
      </c>
      <c r="X1184" s="19"/>
      <c r="Y1184" s="19" t="n">
        <v>0.0897628017160913</v>
      </c>
      <c r="Z1184" s="19" t="n">
        <v>0.0989922208182206</v>
      </c>
      <c r="AA1184" s="19" t="n">
        <v>0.0940067036304202</v>
      </c>
      <c r="AB1184" s="19" t="n">
        <v>0.070558170337998</v>
      </c>
      <c r="AC1184" s="19" t="n">
        <v>0.170954101677509</v>
      </c>
      <c r="AD1184" s="19" t="n">
        <v>0.0913191186533365</v>
      </c>
      <c r="AE1184" s="19"/>
      <c r="AF1184" s="19" t="n">
        <v>0.0782581191161609</v>
      </c>
      <c r="AG1184" s="19"/>
      <c r="AH1184" s="19" t="n">
        <v>0.0979415975715274</v>
      </c>
      <c r="AI1184" s="19"/>
      <c r="AJ1184" s="19" t="n">
        <v>0.117931344985678</v>
      </c>
      <c r="AK1184" s="19" t="n">
        <v>0.10471656141787</v>
      </c>
      <c r="AL1184" s="19" t="n">
        <v>0.085770784167281</v>
      </c>
      <c r="AM1184" s="19" t="n">
        <v>0.104496905359748</v>
      </c>
      <c r="AN1184" s="19" t="n">
        <v>0.0619505677050088</v>
      </c>
      <c r="AO1184" s="19" t="n">
        <v>0.113376935318243</v>
      </c>
      <c r="AP1184" s="19" t="n">
        <v>0.0580389929056069</v>
      </c>
    </row>
    <row r="1185">
      <c r="B1185" t="s">
        <v>483</v>
      </c>
      <c r="C1185" s="19" t="n">
        <v>0.0932860024770828</v>
      </c>
      <c r="D1185" s="19" t="n">
        <v>0.0878468378116828</v>
      </c>
      <c r="E1185" s="19" t="n">
        <v>0.0987386775076173</v>
      </c>
      <c r="F1185" s="19"/>
      <c r="G1185" s="19" t="n">
        <v>0.169911743464475</v>
      </c>
      <c r="H1185" s="19" t="n">
        <v>0.169629171825329</v>
      </c>
      <c r="I1185" s="19" t="n">
        <v>0.0625633144221364</v>
      </c>
      <c r="J1185" s="19" t="n">
        <v>0.0778264199836398</v>
      </c>
      <c r="K1185" s="19" t="n">
        <v>0.0658079222967697</v>
      </c>
      <c r="L1185" s="19" t="n">
        <v>0.0512926116023267</v>
      </c>
      <c r="M1185" s="19"/>
      <c r="N1185" s="19" t="n">
        <v>0.0866613354544366</v>
      </c>
      <c r="O1185" s="19" t="n">
        <v>0.0940748262056516</v>
      </c>
      <c r="P1185" s="19" t="n">
        <v>0.110777246666908</v>
      </c>
      <c r="Q1185" s="19" t="n">
        <v>0.090847368755755</v>
      </c>
      <c r="R1185" s="19" t="n">
        <v>0.0705593307732642</v>
      </c>
      <c r="S1185" s="19"/>
      <c r="T1185" s="19" t="n">
        <v>0.0762783141791339</v>
      </c>
      <c r="U1185" s="19" t="n">
        <v>0.0612839667673251</v>
      </c>
      <c r="V1185" s="19" t="n">
        <v>0.0988950854183707</v>
      </c>
      <c r="W1185" s="19" t="n">
        <v>0.111881642657485</v>
      </c>
      <c r="X1185" s="19"/>
      <c r="Y1185" s="19" t="n">
        <v>0.108621982166834</v>
      </c>
      <c r="Z1185" s="19" t="n">
        <v>0.136183113238961</v>
      </c>
      <c r="AA1185" s="19" t="n">
        <v>0.0610172662691832</v>
      </c>
      <c r="AB1185" s="19" t="n">
        <v>0.0500871549736788</v>
      </c>
      <c r="AC1185" s="19" t="n">
        <v>0.156310305440611</v>
      </c>
      <c r="AD1185" s="19" t="n">
        <v>0.0446775090746699</v>
      </c>
      <c r="AE1185" s="19"/>
      <c r="AF1185" s="19" t="n">
        <v>0.0392508002463618</v>
      </c>
      <c r="AG1185" s="19"/>
      <c r="AH1185" s="19" t="n">
        <v>0.0906790357392061</v>
      </c>
      <c r="AI1185" s="19"/>
      <c r="AJ1185" s="19" t="n">
        <v>0.102978636951177</v>
      </c>
      <c r="AK1185" s="19" t="n">
        <v>0.101033815762437</v>
      </c>
      <c r="AL1185" s="19" t="n">
        <v>0.11826170827591</v>
      </c>
      <c r="AM1185" s="19" t="n">
        <v>0.0877741562090746</v>
      </c>
      <c r="AN1185" s="19" t="n">
        <v>0.0778698356483888</v>
      </c>
      <c r="AO1185" s="19" t="n">
        <v>0.073509327265459</v>
      </c>
      <c r="AP1185" s="19" t="n">
        <v>0.0610870026966036</v>
      </c>
    </row>
    <row r="1186">
      <c r="B1186" t="s">
        <v>484</v>
      </c>
      <c r="C1186" s="19" t="n">
        <v>0.0866989384428377</v>
      </c>
      <c r="D1186" s="19" t="n">
        <v>0.0908633104359128</v>
      </c>
      <c r="E1186" s="19" t="n">
        <v>0.0825242225477771</v>
      </c>
      <c r="F1186" s="19"/>
      <c r="G1186" s="19" t="n">
        <v>0.107901390923232</v>
      </c>
      <c r="H1186" s="19" t="n">
        <v>0.0820439086752176</v>
      </c>
      <c r="I1186" s="19" t="n">
        <v>0.0804831956546991</v>
      </c>
      <c r="J1186" s="19" t="n">
        <v>0.0861515409986318</v>
      </c>
      <c r="K1186" s="19" t="n">
        <v>0.0419236022863987</v>
      </c>
      <c r="L1186" s="19" t="n">
        <v>0.114686104370214</v>
      </c>
      <c r="M1186" s="19"/>
      <c r="N1186" s="19" t="n">
        <v>0.0282174448544173</v>
      </c>
      <c r="O1186" s="19" t="n">
        <v>0.0853324171378639</v>
      </c>
      <c r="P1186" s="19" t="n">
        <v>0.0588078199960855</v>
      </c>
      <c r="Q1186" s="19" t="n">
        <v>0.10680750385615</v>
      </c>
      <c r="R1186" s="19" t="n">
        <v>0.124052851156775</v>
      </c>
      <c r="S1186" s="19"/>
      <c r="T1186" s="19" t="n">
        <v>0.176128285251191</v>
      </c>
      <c r="U1186" s="19" t="n">
        <v>0.0892232310791339</v>
      </c>
      <c r="V1186" s="19" t="n">
        <v>0.0626666186406387</v>
      </c>
      <c r="W1186" s="19" t="n">
        <v>0.0851977104818495</v>
      </c>
      <c r="X1186" s="19"/>
      <c r="Y1186" s="19" t="n">
        <v>0.0739411721075784</v>
      </c>
      <c r="Z1186" s="19" t="n">
        <v>0.153054486626217</v>
      </c>
      <c r="AA1186" s="19" t="n">
        <v>0.0918875495416743</v>
      </c>
      <c r="AB1186" s="19" t="n">
        <v>0.0409896738634519</v>
      </c>
      <c r="AC1186" s="19" t="n">
        <v>0.117930122606749</v>
      </c>
      <c r="AD1186" s="19" t="n">
        <v>0.0752862228396559</v>
      </c>
      <c r="AE1186" s="19"/>
      <c r="AF1186" s="19" t="n">
        <v>0.0978103852306256</v>
      </c>
      <c r="AG1186" s="19"/>
      <c r="AH1186" s="19" t="n">
        <v>0.0886289101020262</v>
      </c>
      <c r="AI1186" s="19"/>
      <c r="AJ1186" s="19" t="n">
        <v>0.0929727674590959</v>
      </c>
      <c r="AK1186" s="19" t="n">
        <v>0.087736607991581</v>
      </c>
      <c r="AL1186" s="19" t="n">
        <v>0.123697902660381</v>
      </c>
      <c r="AM1186" s="19" t="n">
        <v>0.0473779627030438</v>
      </c>
      <c r="AN1186" s="19" t="n">
        <v>0.0885105197862822</v>
      </c>
      <c r="AO1186" s="19" t="n">
        <v>0.0904841566288673</v>
      </c>
      <c r="AP1186" s="19" t="n">
        <v>0.0535587168810355</v>
      </c>
    </row>
    <row r="1187">
      <c r="B1187" t="s">
        <v>485</v>
      </c>
      <c r="C1187" s="19" t="n">
        <v>0.0789878978429101</v>
      </c>
      <c r="D1187" s="19" t="n">
        <v>0.113925837274874</v>
      </c>
      <c r="E1187" s="19" t="n">
        <v>0.0439631759088886</v>
      </c>
      <c r="F1187" s="19"/>
      <c r="G1187" s="19" t="n">
        <v>0.0867536082408241</v>
      </c>
      <c r="H1187" s="19" t="n">
        <v>0.0783808871554657</v>
      </c>
      <c r="I1187" s="19" t="n">
        <v>0.0776387530820707</v>
      </c>
      <c r="J1187" s="19" t="n">
        <v>0.122893027264751</v>
      </c>
      <c r="K1187" s="19" t="n">
        <v>0.0732739646360914</v>
      </c>
      <c r="L1187" s="19" t="n">
        <v>0.0476757041738289</v>
      </c>
      <c r="M1187" s="19"/>
      <c r="N1187" s="19" t="n">
        <v>0.099815785991999</v>
      </c>
      <c r="O1187" s="19" t="n">
        <v>0.0884629542484743</v>
      </c>
      <c r="P1187" s="19" t="n">
        <v>0.0625685081263596</v>
      </c>
      <c r="Q1187" s="19" t="n">
        <v>0.0823268026534234</v>
      </c>
      <c r="R1187" s="19" t="n">
        <v>0.0793970861788181</v>
      </c>
      <c r="S1187" s="19"/>
      <c r="T1187" s="19" t="n">
        <v>0.0428267727607376</v>
      </c>
      <c r="U1187" s="19" t="n">
        <v>0.0659937363441355</v>
      </c>
      <c r="V1187" s="19" t="n">
        <v>0.0602660708624547</v>
      </c>
      <c r="W1187" s="19" t="n">
        <v>0.0905831327558146</v>
      </c>
      <c r="X1187" s="19"/>
      <c r="Y1187" s="19" t="n">
        <v>0.0858320115986888</v>
      </c>
      <c r="Z1187" s="19" t="n">
        <v>0.161521389633008</v>
      </c>
      <c r="AA1187" s="19" t="n">
        <v>0.0429511940657066</v>
      </c>
      <c r="AB1187" s="19" t="n">
        <v>0.0607062313247802</v>
      </c>
      <c r="AC1187" s="19" t="n">
        <v>0.103215694895626</v>
      </c>
      <c r="AD1187" s="19" t="n">
        <v>0.026483739758469</v>
      </c>
      <c r="AE1187" s="19"/>
      <c r="AF1187" s="19" t="n">
        <v>0.0782750168199347</v>
      </c>
      <c r="AG1187" s="19"/>
      <c r="AH1187" s="19" t="n">
        <v>0.078034799893485</v>
      </c>
      <c r="AI1187" s="19"/>
      <c r="AJ1187" s="19" t="n">
        <v>0.101665110741948</v>
      </c>
      <c r="AK1187" s="19" t="n">
        <v>0.0550420205879171</v>
      </c>
      <c r="AL1187" s="19" t="n">
        <v>0.0668921345588756</v>
      </c>
      <c r="AM1187" s="19" t="n">
        <v>0.0370094602643374</v>
      </c>
      <c r="AN1187" s="19" t="n">
        <v>0.0630321767255324</v>
      </c>
      <c r="AO1187" s="19" t="n">
        <v>0.084201938789331</v>
      </c>
      <c r="AP1187" s="19" t="n">
        <v>0.119050036507752</v>
      </c>
    </row>
    <row r="1188">
      <c r="B1188" t="s">
        <v>486</v>
      </c>
      <c r="C1188" s="19" t="n">
        <v>0.0708190030184349</v>
      </c>
      <c r="D1188" s="19" t="n">
        <v>0.11158880479387</v>
      </c>
      <c r="E1188" s="19" t="n">
        <v>0.0299479329523104</v>
      </c>
      <c r="F1188" s="19"/>
      <c r="G1188" s="19" t="n">
        <v>0.122984955762374</v>
      </c>
      <c r="H1188" s="19" t="n">
        <v>0.13866650488409</v>
      </c>
      <c r="I1188" s="19" t="n">
        <v>0.0695226030914715</v>
      </c>
      <c r="J1188" s="19" t="n">
        <v>0.0696406180746976</v>
      </c>
      <c r="K1188" s="19" t="n">
        <v>0.0513728406409043</v>
      </c>
      <c r="L1188" s="19" t="n">
        <v>0.00966840532420375</v>
      </c>
      <c r="M1188" s="19"/>
      <c r="N1188" s="19" t="n">
        <v>0.0629838728416086</v>
      </c>
      <c r="O1188" s="19" t="n">
        <v>0.0845516520813526</v>
      </c>
      <c r="P1188" s="19" t="n">
        <v>0.0701584403184591</v>
      </c>
      <c r="Q1188" s="19" t="n">
        <v>0.0648544850283507</v>
      </c>
      <c r="R1188" s="19" t="n">
        <v>0.0699201789058566</v>
      </c>
      <c r="S1188" s="19"/>
      <c r="T1188" s="19" t="n">
        <v>0.127478739209334</v>
      </c>
      <c r="U1188" s="19" t="n">
        <v>0.0616841745585235</v>
      </c>
      <c r="V1188" s="19" t="n">
        <v>0.0901656162514485</v>
      </c>
      <c r="W1188" s="19" t="n">
        <v>0.0670135144067067</v>
      </c>
      <c r="X1188" s="19"/>
      <c r="Y1188" s="19" t="n">
        <v>0.0957402379384203</v>
      </c>
      <c r="Z1188" s="19" t="n">
        <v>0.106738865274457</v>
      </c>
      <c r="AA1188" s="19" t="n">
        <v>0.025606087172562</v>
      </c>
      <c r="AB1188" s="19" t="n">
        <v>0.119464998776267</v>
      </c>
      <c r="AC1188" s="19" t="n">
        <v>0.052369202620543</v>
      </c>
      <c r="AD1188" s="19" t="n">
        <v>0.0219747324597335</v>
      </c>
      <c r="AE1188" s="19"/>
      <c r="AF1188" s="19" t="n">
        <v>0.065974903155378</v>
      </c>
      <c r="AG1188" s="19"/>
      <c r="AH1188" s="19" t="n">
        <v>0.0701386664555986</v>
      </c>
      <c r="AI1188" s="19"/>
      <c r="AJ1188" s="19" t="n">
        <v>0.0983018259143814</v>
      </c>
      <c r="AK1188" s="19" t="n">
        <v>0.048540017636003</v>
      </c>
      <c r="AL1188" s="19" t="n">
        <v>0.0753921681628904</v>
      </c>
      <c r="AM1188" s="19" t="n">
        <v>0.0596619826704334</v>
      </c>
      <c r="AN1188" s="19" t="n">
        <v>0.0877858560744644</v>
      </c>
      <c r="AO1188" s="19" t="n">
        <v>0.0940093798866702</v>
      </c>
      <c r="AP1188" s="19" t="n">
        <v>0.0334807856364985</v>
      </c>
    </row>
    <row r="1189">
      <c r="B1189" t="s">
        <v>487</v>
      </c>
      <c r="C1189" s="19" t="n">
        <v>0.0701994274341926</v>
      </c>
      <c r="D1189" s="19" t="n">
        <v>0.0566506522557763</v>
      </c>
      <c r="E1189" s="19" t="n">
        <v>0.0837818564751125</v>
      </c>
      <c r="F1189" s="19"/>
      <c r="G1189" s="19" t="n">
        <v>0.114253843737301</v>
      </c>
      <c r="H1189" s="19" t="n">
        <v>0.099940273009215</v>
      </c>
      <c r="I1189" s="19" t="n">
        <v>0.0569241506816478</v>
      </c>
      <c r="J1189" s="19" t="n">
        <v>0.074877966423586</v>
      </c>
      <c r="K1189" s="19" t="n">
        <v>0.0212880366719961</v>
      </c>
      <c r="L1189" s="19" t="n">
        <v>0.0653271690059618</v>
      </c>
      <c r="M1189" s="19"/>
      <c r="N1189" s="19" t="n">
        <v>0.0825247678628214</v>
      </c>
      <c r="O1189" s="19" t="n">
        <v>0.0544632892868602</v>
      </c>
      <c r="P1189" s="19" t="n">
        <v>0.0401691641323287</v>
      </c>
      <c r="Q1189" s="19" t="n">
        <v>0.0733743530450836</v>
      </c>
      <c r="R1189" s="19" t="n">
        <v>0.134029202626819</v>
      </c>
      <c r="S1189" s="19"/>
      <c r="T1189" s="19" t="n">
        <v>0.0527178241423165</v>
      </c>
      <c r="U1189" s="19" t="n">
        <v>0.0847013318395031</v>
      </c>
      <c r="V1189" s="19" t="n">
        <v>0.085870265431432</v>
      </c>
      <c r="W1189" s="19" t="n">
        <v>0.0657292301885065</v>
      </c>
      <c r="X1189" s="19"/>
      <c r="Y1189" s="19" t="n">
        <v>0.0652769101263639</v>
      </c>
      <c r="Z1189" s="19" t="n">
        <v>0.0981002711213548</v>
      </c>
      <c r="AA1189" s="19" t="n">
        <v>0.0591144322204733</v>
      </c>
      <c r="AB1189" s="19" t="n">
        <v>0.0981023278259963</v>
      </c>
      <c r="AC1189" s="19" t="n">
        <v>0.173227633508267</v>
      </c>
      <c r="AD1189" s="19" t="n">
        <v>0</v>
      </c>
      <c r="AE1189" s="19"/>
      <c r="AF1189" s="19" t="n">
        <v>0.0598282521590795</v>
      </c>
      <c r="AG1189" s="19"/>
      <c r="AH1189" s="19" t="n">
        <v>0.0691714836204951</v>
      </c>
      <c r="AI1189" s="19"/>
      <c r="AJ1189" s="19" t="n">
        <v>0.0981453642141459</v>
      </c>
      <c r="AK1189" s="19" t="n">
        <v>0.067408282041647</v>
      </c>
      <c r="AL1189" s="19" t="n">
        <v>0.0570116642940142</v>
      </c>
      <c r="AM1189" s="19" t="n">
        <v>0.0585203827538929</v>
      </c>
      <c r="AN1189" s="19" t="n">
        <v>0.0594447813582565</v>
      </c>
      <c r="AO1189" s="19" t="n">
        <v>0.0657975434830565</v>
      </c>
      <c r="AP1189" s="19" t="n">
        <v>0.0586086196499301</v>
      </c>
    </row>
    <row r="1190">
      <c r="B1190" t="s">
        <v>488</v>
      </c>
      <c r="C1190" s="19" t="n">
        <v>0.0629615660593838</v>
      </c>
      <c r="D1190" s="19" t="n">
        <v>0.0588223134235307</v>
      </c>
      <c r="E1190" s="19" t="n">
        <v>0.0671111002031401</v>
      </c>
      <c r="F1190" s="19"/>
      <c r="G1190" s="19" t="n">
        <v>0.120114086805718</v>
      </c>
      <c r="H1190" s="19" t="n">
        <v>0.0551576072830754</v>
      </c>
      <c r="I1190" s="19" t="n">
        <v>0.0254331728975242</v>
      </c>
      <c r="J1190" s="19" t="n">
        <v>0.0850923822469506</v>
      </c>
      <c r="K1190" s="19" t="n">
        <v>0.062287692131577</v>
      </c>
      <c r="L1190" s="19" t="n">
        <v>0.0527437974574302</v>
      </c>
      <c r="M1190" s="19"/>
      <c r="N1190" s="19" t="n">
        <v>0.0732694731114101</v>
      </c>
      <c r="O1190" s="19" t="n">
        <v>0.0857120109480515</v>
      </c>
      <c r="P1190" s="19" t="n">
        <v>0.0538849218785618</v>
      </c>
      <c r="Q1190" s="19" t="n">
        <v>0.0657145392440042</v>
      </c>
      <c r="R1190" s="19" t="n">
        <v>0.0377026596417602</v>
      </c>
      <c r="S1190" s="19"/>
      <c r="T1190" s="19" t="n">
        <v>0.106371071757624</v>
      </c>
      <c r="U1190" s="19" t="n">
        <v>0.0412479705482441</v>
      </c>
      <c r="V1190" s="19" t="n">
        <v>0.053364579441544</v>
      </c>
      <c r="W1190" s="19" t="n">
        <v>0.0666220193822283</v>
      </c>
      <c r="X1190" s="19"/>
      <c r="Y1190" s="19" t="n">
        <v>0.0544771790068366</v>
      </c>
      <c r="Z1190" s="19" t="n">
        <v>0.051850894034944</v>
      </c>
      <c r="AA1190" s="19" t="n">
        <v>0.0614699740142774</v>
      </c>
      <c r="AB1190" s="19" t="n">
        <v>0.090557409479102</v>
      </c>
      <c r="AC1190" s="19" t="n">
        <v>0.119582311060172</v>
      </c>
      <c r="AD1190" s="19" t="n">
        <v>0.0570550729875838</v>
      </c>
      <c r="AE1190" s="19"/>
      <c r="AF1190" s="19" t="n">
        <v>0.0219893092094218</v>
      </c>
      <c r="AG1190" s="19"/>
      <c r="AH1190" s="19" t="n">
        <v>0.0592517122914061</v>
      </c>
      <c r="AI1190" s="19"/>
      <c r="AJ1190" s="19" t="n">
        <v>0.0371896220170484</v>
      </c>
      <c r="AK1190" s="19" t="n">
        <v>0.0469761906067524</v>
      </c>
      <c r="AL1190" s="19" t="n">
        <v>0.0642891328208214</v>
      </c>
      <c r="AM1190" s="19" t="n">
        <v>0.0826282610003301</v>
      </c>
      <c r="AN1190" s="19" t="n">
        <v>0.0749592247487793</v>
      </c>
      <c r="AO1190" s="19" t="n">
        <v>0.00600238811815806</v>
      </c>
      <c r="AP1190" s="19" t="n">
        <v>0.140066656499396</v>
      </c>
    </row>
    <row r="1191">
      <c r="B1191" t="s">
        <v>489</v>
      </c>
      <c r="C1191" s="19" t="n">
        <v>0.0584342310316051</v>
      </c>
      <c r="D1191" s="19" t="n">
        <v>0.0538623693304415</v>
      </c>
      <c r="E1191" s="19" t="n">
        <v>0.0630174488002397</v>
      </c>
      <c r="F1191" s="19"/>
      <c r="G1191" s="19" t="n">
        <v>0.0491523740257037</v>
      </c>
      <c r="H1191" s="19" t="n">
        <v>0.102928600776533</v>
      </c>
      <c r="I1191" s="19" t="n">
        <v>0.0474109174941039</v>
      </c>
      <c r="J1191" s="19" t="n">
        <v>0.0522316071821343</v>
      </c>
      <c r="K1191" s="19" t="n">
        <v>0.0596655162424793</v>
      </c>
      <c r="L1191" s="19" t="n">
        <v>0.0409151483790574</v>
      </c>
      <c r="M1191" s="19"/>
      <c r="N1191" s="19" t="n">
        <v>0.0267975407168682</v>
      </c>
      <c r="O1191" s="19" t="n">
        <v>0.0459434797604883</v>
      </c>
      <c r="P1191" s="19" t="n">
        <v>0.0795801426565368</v>
      </c>
      <c r="Q1191" s="19" t="n">
        <v>0.0538643615936276</v>
      </c>
      <c r="R1191" s="19" t="n">
        <v>0.0632408684642862</v>
      </c>
      <c r="S1191" s="19"/>
      <c r="T1191" s="19" t="n">
        <v>0.0519293686260954</v>
      </c>
      <c r="U1191" s="19" t="n">
        <v>0.0171531582489115</v>
      </c>
      <c r="V1191" s="19" t="n">
        <v>0.0468243394197204</v>
      </c>
      <c r="W1191" s="19" t="n">
        <v>0.0795681426208325</v>
      </c>
      <c r="X1191" s="19"/>
      <c r="Y1191" s="19" t="n">
        <v>0.08744731898585</v>
      </c>
      <c r="Z1191" s="19" t="n">
        <v>0.0610906660003459</v>
      </c>
      <c r="AA1191" s="19" t="n">
        <v>0.0342834280031044</v>
      </c>
      <c r="AB1191" s="19" t="n">
        <v>0.0107080223356127</v>
      </c>
      <c r="AC1191" s="19" t="n">
        <v>0.0566027596411376</v>
      </c>
      <c r="AD1191" s="19" t="n">
        <v>0.0263502939328408</v>
      </c>
      <c r="AE1191" s="19"/>
      <c r="AF1191" s="19" t="n">
        <v>0.0164418849908008</v>
      </c>
      <c r="AG1191" s="19"/>
      <c r="AH1191" s="19" t="n">
        <v>0.06048180063302</v>
      </c>
      <c r="AI1191" s="19"/>
      <c r="AJ1191" s="19" t="n">
        <v>0.0884572453184466</v>
      </c>
      <c r="AK1191" s="19" t="n">
        <v>0.0226117425769446</v>
      </c>
      <c r="AL1191" s="19" t="n">
        <v>0.0703050801248301</v>
      </c>
      <c r="AM1191" s="19" t="n">
        <v>0.0806643495072203</v>
      </c>
      <c r="AN1191" s="19" t="n">
        <v>0.054752052900906</v>
      </c>
      <c r="AO1191" s="19" t="n">
        <v>0.0295719095076334</v>
      </c>
      <c r="AP1191" s="19" t="n">
        <v>0.0463465495707146</v>
      </c>
    </row>
    <row r="1192">
      <c r="B1192" t="s">
        <v>490</v>
      </c>
      <c r="C1192" s="19" t="n">
        <v>0.0563481067395869</v>
      </c>
      <c r="D1192" s="19" t="n">
        <v>0.0588998435664553</v>
      </c>
      <c r="E1192" s="19" t="n">
        <v>0.0537900316423445</v>
      </c>
      <c r="F1192" s="19"/>
      <c r="G1192" s="19" t="n">
        <v>0.137465873041241</v>
      </c>
      <c r="H1192" s="19" t="n">
        <v>0.0768096853220165</v>
      </c>
      <c r="I1192" s="19" t="n">
        <v>0.0438894986617308</v>
      </c>
      <c r="J1192" s="19" t="n">
        <v>0.0427081641851391</v>
      </c>
      <c r="K1192" s="19" t="n">
        <v>0.0407498358045095</v>
      </c>
      <c r="L1192" s="19" t="n">
        <v>0.0321590169505663</v>
      </c>
      <c r="M1192" s="19"/>
      <c r="N1192" s="19" t="n">
        <v>0.0574698978005933</v>
      </c>
      <c r="O1192" s="19" t="n">
        <v>0.0606788704210629</v>
      </c>
      <c r="P1192" s="19" t="n">
        <v>0.0267239272954758</v>
      </c>
      <c r="Q1192" s="19" t="n">
        <v>0.0663165238259499</v>
      </c>
      <c r="R1192" s="19" t="n">
        <v>0.082235723437884</v>
      </c>
      <c r="S1192" s="19"/>
      <c r="T1192" s="19" t="n">
        <v>0.0617897386105725</v>
      </c>
      <c r="U1192" s="19" t="n">
        <v>0.035583348908981</v>
      </c>
      <c r="V1192" s="19" t="n">
        <v>0.0616973498295785</v>
      </c>
      <c r="W1192" s="19" t="n">
        <v>0.0542521282926652</v>
      </c>
      <c r="X1192" s="19"/>
      <c r="Y1192" s="19" t="n">
        <v>0.0571416373068744</v>
      </c>
      <c r="Z1192" s="19" t="n">
        <v>0.053934221764583</v>
      </c>
      <c r="AA1192" s="19" t="n">
        <v>0.0301282843949532</v>
      </c>
      <c r="AB1192" s="19" t="n">
        <v>0.0101650070523236</v>
      </c>
      <c r="AC1192" s="19" t="n">
        <v>0.204872835557771</v>
      </c>
      <c r="AD1192" s="19" t="n">
        <v>0.0698715854993065</v>
      </c>
      <c r="AE1192" s="19"/>
      <c r="AF1192" s="19" t="n">
        <v>0.0493524337924607</v>
      </c>
      <c r="AG1192" s="19"/>
      <c r="AH1192" s="19" t="n">
        <v>0.0578442564327404</v>
      </c>
      <c r="AI1192" s="19"/>
      <c r="AJ1192" s="19" t="n">
        <v>0.0669376179891897</v>
      </c>
      <c r="AK1192" s="19" t="n">
        <v>0.0435503714364752</v>
      </c>
      <c r="AL1192" s="19" t="n">
        <v>0.0622803772375925</v>
      </c>
      <c r="AM1192" s="19" t="n">
        <v>0.0631513760712689</v>
      </c>
      <c r="AN1192" s="19" t="n">
        <v>0.0456856224733211</v>
      </c>
      <c r="AO1192" s="19" t="n">
        <v>0.0719179487480158</v>
      </c>
      <c r="AP1192" s="19" t="n">
        <v>0.0405525885012479</v>
      </c>
    </row>
    <row r="1193">
      <c r="B1193" t="s">
        <v>491</v>
      </c>
      <c r="C1193" s="19" t="n">
        <v>0.0483793304679633</v>
      </c>
      <c r="D1193" s="19" t="n">
        <v>0.040784319644254</v>
      </c>
      <c r="E1193" s="19" t="n">
        <v>0.055993206572601</v>
      </c>
      <c r="F1193" s="19"/>
      <c r="G1193" s="19" t="n">
        <v>0.156804865954267</v>
      </c>
      <c r="H1193" s="19" t="n">
        <v>0.0528181817456034</v>
      </c>
      <c r="I1193" s="19" t="n">
        <v>0.0496737109859684</v>
      </c>
      <c r="J1193" s="19" t="n">
        <v>0.0363793113619095</v>
      </c>
      <c r="K1193" s="19" t="n">
        <v>0.0224565996090002</v>
      </c>
      <c r="L1193" s="19" t="n">
        <v>0.0191812900989359</v>
      </c>
      <c r="M1193" s="19"/>
      <c r="N1193" s="19" t="n">
        <v>0.0247867027790223</v>
      </c>
      <c r="O1193" s="19" t="n">
        <v>0.0592926546290434</v>
      </c>
      <c r="P1193" s="19" t="n">
        <v>0.0534558631294986</v>
      </c>
      <c r="Q1193" s="19" t="n">
        <v>0.0360862603781704</v>
      </c>
      <c r="R1193" s="19" t="n">
        <v>0.061447071071796</v>
      </c>
      <c r="S1193" s="19"/>
      <c r="T1193" s="19" t="n">
        <v>0.106891048280807</v>
      </c>
      <c r="U1193" s="19" t="n">
        <v>0.0744669493022228</v>
      </c>
      <c r="V1193" s="19" t="n">
        <v>0.0282421231666855</v>
      </c>
      <c r="W1193" s="19" t="n">
        <v>0.0353243387557875</v>
      </c>
      <c r="X1193" s="19"/>
      <c r="Y1193" s="19" t="n">
        <v>0.0527413249053964</v>
      </c>
      <c r="Z1193" s="19" t="n">
        <v>0.0325798191023702</v>
      </c>
      <c r="AA1193" s="19" t="n">
        <v>0.027521472908686</v>
      </c>
      <c r="AB1193" s="19" t="n">
        <v>0.0515203717983272</v>
      </c>
      <c r="AC1193" s="19" t="n">
        <v>0.170997224589097</v>
      </c>
      <c r="AD1193" s="19" t="n">
        <v>0.0150105433904952</v>
      </c>
      <c r="AE1193" s="19"/>
      <c r="AF1193" s="19" t="n">
        <v>0.0363840649587352</v>
      </c>
      <c r="AG1193" s="19"/>
      <c r="AH1193" s="19" t="n">
        <v>0.0468985807416887</v>
      </c>
      <c r="AI1193" s="19"/>
      <c r="AJ1193" s="19" t="n">
        <v>0.0559299963641671</v>
      </c>
      <c r="AK1193" s="19" t="n">
        <v>0.0521467689561528</v>
      </c>
      <c r="AL1193" s="19" t="n">
        <v>0.0615373745757795</v>
      </c>
      <c r="AM1193" s="19" t="n">
        <v>0.0439955992502946</v>
      </c>
      <c r="AN1193" s="19" t="n">
        <v>0</v>
      </c>
      <c r="AO1193" s="19" t="n">
        <v>0.0757961917766598</v>
      </c>
      <c r="AP1193" s="19" t="n">
        <v>0.0273743287727265</v>
      </c>
    </row>
    <row r="1194">
      <c r="B1194" t="s">
        <v>492</v>
      </c>
      <c r="C1194" s="19" t="n">
        <v>0.0428061641737526</v>
      </c>
      <c r="D1194" s="19" t="n">
        <v>0.0500915778458518</v>
      </c>
      <c r="E1194" s="19" t="n">
        <v>0.0355026542304575</v>
      </c>
      <c r="F1194" s="19"/>
      <c r="G1194" s="19" t="n">
        <v>0.0409539447360236</v>
      </c>
      <c r="H1194" s="19" t="n">
        <v>0.0232319212792892</v>
      </c>
      <c r="I1194" s="19" t="n">
        <v>0.0329263034991147</v>
      </c>
      <c r="J1194" s="19" t="n">
        <v>0.0578349744403236</v>
      </c>
      <c r="K1194" s="19" t="n">
        <v>0.0606931395388598</v>
      </c>
      <c r="L1194" s="19" t="n">
        <v>0.0424828724691992</v>
      </c>
      <c r="M1194" s="19"/>
      <c r="N1194" s="19" t="n">
        <v>0.118918164176151</v>
      </c>
      <c r="O1194" s="19" t="n">
        <v>0.0184943636452399</v>
      </c>
      <c r="P1194" s="19" t="n">
        <v>0.0321835035160594</v>
      </c>
      <c r="Q1194" s="19" t="n">
        <v>0.0523307326209129</v>
      </c>
      <c r="R1194" s="19" t="n">
        <v>0.041085895504958</v>
      </c>
      <c r="S1194" s="19"/>
      <c r="T1194" s="19" t="n">
        <v>0</v>
      </c>
      <c r="U1194" s="19" t="n">
        <v>0.0374478197026304</v>
      </c>
      <c r="V1194" s="19" t="n">
        <v>0.0721625759926218</v>
      </c>
      <c r="W1194" s="19" t="n">
        <v>0.0402328670823516</v>
      </c>
      <c r="X1194" s="19"/>
      <c r="Y1194" s="19" t="n">
        <v>0.054249342785543</v>
      </c>
      <c r="Z1194" s="19" t="n">
        <v>0.0268395386244036</v>
      </c>
      <c r="AA1194" s="19" t="n">
        <v>0.04404232162973</v>
      </c>
      <c r="AB1194" s="19" t="n">
        <v>0.0172440861048504</v>
      </c>
      <c r="AC1194" s="19" t="n">
        <v>0.0349683048766299</v>
      </c>
      <c r="AD1194" s="19" t="n">
        <v>0.0109043384245393</v>
      </c>
      <c r="AE1194" s="19"/>
      <c r="AF1194" s="19" t="n">
        <v>0.0424181110391535</v>
      </c>
      <c r="AG1194" s="19"/>
      <c r="AH1194" s="19" t="n">
        <v>0.0428797682076654</v>
      </c>
      <c r="AI1194" s="19"/>
      <c r="AJ1194" s="19" t="n">
        <v>0.0553055043688649</v>
      </c>
      <c r="AK1194" s="19" t="n">
        <v>0.0245251582048796</v>
      </c>
      <c r="AL1194" s="19" t="n">
        <v>0.0340797942650071</v>
      </c>
      <c r="AM1194" s="19" t="n">
        <v>0.0645557665844214</v>
      </c>
      <c r="AN1194" s="19" t="n">
        <v>0.0791255900528449</v>
      </c>
      <c r="AO1194" s="19" t="n">
        <v>0.00751767772529981</v>
      </c>
      <c r="AP1194" s="19" t="n">
        <v>0.0441603260710927</v>
      </c>
    </row>
    <row r="1195">
      <c r="B1195" t="s">
        <v>493</v>
      </c>
      <c r="C1195" s="19" t="n">
        <v>0.0152748825359363</v>
      </c>
      <c r="D1195" s="19" t="n">
        <v>0.0243485116794546</v>
      </c>
      <c r="E1195" s="19" t="n">
        <v>0.00617871536491484</v>
      </c>
      <c r="F1195" s="19"/>
      <c r="G1195" s="19" t="n">
        <v>0.0262181078027579</v>
      </c>
      <c r="H1195" s="19" t="n">
        <v>0.0596971683734574</v>
      </c>
      <c r="I1195" s="19" t="n">
        <v>0.0126053003808585</v>
      </c>
      <c r="J1195" s="19" t="n">
        <v>0</v>
      </c>
      <c r="K1195" s="19" t="n">
        <v>0</v>
      </c>
      <c r="L1195" s="19" t="n">
        <v>0</v>
      </c>
      <c r="M1195" s="19"/>
      <c r="N1195" s="19" t="n">
        <v>0</v>
      </c>
      <c r="O1195" s="19" t="n">
        <v>0.00406185295108308</v>
      </c>
      <c r="P1195" s="19" t="n">
        <v>0.0043479607251787</v>
      </c>
      <c r="Q1195" s="19" t="n">
        <v>0.0249176661506939</v>
      </c>
      <c r="R1195" s="19" t="n">
        <v>0.0373177631649279</v>
      </c>
      <c r="S1195" s="19"/>
      <c r="T1195" s="19" t="n">
        <v>0.0375396160469883</v>
      </c>
      <c r="U1195" s="19" t="n">
        <v>0.00873480244683612</v>
      </c>
      <c r="V1195" s="19" t="n">
        <v>0</v>
      </c>
      <c r="W1195" s="19" t="n">
        <v>0.022683961500362</v>
      </c>
      <c r="X1195" s="19"/>
      <c r="Y1195" s="19" t="n">
        <v>0.0281558210355087</v>
      </c>
      <c r="Z1195" s="19" t="n">
        <v>0.00652939346790584</v>
      </c>
      <c r="AA1195" s="19" t="n">
        <v>0</v>
      </c>
      <c r="AB1195" s="19" t="n">
        <v>0.0177691296282499</v>
      </c>
      <c r="AC1195" s="19" t="n">
        <v>0.0265363480764513</v>
      </c>
      <c r="AD1195" s="19" t="n">
        <v>0</v>
      </c>
      <c r="AE1195" s="19"/>
      <c r="AF1195" s="19" t="n">
        <v>0.015414722143397</v>
      </c>
      <c r="AG1195" s="19"/>
      <c r="AH1195" s="19" t="n">
        <v>0.0143392464281384</v>
      </c>
      <c r="AI1195" s="19"/>
      <c r="AJ1195" s="19" t="n">
        <v>0.0346395707375625</v>
      </c>
      <c r="AK1195" s="19" t="n">
        <v>0.00792547527804173</v>
      </c>
      <c r="AL1195" s="19" t="n">
        <v>0.0104791763129288</v>
      </c>
      <c r="AM1195" s="19" t="n">
        <v>0.0297073531303476</v>
      </c>
      <c r="AN1195" s="19" t="n">
        <v>0.0117360099154147</v>
      </c>
      <c r="AO1195" s="19" t="n">
        <v>0</v>
      </c>
      <c r="AP1195" s="19" t="n">
        <v>0</v>
      </c>
    </row>
    <row r="1196">
      <c r="B1196" t="s">
        <v>494</v>
      </c>
      <c r="C1196" s="19" t="n">
        <v>0.0132396623604266</v>
      </c>
      <c r="D1196" s="19" t="n">
        <v>0.0211815888755554</v>
      </c>
      <c r="E1196" s="19" t="n">
        <v>0.00527800885895148</v>
      </c>
      <c r="F1196" s="19"/>
      <c r="G1196" s="19" t="n">
        <v>0.0199638013964323</v>
      </c>
      <c r="H1196" s="19" t="n">
        <v>0.0216816583534902</v>
      </c>
      <c r="I1196" s="19" t="n">
        <v>0.0251254842194295</v>
      </c>
      <c r="J1196" s="19" t="n">
        <v>0.0101752354157846</v>
      </c>
      <c r="K1196" s="19" t="n">
        <v>0.00941213354114694</v>
      </c>
      <c r="L1196" s="19" t="n">
        <v>0</v>
      </c>
      <c r="M1196" s="19"/>
      <c r="N1196" s="19" t="n">
        <v>0.0156007453540655</v>
      </c>
      <c r="O1196" s="19" t="n">
        <v>0.00553154596439772</v>
      </c>
      <c r="P1196" s="19" t="n">
        <v>0.00920011300832359</v>
      </c>
      <c r="Q1196" s="19" t="n">
        <v>0.016398699874401</v>
      </c>
      <c r="R1196" s="19" t="n">
        <v>0.0236164446960265</v>
      </c>
      <c r="S1196" s="19"/>
      <c r="T1196" s="19" t="n">
        <v>0.0180630081603473</v>
      </c>
      <c r="U1196" s="19" t="n">
        <v>0.003812490770145</v>
      </c>
      <c r="V1196" s="19" t="n">
        <v>0.0265739417674908</v>
      </c>
      <c r="W1196" s="19" t="n">
        <v>0.0128337042299762</v>
      </c>
      <c r="X1196" s="19"/>
      <c r="Y1196" s="19" t="n">
        <v>0.0262209890650647</v>
      </c>
      <c r="Z1196" s="19" t="n">
        <v>0.00581625269137388</v>
      </c>
      <c r="AA1196" s="19" t="n">
        <v>0</v>
      </c>
      <c r="AB1196" s="19" t="n">
        <v>0.0136294887239896</v>
      </c>
      <c r="AC1196" s="19" t="n">
        <v>0.0112740393041935</v>
      </c>
      <c r="AD1196" s="19" t="n">
        <v>0</v>
      </c>
      <c r="AE1196" s="19"/>
      <c r="AF1196" s="19" t="n">
        <v>0.0154070160190052</v>
      </c>
      <c r="AG1196" s="19"/>
      <c r="AH1196" s="19" t="n">
        <v>0.0122077372930915</v>
      </c>
      <c r="AI1196" s="19"/>
      <c r="AJ1196" s="19" t="n">
        <v>0.0225437143796177</v>
      </c>
      <c r="AK1196" s="19" t="n">
        <v>0.00380495296326373</v>
      </c>
      <c r="AL1196" s="19" t="n">
        <v>0.0260365315274146</v>
      </c>
      <c r="AM1196" s="19" t="n">
        <v>0</v>
      </c>
      <c r="AN1196" s="19" t="n">
        <v>0.0115699226517589</v>
      </c>
      <c r="AO1196" s="19" t="n">
        <v>0.0208302478265686</v>
      </c>
      <c r="AP1196" s="19" t="n">
        <v>0</v>
      </c>
    </row>
    <row r="1197">
      <c r="B1197" t="s">
        <v>495</v>
      </c>
      <c r="C1197" s="19" t="n">
        <v>0.0101610302390998</v>
      </c>
      <c r="D1197" s="19" t="n">
        <v>0.0130536819131948</v>
      </c>
      <c r="E1197" s="19" t="n">
        <v>0.00726119349473602</v>
      </c>
      <c r="F1197" s="19"/>
      <c r="G1197" s="19" t="n">
        <v>0.0265749026760769</v>
      </c>
      <c r="H1197" s="19" t="n">
        <v>0.0146639807594773</v>
      </c>
      <c r="I1197" s="19" t="n">
        <v>0.0240368095332514</v>
      </c>
      <c r="J1197" s="19" t="n">
        <v>0</v>
      </c>
      <c r="K1197" s="19" t="n">
        <v>0.00515631685124906</v>
      </c>
      <c r="L1197" s="19" t="n">
        <v>0</v>
      </c>
      <c r="M1197" s="19"/>
      <c r="N1197" s="19" t="n">
        <v>0.0156007453540655</v>
      </c>
      <c r="O1197" s="19" t="n">
        <v>0.0053704238866671</v>
      </c>
      <c r="P1197" s="19" t="n">
        <v>0.00395873534475218</v>
      </c>
      <c r="Q1197" s="19" t="n">
        <v>0.0157931073617097</v>
      </c>
      <c r="R1197" s="19" t="n">
        <v>0.0136688811295198</v>
      </c>
      <c r="S1197" s="19"/>
      <c r="T1197" s="19" t="n">
        <v>0.0320533965013535</v>
      </c>
      <c r="U1197" s="19" t="n">
        <v>0.0061341931775798</v>
      </c>
      <c r="V1197" s="19" t="n">
        <v>0.00975322536541601</v>
      </c>
      <c r="W1197" s="19" t="n">
        <v>0.0117968935351127</v>
      </c>
      <c r="X1197" s="19"/>
      <c r="Y1197" s="19" t="n">
        <v>0.0158350667578526</v>
      </c>
      <c r="Z1197" s="19" t="n">
        <v>0</v>
      </c>
      <c r="AA1197" s="19" t="n">
        <v>0.0040837584214899</v>
      </c>
      <c r="AB1197" s="19" t="n">
        <v>0.0257752436076431</v>
      </c>
      <c r="AC1197" s="19" t="n">
        <v>0.0118762991565543</v>
      </c>
      <c r="AD1197" s="19" t="n">
        <v>0</v>
      </c>
      <c r="AE1197" s="19"/>
      <c r="AF1197" s="19" t="n">
        <v>0.00926270941710311</v>
      </c>
      <c r="AG1197" s="19"/>
      <c r="AH1197" s="19" t="n">
        <v>0.0101080184559908</v>
      </c>
      <c r="AI1197" s="19"/>
      <c r="AJ1197" s="19" t="n">
        <v>0.0239063861834718</v>
      </c>
      <c r="AK1197" s="19" t="n">
        <v>0</v>
      </c>
      <c r="AL1197" s="19" t="n">
        <v>0.00761106382183483</v>
      </c>
      <c r="AM1197" s="19" t="n">
        <v>0.0119519687984885</v>
      </c>
      <c r="AN1197" s="19" t="n">
        <v>0.0115699226517589</v>
      </c>
      <c r="AO1197" s="19" t="n">
        <v>0</v>
      </c>
      <c r="AP1197" s="19" t="n">
        <v>0.00775878710080766</v>
      </c>
    </row>
    <row r="1198">
      <c r="B1198" t="s">
        <v>496</v>
      </c>
      <c r="C1198" s="19" t="n">
        <v>0.00439143187255149</v>
      </c>
      <c r="D1198" s="19" t="n">
        <v>0.00601559507589327</v>
      </c>
      <c r="E1198" s="19" t="n">
        <v>0.00276323440305585</v>
      </c>
      <c r="F1198" s="19"/>
      <c r="G1198" s="19" t="n">
        <v>0.00950644730920625</v>
      </c>
      <c r="H1198" s="19" t="n">
        <v>0</v>
      </c>
      <c r="I1198" s="19" t="n">
        <v>0</v>
      </c>
      <c r="J1198" s="19" t="n">
        <v>0.00377949928609923</v>
      </c>
      <c r="K1198" s="19" t="n">
        <v>0.0178738356525742</v>
      </c>
      <c r="L1198" s="19" t="n">
        <v>0</v>
      </c>
      <c r="M1198" s="19"/>
      <c r="N1198" s="19" t="n">
        <v>0</v>
      </c>
      <c r="O1198" s="19" t="n">
        <v>0.00497161682776808</v>
      </c>
      <c r="P1198" s="19" t="n">
        <v>0</v>
      </c>
      <c r="Q1198" s="19" t="n">
        <v>0.00568278082819015</v>
      </c>
      <c r="R1198" s="19" t="n">
        <v>0.0107515786844661</v>
      </c>
      <c r="S1198" s="19"/>
      <c r="T1198" s="19" t="n">
        <v>0</v>
      </c>
      <c r="U1198" s="19" t="n">
        <v>0.00359044448025417</v>
      </c>
      <c r="V1198" s="19" t="n">
        <v>0</v>
      </c>
      <c r="W1198" s="19" t="n">
        <v>0.00769586109268421</v>
      </c>
      <c r="X1198" s="19"/>
      <c r="Y1198" s="19" t="n">
        <v>0.0024495356116782</v>
      </c>
      <c r="Z1198" s="19" t="n">
        <v>0.0223186485407077</v>
      </c>
      <c r="AA1198" s="19" t="n">
        <v>0</v>
      </c>
      <c r="AB1198" s="19" t="n">
        <v>0</v>
      </c>
      <c r="AC1198" s="19" t="n">
        <v>0.0179435707751628</v>
      </c>
      <c r="AD1198" s="19" t="n">
        <v>0</v>
      </c>
      <c r="AE1198" s="19"/>
      <c r="AF1198" s="19" t="n">
        <v>0.00336792203732691</v>
      </c>
      <c r="AG1198" s="19"/>
      <c r="AH1198" s="19" t="n">
        <v>0.00468202702651603</v>
      </c>
      <c r="AI1198" s="19"/>
      <c r="AJ1198" s="19" t="n">
        <v>0.00696925079274346</v>
      </c>
      <c r="AK1198" s="19" t="n">
        <v>0.00546765764405945</v>
      </c>
      <c r="AL1198" s="19" t="n">
        <v>0.0098669347705975</v>
      </c>
      <c r="AM1198" s="19" t="n">
        <v>0</v>
      </c>
      <c r="AN1198" s="19" t="n">
        <v>0</v>
      </c>
      <c r="AO1198" s="19" t="n">
        <v>0</v>
      </c>
      <c r="AP1198" s="19" t="n">
        <v>0</v>
      </c>
    </row>
    <row r="1199">
      <c r="B1199" t="s">
        <v>81</v>
      </c>
      <c r="C1199" s="19" t="n">
        <v>0.0095904199069415</v>
      </c>
      <c r="D1199" s="19" t="n">
        <v>0.00932088131604188</v>
      </c>
      <c r="E1199" s="19" t="n">
        <v>0.00986062800593746</v>
      </c>
      <c r="F1199" s="19"/>
      <c r="G1199" s="19" t="n">
        <v>0</v>
      </c>
      <c r="H1199" s="19" t="n">
        <v>0.00560073801298874</v>
      </c>
      <c r="I1199" s="19" t="n">
        <v>0.0171596031939211</v>
      </c>
      <c r="J1199" s="19" t="n">
        <v>0.00386741204452658</v>
      </c>
      <c r="K1199" s="19" t="n">
        <v>0.0100583709520331</v>
      </c>
      <c r="L1199" s="19" t="n">
        <v>0.0156664915313982</v>
      </c>
      <c r="M1199" s="19"/>
      <c r="N1199" s="19" t="n">
        <v>0</v>
      </c>
      <c r="O1199" s="19" t="n">
        <v>0.0105278216251037</v>
      </c>
      <c r="P1199" s="19" t="n">
        <v>0.0154998440338425</v>
      </c>
      <c r="Q1199" s="19" t="n">
        <v>0.00645455240621932</v>
      </c>
      <c r="R1199" s="19" t="n">
        <v>0.00891524049151267</v>
      </c>
      <c r="S1199" s="19"/>
      <c r="T1199" s="19" t="n">
        <v>0.0199934860743628</v>
      </c>
      <c r="U1199" s="19" t="n">
        <v>0.0145697177846542</v>
      </c>
      <c r="V1199" s="19" t="n">
        <v>0.0130213693841481</v>
      </c>
      <c r="W1199" s="19" t="n">
        <v>0.00478866676333063</v>
      </c>
      <c r="X1199" s="19"/>
      <c r="Y1199" s="19" t="n">
        <v>0.00737736538832842</v>
      </c>
      <c r="Z1199" s="19" t="n">
        <v>0.0106564242040271</v>
      </c>
      <c r="AA1199" s="19" t="n">
        <v>0.0104998309125722</v>
      </c>
      <c r="AB1199" s="19" t="n">
        <v>0.0150861357413311</v>
      </c>
      <c r="AC1199" s="19" t="n">
        <v>0</v>
      </c>
      <c r="AD1199" s="19" t="n">
        <v>0.0228111076579113</v>
      </c>
      <c r="AE1199" s="19"/>
      <c r="AF1199" s="19" t="n">
        <v>0.0147565060811986</v>
      </c>
      <c r="AG1199" s="19"/>
      <c r="AH1199" s="19" t="n">
        <v>0.00904114588914918</v>
      </c>
      <c r="AI1199" s="19"/>
      <c r="AJ1199" s="19" t="n">
        <v>0.00985982060116684</v>
      </c>
      <c r="AK1199" s="19" t="n">
        <v>0.00350385191446061</v>
      </c>
      <c r="AL1199" s="19" t="n">
        <v>0.00933860012214584</v>
      </c>
      <c r="AM1199" s="19" t="n">
        <v>0.0199687526376435</v>
      </c>
      <c r="AN1199" s="19" t="n">
        <v>0.0201123794942013</v>
      </c>
      <c r="AO1199" s="19" t="n">
        <v>0</v>
      </c>
      <c r="AP1199" s="19" t="n">
        <v>0.0109301023489295</v>
      </c>
    </row>
    <row r="1200">
      <c r="B1200" t="s">
        <v>209</v>
      </c>
      <c r="C1200" s="19" t="n">
        <v>0.0510227098221763</v>
      </c>
      <c r="D1200" s="19" t="n">
        <v>0.054703888410127</v>
      </c>
      <c r="E1200" s="19" t="n">
        <v>0.0473323875384731</v>
      </c>
      <c r="F1200" s="19"/>
      <c r="G1200" s="19" t="n">
        <v>0.0222156426998269</v>
      </c>
      <c r="H1200" s="19" t="n">
        <v>0.0111422745155114</v>
      </c>
      <c r="I1200" s="19" t="n">
        <v>0.0950101215270721</v>
      </c>
      <c r="J1200" s="19" t="n">
        <v>0.0483545638452305</v>
      </c>
      <c r="K1200" s="19" t="n">
        <v>0.0586287958485944</v>
      </c>
      <c r="L1200" s="19" t="n">
        <v>0.0601526347458136</v>
      </c>
      <c r="M1200" s="19"/>
      <c r="N1200" s="19" t="n">
        <v>0.0708907270452632</v>
      </c>
      <c r="O1200" s="19" t="n">
        <v>0.0747593859077064</v>
      </c>
      <c r="P1200" s="19" t="n">
        <v>0.0604241000696995</v>
      </c>
      <c r="Q1200" s="19" t="n">
        <v>0.0286415925815868</v>
      </c>
      <c r="R1200" s="19" t="n">
        <v>0.0352685648859654</v>
      </c>
      <c r="S1200" s="19"/>
      <c r="T1200" s="19" t="n">
        <v>0.0893946983570132</v>
      </c>
      <c r="U1200" s="19" t="n">
        <v>0.042377701973206</v>
      </c>
      <c r="V1200" s="19" t="n">
        <v>0.0391150255790004</v>
      </c>
      <c r="W1200" s="19" t="n">
        <v>0.0484197438678023</v>
      </c>
      <c r="X1200" s="19"/>
      <c r="Y1200" s="19" t="n">
        <v>0.0412093455779068</v>
      </c>
      <c r="Z1200" s="19" t="n">
        <v>0.0189272003102902</v>
      </c>
      <c r="AA1200" s="19" t="n">
        <v>0.0623476698744611</v>
      </c>
      <c r="AB1200" s="19" t="n">
        <v>0.148557527622756</v>
      </c>
      <c r="AC1200" s="19" t="n">
        <v>0.0123269978049894</v>
      </c>
      <c r="AD1200" s="19" t="n">
        <v>0.0650856661397059</v>
      </c>
      <c r="AE1200" s="19"/>
      <c r="AF1200" s="19" t="n">
        <v>0.0523667942762404</v>
      </c>
      <c r="AG1200" s="19"/>
      <c r="AH1200" s="19" t="n">
        <v>0.0472041879638284</v>
      </c>
      <c r="AI1200" s="19"/>
      <c r="AJ1200" s="19" t="n">
        <v>0.0528577607022112</v>
      </c>
      <c r="AK1200" s="19" t="n">
        <v>0.0837667634041573</v>
      </c>
      <c r="AL1200" s="19" t="n">
        <v>0.019038565004423</v>
      </c>
      <c r="AM1200" s="19" t="n">
        <v>0.0393607714765747</v>
      </c>
      <c r="AN1200" s="19" t="n">
        <v>0.0166841989154099</v>
      </c>
      <c r="AO1200" s="19" t="n">
        <v>0.0340278595465818</v>
      </c>
      <c r="AP1200" s="19" t="n">
        <v>0.0781229263401732</v>
      </c>
    </row>
    <row r="1201">
      <c r="C1201" s="19"/>
      <c r="D1201" s="19"/>
      <c r="E1201" s="19"/>
      <c r="F1201" s="19"/>
      <c r="G1201" s="19"/>
      <c r="H1201" s="19"/>
      <c r="I1201" s="19"/>
      <c r="J1201" s="19"/>
      <c r="K1201" s="19"/>
      <c r="L1201" s="19"/>
      <c r="M1201" s="19"/>
      <c r="N1201" s="19"/>
      <c r="O1201" s="19"/>
      <c r="P1201" s="19"/>
      <c r="Q1201" s="19"/>
      <c r="R1201" s="19"/>
      <c r="S1201" s="19"/>
      <c r="T1201" s="19"/>
      <c r="U1201" s="19"/>
      <c r="V1201" s="19"/>
      <c r="W1201" s="19"/>
      <c r="X1201" s="19"/>
      <c r="Y1201" s="19"/>
      <c r="Z1201" s="19"/>
      <c r="AA1201" s="19"/>
      <c r="AB1201" s="19"/>
      <c r="AC1201" s="19"/>
      <c r="AD1201" s="19"/>
      <c r="AE1201" s="19"/>
      <c r="AF1201" s="19"/>
      <c r="AG1201" s="19"/>
      <c r="AH1201" s="19"/>
      <c r="AI1201" s="19"/>
      <c r="AJ1201" s="19"/>
      <c r="AK1201" s="19"/>
      <c r="AL1201" s="19"/>
      <c r="AM1201" s="19"/>
      <c r="AN1201" s="19"/>
      <c r="AO1201" s="19"/>
      <c r="AP1201" s="19"/>
    </row>
    <row r="1202">
      <c r="B1202" s="7" t="s">
        <v>499</v>
      </c>
      <c r="C1202" s="19"/>
      <c r="D1202" s="19"/>
      <c r="E1202" s="19"/>
      <c r="F1202" s="19"/>
      <c r="G1202" s="19"/>
      <c r="H1202" s="19"/>
      <c r="I1202" s="19"/>
      <c r="J1202" s="19"/>
      <c r="K1202" s="19"/>
      <c r="L1202" s="19"/>
      <c r="M1202" s="19"/>
      <c r="N1202" s="19"/>
      <c r="O1202" s="19"/>
      <c r="P1202" s="19"/>
      <c r="Q1202" s="19"/>
      <c r="R1202" s="19"/>
      <c r="S1202" s="19"/>
      <c r="T1202" s="19"/>
      <c r="U1202" s="19"/>
      <c r="V1202" s="19"/>
      <c r="W1202" s="19"/>
      <c r="X1202" s="19"/>
      <c r="Y1202" s="19"/>
      <c r="Z1202" s="19"/>
      <c r="AA1202" s="19"/>
      <c r="AB1202" s="19"/>
      <c r="AC1202" s="19"/>
      <c r="AD1202" s="19"/>
      <c r="AE1202" s="19"/>
      <c r="AF1202" s="19"/>
      <c r="AG1202" s="19"/>
      <c r="AH1202" s="19"/>
      <c r="AI1202" s="19"/>
      <c r="AJ1202" s="19"/>
      <c r="AK1202" s="19"/>
      <c r="AL1202" s="19"/>
      <c r="AM1202" s="19"/>
      <c r="AN1202" s="19"/>
      <c r="AO1202" s="19"/>
      <c r="AP1202" s="19"/>
    </row>
    <row r="1203">
      <c r="B1203" s="26" t="s">
        <v>64</v>
      </c>
      <c r="C1203" s="19"/>
      <c r="D1203" s="19"/>
      <c r="E1203" s="19"/>
      <c r="F1203" s="19"/>
      <c r="G1203" s="19"/>
      <c r="H1203" s="19"/>
      <c r="I1203" s="19"/>
      <c r="J1203" s="19"/>
      <c r="K1203" s="19"/>
      <c r="L1203" s="19"/>
      <c r="M1203" s="19"/>
      <c r="N1203" s="19"/>
      <c r="O1203" s="19"/>
      <c r="P1203" s="19"/>
      <c r="Q1203" s="19"/>
      <c r="R1203" s="19"/>
      <c r="S1203" s="19"/>
      <c r="T1203" s="19"/>
      <c r="U1203" s="19"/>
      <c r="V1203" s="19"/>
      <c r="W1203" s="19"/>
      <c r="X1203" s="19"/>
      <c r="Y1203" s="19"/>
      <c r="Z1203" s="19"/>
      <c r="AA1203" s="19"/>
      <c r="AB1203" s="19"/>
      <c r="AC1203" s="19"/>
      <c r="AD1203" s="19"/>
      <c r="AE1203" s="19"/>
      <c r="AF1203" s="19"/>
      <c r="AG1203" s="19"/>
      <c r="AH1203" s="19"/>
      <c r="AI1203" s="19"/>
      <c r="AJ1203" s="19"/>
      <c r="AK1203" s="19"/>
      <c r="AL1203" s="19"/>
      <c r="AM1203" s="19"/>
      <c r="AN1203" s="19"/>
      <c r="AO1203" s="19"/>
      <c r="AP1203" s="19"/>
    </row>
    <row r="1204">
      <c r="B1204" t="s">
        <v>336</v>
      </c>
      <c r="C1204" s="19" t="n">
        <v>0.0520412677117083</v>
      </c>
      <c r="D1204" s="19" t="n">
        <v>0.0812827366602781</v>
      </c>
      <c r="E1204" s="19" t="n">
        <v>0.0227271657492725</v>
      </c>
      <c r="F1204" s="19"/>
      <c r="G1204" s="19" t="n">
        <v>0.0611715365036085</v>
      </c>
      <c r="H1204" s="19" t="n">
        <v>0.10580764972193</v>
      </c>
      <c r="I1204" s="19" t="n">
        <v>0.0968487721147319</v>
      </c>
      <c r="J1204" s="19" t="n">
        <v>0.0388025534270364</v>
      </c>
      <c r="K1204" s="19" t="n">
        <v>0.0209566520384962</v>
      </c>
      <c r="L1204" s="19" t="n">
        <v>0.00545126940822294</v>
      </c>
      <c r="M1204" s="19"/>
      <c r="N1204" s="19" t="n">
        <v>0.0156007453540655</v>
      </c>
      <c r="O1204" s="19" t="n">
        <v>0.0142046735707394</v>
      </c>
      <c r="P1204" s="19" t="n">
        <v>0.0397012499122652</v>
      </c>
      <c r="Q1204" s="19" t="n">
        <v>0.0673745410021966</v>
      </c>
      <c r="R1204" s="19" t="n">
        <v>0.11199736293309</v>
      </c>
      <c r="S1204" s="19"/>
      <c r="T1204" s="19" t="n">
        <v>0.0449386740439165</v>
      </c>
      <c r="U1204" s="19" t="n">
        <v>0.00300095275666375</v>
      </c>
      <c r="V1204" s="19" t="n">
        <v>0.021084018987109</v>
      </c>
      <c r="W1204" s="19" t="n">
        <v>0.0936207398988017</v>
      </c>
      <c r="X1204" s="19"/>
      <c r="Y1204" s="19" t="n">
        <v>0.115241310054922</v>
      </c>
      <c r="Z1204" s="19" t="n">
        <v>0.00521330591741666</v>
      </c>
      <c r="AA1204" s="19" t="n">
        <v>0.00460661033823068</v>
      </c>
      <c r="AB1204" s="19" t="n">
        <v>0.0113257119420849</v>
      </c>
      <c r="AC1204" s="19" t="n">
        <v>0.0120467844820521</v>
      </c>
      <c r="AD1204" s="19" t="n">
        <v>0</v>
      </c>
      <c r="AE1204" s="19"/>
      <c r="AF1204" s="19" t="n">
        <v>0.0650234774283886</v>
      </c>
      <c r="AG1204" s="19"/>
      <c r="AH1204" s="19" t="n">
        <v>0.0494510571899002</v>
      </c>
      <c r="AI1204" s="19"/>
      <c r="AJ1204" s="19" t="n">
        <v>0.0899965313133341</v>
      </c>
      <c r="AK1204" s="19" t="n">
        <v>0.00292857726096847</v>
      </c>
      <c r="AL1204" s="19" t="n">
        <v>0.0793534905730031</v>
      </c>
      <c r="AM1204" s="19" t="n">
        <v>0.103839729365478</v>
      </c>
      <c r="AN1204" s="19" t="n">
        <v>0</v>
      </c>
      <c r="AO1204" s="19" t="n">
        <v>0.0450666879339939</v>
      </c>
      <c r="AP1204" s="19" t="n">
        <v>0.0194813231903376</v>
      </c>
    </row>
    <row r="1205">
      <c r="B1205" t="s">
        <v>337</v>
      </c>
      <c r="C1205" s="19" t="n">
        <v>0.143085143372281</v>
      </c>
      <c r="D1205" s="19" t="n">
        <v>0.202541719470787</v>
      </c>
      <c r="E1205" s="19" t="n">
        <v>0.0834808828218148</v>
      </c>
      <c r="F1205" s="19"/>
      <c r="G1205" s="19" t="n">
        <v>0.290031817352309</v>
      </c>
      <c r="H1205" s="19" t="n">
        <v>0.247071820226899</v>
      </c>
      <c r="I1205" s="19" t="n">
        <v>0.139211836547011</v>
      </c>
      <c r="J1205" s="19" t="n">
        <v>0.166029399491652</v>
      </c>
      <c r="K1205" s="19" t="n">
        <v>0.0764134197793367</v>
      </c>
      <c r="L1205" s="19" t="n">
        <v>0.0250226086062917</v>
      </c>
      <c r="M1205" s="19"/>
      <c r="N1205" s="19" t="n">
        <v>0.0470468482790745</v>
      </c>
      <c r="O1205" s="19" t="n">
        <v>0.155907926920737</v>
      </c>
      <c r="P1205" s="19" t="n">
        <v>0.114915747414232</v>
      </c>
      <c r="Q1205" s="19" t="n">
        <v>0.145920781846812</v>
      </c>
      <c r="R1205" s="19" t="n">
        <v>0.21542267934829</v>
      </c>
      <c r="S1205" s="19"/>
      <c r="T1205" s="19" t="n">
        <v>0.222973813948564</v>
      </c>
      <c r="U1205" s="19" t="n">
        <v>0.135803078504463</v>
      </c>
      <c r="V1205" s="19" t="n">
        <v>0.102649152336881</v>
      </c>
      <c r="W1205" s="19" t="n">
        <v>0.166858992337773</v>
      </c>
      <c r="X1205" s="19"/>
      <c r="Y1205" s="19" t="n">
        <v>0.192307468014683</v>
      </c>
      <c r="Z1205" s="19" t="n">
        <v>0.206368407521428</v>
      </c>
      <c r="AA1205" s="19" t="n">
        <v>0.0331382150409892</v>
      </c>
      <c r="AB1205" s="19" t="n">
        <v>0.134484123955497</v>
      </c>
      <c r="AC1205" s="19" t="n">
        <v>0.330524200541244</v>
      </c>
      <c r="AD1205" s="19" t="n">
        <v>0.0521473642635628</v>
      </c>
      <c r="AE1205" s="19"/>
      <c r="AF1205" s="19" t="n">
        <v>0.132429880796035</v>
      </c>
      <c r="AG1205" s="19"/>
      <c r="AH1205" s="19" t="n">
        <v>0.144981000035717</v>
      </c>
      <c r="AI1205" s="19"/>
      <c r="AJ1205" s="19" t="n">
        <v>0.162972455528207</v>
      </c>
      <c r="AK1205" s="19" t="n">
        <v>0.135440943900752</v>
      </c>
      <c r="AL1205" s="19" t="n">
        <v>0.135410656885723</v>
      </c>
      <c r="AM1205" s="19" t="n">
        <v>0.171117175803903</v>
      </c>
      <c r="AN1205" s="19" t="n">
        <v>0.154070330351984</v>
      </c>
      <c r="AO1205" s="19" t="n">
        <v>0.125394143598435</v>
      </c>
      <c r="AP1205" s="19" t="n">
        <v>0.115800944245935</v>
      </c>
    </row>
    <row r="1206">
      <c r="B1206" t="s">
        <v>498</v>
      </c>
      <c r="C1206" s="19" t="n">
        <v>0.136307077296682</v>
      </c>
      <c r="D1206" s="19" t="n">
        <v>0.152741322934237</v>
      </c>
      <c r="E1206" s="19" t="n">
        <v>0.119832010563807</v>
      </c>
      <c r="F1206" s="19"/>
      <c r="G1206" s="19" t="n">
        <v>0.182631953632704</v>
      </c>
      <c r="H1206" s="19" t="n">
        <v>0.15703173285494</v>
      </c>
      <c r="I1206" s="19" t="n">
        <v>0.166500089383269</v>
      </c>
      <c r="J1206" s="19" t="n">
        <v>0.0656547167160541</v>
      </c>
      <c r="K1206" s="19" t="n">
        <v>0.117793977251671</v>
      </c>
      <c r="L1206" s="19" t="n">
        <v>0.142314987165906</v>
      </c>
      <c r="M1206" s="19"/>
      <c r="N1206" s="19" t="n">
        <v>0.0173028494067184</v>
      </c>
      <c r="O1206" s="19" t="n">
        <v>0.188261404026579</v>
      </c>
      <c r="P1206" s="19" t="n">
        <v>0.123371508878853</v>
      </c>
      <c r="Q1206" s="19" t="n">
        <v>0.131873524153574</v>
      </c>
      <c r="R1206" s="19" t="n">
        <v>0.152814392474542</v>
      </c>
      <c r="S1206" s="19"/>
      <c r="T1206" s="19" t="n">
        <v>0.240592450001424</v>
      </c>
      <c r="U1206" s="19" t="n">
        <v>0.0916331751558299</v>
      </c>
      <c r="V1206" s="19" t="n">
        <v>0.11863564218421</v>
      </c>
      <c r="W1206" s="19" t="n">
        <v>0.146425031678691</v>
      </c>
      <c r="X1206" s="19"/>
      <c r="Y1206" s="19" t="n">
        <v>0.1371248507198</v>
      </c>
      <c r="Z1206" s="19" t="n">
        <v>0.15203562652568</v>
      </c>
      <c r="AA1206" s="19" t="n">
        <v>0.129528245982194</v>
      </c>
      <c r="AB1206" s="19" t="n">
        <v>0.152055487431504</v>
      </c>
      <c r="AC1206" s="19" t="n">
        <v>0.182941219010927</v>
      </c>
      <c r="AD1206" s="19" t="n">
        <v>0.0680204562849024</v>
      </c>
      <c r="AE1206" s="19"/>
      <c r="AF1206" s="19" t="n">
        <v>0.127567897697282</v>
      </c>
      <c r="AG1206" s="19"/>
      <c r="AH1206" s="19" t="n">
        <v>0.138566430350442</v>
      </c>
      <c r="AI1206" s="19"/>
      <c r="AJ1206" s="19" t="n">
        <v>0.137459740401609</v>
      </c>
      <c r="AK1206" s="19" t="n">
        <v>0.125658673428939</v>
      </c>
      <c r="AL1206" s="19" t="n">
        <v>0.155141557299423</v>
      </c>
      <c r="AM1206" s="19" t="n">
        <v>0.0925691617264488</v>
      </c>
      <c r="AN1206" s="19" t="n">
        <v>0.180554174068308</v>
      </c>
      <c r="AO1206" s="19" t="n">
        <v>0.0920877432288123</v>
      </c>
      <c r="AP1206" s="19" t="n">
        <v>0.157350200395601</v>
      </c>
    </row>
    <row r="1207">
      <c r="B1207" t="s">
        <v>339</v>
      </c>
      <c r="C1207" s="19" t="n">
        <v>0.213852024106722</v>
      </c>
      <c r="D1207" s="19" t="n">
        <v>0.214214739093065</v>
      </c>
      <c r="E1207" s="19" t="n">
        <v>0.213488408171022</v>
      </c>
      <c r="F1207" s="19"/>
      <c r="G1207" s="19" t="n">
        <v>0.175555936948035</v>
      </c>
      <c r="H1207" s="19" t="n">
        <v>0.184659971543338</v>
      </c>
      <c r="I1207" s="19" t="n">
        <v>0.220335324067337</v>
      </c>
      <c r="J1207" s="19" t="n">
        <v>0.203539161970242</v>
      </c>
      <c r="K1207" s="19" t="n">
        <v>0.314741173415675</v>
      </c>
      <c r="L1207" s="19" t="n">
        <v>0.190343197854687</v>
      </c>
      <c r="M1207" s="19"/>
      <c r="N1207" s="19" t="n">
        <v>0.198710459176555</v>
      </c>
      <c r="O1207" s="19" t="n">
        <v>0.186991620785159</v>
      </c>
      <c r="P1207" s="19" t="n">
        <v>0.225018244865038</v>
      </c>
      <c r="Q1207" s="19" t="n">
        <v>0.218163101526831</v>
      </c>
      <c r="R1207" s="19" t="n">
        <v>0.218841184005089</v>
      </c>
      <c r="S1207" s="19"/>
      <c r="T1207" s="19" t="n">
        <v>0.20153811139926</v>
      </c>
      <c r="U1207" s="19" t="n">
        <v>0.270688480063861</v>
      </c>
      <c r="V1207" s="19" t="n">
        <v>0.202987672603799</v>
      </c>
      <c r="W1207" s="19" t="n">
        <v>0.195164268979909</v>
      </c>
      <c r="X1207" s="19"/>
      <c r="Y1207" s="19" t="n">
        <v>0.200031475440762</v>
      </c>
      <c r="Z1207" s="19" t="n">
        <v>0.213677623987469</v>
      </c>
      <c r="AA1207" s="19" t="n">
        <v>0.217286686035382</v>
      </c>
      <c r="AB1207" s="19" t="n">
        <v>0.278082853220068</v>
      </c>
      <c r="AC1207" s="19" t="n">
        <v>0.170774557030327</v>
      </c>
      <c r="AD1207" s="19" t="n">
        <v>0.23530941376081</v>
      </c>
      <c r="AE1207" s="19"/>
      <c r="AF1207" s="19" t="n">
        <v>0.23460847371408</v>
      </c>
      <c r="AG1207" s="19"/>
      <c r="AH1207" s="19" t="n">
        <v>0.213515070077834</v>
      </c>
      <c r="AI1207" s="19"/>
      <c r="AJ1207" s="19" t="n">
        <v>0.178161220151627</v>
      </c>
      <c r="AK1207" s="19" t="n">
        <v>0.223594156393424</v>
      </c>
      <c r="AL1207" s="19" t="n">
        <v>0.228817424312857</v>
      </c>
      <c r="AM1207" s="19" t="n">
        <v>0.24015787556069</v>
      </c>
      <c r="AN1207" s="19" t="n">
        <v>0.140264801436955</v>
      </c>
      <c r="AO1207" s="19" t="n">
        <v>0.227748346487931</v>
      </c>
      <c r="AP1207" s="19" t="n">
        <v>0.256317276496798</v>
      </c>
    </row>
    <row r="1208">
      <c r="B1208" t="s">
        <v>340</v>
      </c>
      <c r="C1208" s="19" t="n">
        <v>0.412058067087393</v>
      </c>
      <c r="D1208" s="19" t="n">
        <v>0.321877459568499</v>
      </c>
      <c r="E1208" s="19" t="n">
        <v>0.502462674615585</v>
      </c>
      <c r="F1208" s="19"/>
      <c r="G1208" s="19" t="n">
        <v>0.255624345093604</v>
      </c>
      <c r="H1208" s="19" t="n">
        <v>0.273767130308376</v>
      </c>
      <c r="I1208" s="19" t="n">
        <v>0.314338501518829</v>
      </c>
      <c r="J1208" s="19" t="n">
        <v>0.481216029282672</v>
      </c>
      <c r="K1208" s="19" t="n">
        <v>0.423271619437513</v>
      </c>
      <c r="L1208" s="19" t="n">
        <v>0.601033723360491</v>
      </c>
      <c r="M1208" s="19"/>
      <c r="N1208" s="19" t="n">
        <v>0.691566975332409</v>
      </c>
      <c r="O1208" s="19" t="n">
        <v>0.403198396271595</v>
      </c>
      <c r="P1208" s="19" t="n">
        <v>0.459453566007312</v>
      </c>
      <c r="Q1208" s="19" t="n">
        <v>0.386962089778243</v>
      </c>
      <c r="R1208" s="19" t="n">
        <v>0.269687591776576</v>
      </c>
      <c r="S1208" s="19"/>
      <c r="T1208" s="19" t="n">
        <v>0.248110855510066</v>
      </c>
      <c r="U1208" s="19" t="n">
        <v>0.454645477940925</v>
      </c>
      <c r="V1208" s="19" t="n">
        <v>0.529206650810968</v>
      </c>
      <c r="W1208" s="19" t="n">
        <v>0.353945246210418</v>
      </c>
      <c r="X1208" s="19"/>
      <c r="Y1208" s="19" t="n">
        <v>0.31681225987882</v>
      </c>
      <c r="Z1208" s="19" t="n">
        <v>0.397111553014101</v>
      </c>
      <c r="AA1208" s="19" t="n">
        <v>0.577197365657783</v>
      </c>
      <c r="AB1208" s="19" t="n">
        <v>0.346934376901636</v>
      </c>
      <c r="AC1208" s="19" t="n">
        <v>0.259240686341228</v>
      </c>
      <c r="AD1208" s="19" t="n">
        <v>0.590098822097154</v>
      </c>
      <c r="AE1208" s="19"/>
      <c r="AF1208" s="19" t="n">
        <v>0.408250775192296</v>
      </c>
      <c r="AG1208" s="19"/>
      <c r="AH1208" s="19" t="n">
        <v>0.413543067120096</v>
      </c>
      <c r="AI1208" s="19"/>
      <c r="AJ1208" s="19" t="n">
        <v>0.389378906085611</v>
      </c>
      <c r="AK1208" s="19" t="n">
        <v>0.446795343078964</v>
      </c>
      <c r="AL1208" s="19" t="n">
        <v>0.366333484812372</v>
      </c>
      <c r="AM1208" s="19" t="n">
        <v>0.373065601151015</v>
      </c>
      <c r="AN1208" s="19" t="n">
        <v>0.508411803305031</v>
      </c>
      <c r="AO1208" s="19" t="n">
        <v>0.469215899391394</v>
      </c>
      <c r="AP1208" s="19" t="n">
        <v>0.398448523302451</v>
      </c>
    </row>
    <row r="1209">
      <c r="B1209" t="s">
        <v>60</v>
      </c>
      <c r="C1209" s="19" t="n">
        <v>0.0426564204252127</v>
      </c>
      <c r="D1209" s="19" t="n">
        <v>0.0273420222731336</v>
      </c>
      <c r="E1209" s="19" t="n">
        <v>0.0580088580784977</v>
      </c>
      <c r="F1209" s="19"/>
      <c r="G1209" s="19" t="n">
        <v>0.0349844104697397</v>
      </c>
      <c r="H1209" s="19" t="n">
        <v>0.0316616953445174</v>
      </c>
      <c r="I1209" s="19" t="n">
        <v>0.0627654763688224</v>
      </c>
      <c r="J1209" s="19" t="n">
        <v>0.0447581391123432</v>
      </c>
      <c r="K1209" s="19" t="n">
        <v>0.0468231580773083</v>
      </c>
      <c r="L1209" s="19" t="n">
        <v>0.0358342136044007</v>
      </c>
      <c r="M1209" s="19"/>
      <c r="N1209" s="19" t="n">
        <v>0.0297721224511771</v>
      </c>
      <c r="O1209" s="19" t="n">
        <v>0.051435978425191</v>
      </c>
      <c r="P1209" s="19" t="n">
        <v>0.0375396829223001</v>
      </c>
      <c r="Q1209" s="19" t="n">
        <v>0.049705961692343</v>
      </c>
      <c r="R1209" s="19" t="n">
        <v>0.0312367894624135</v>
      </c>
      <c r="S1209" s="19"/>
      <c r="T1209" s="19" t="n">
        <v>0.0418460950967694</v>
      </c>
      <c r="U1209" s="19" t="n">
        <v>0.0442288355782575</v>
      </c>
      <c r="V1209" s="19" t="n">
        <v>0.0254368630770325</v>
      </c>
      <c r="W1209" s="19" t="n">
        <v>0.043985720894409</v>
      </c>
      <c r="X1209" s="19"/>
      <c r="Y1209" s="19" t="n">
        <v>0.0384826358910114</v>
      </c>
      <c r="Z1209" s="19" t="n">
        <v>0.0255934830339042</v>
      </c>
      <c r="AA1209" s="19" t="n">
        <v>0.0382428769454201</v>
      </c>
      <c r="AB1209" s="19" t="n">
        <v>0.0771174465492108</v>
      </c>
      <c r="AC1209" s="19" t="n">
        <v>0.0444725525942211</v>
      </c>
      <c r="AD1209" s="19" t="n">
        <v>0.0544239435935711</v>
      </c>
      <c r="AE1209" s="19"/>
      <c r="AF1209" s="19" t="n">
        <v>0.032119495171919</v>
      </c>
      <c r="AG1209" s="19"/>
      <c r="AH1209" s="19" t="n">
        <v>0.039943375226011</v>
      </c>
      <c r="AI1209" s="19"/>
      <c r="AJ1209" s="19" t="n">
        <v>0.0420311465196123</v>
      </c>
      <c r="AK1209" s="19" t="n">
        <v>0.0655823059369518</v>
      </c>
      <c r="AL1209" s="19" t="n">
        <v>0.0349433861166226</v>
      </c>
      <c r="AM1209" s="19" t="n">
        <v>0.0192504563924651</v>
      </c>
      <c r="AN1209" s="19" t="n">
        <v>0.0166988908377229</v>
      </c>
      <c r="AO1209" s="19" t="n">
        <v>0.0404871793594337</v>
      </c>
      <c r="AP1209" s="19" t="n">
        <v>0.0526017323688773</v>
      </c>
    </row>
    <row r="1210">
      <c r="C1210" s="19"/>
      <c r="D1210" s="19"/>
      <c r="E1210" s="19"/>
      <c r="F1210" s="19"/>
      <c r="G1210" s="19"/>
      <c r="H1210" s="19"/>
      <c r="I1210" s="19"/>
      <c r="J1210" s="19"/>
      <c r="K1210" s="19"/>
      <c r="L1210" s="19"/>
      <c r="M1210" s="19"/>
      <c r="N1210" s="19"/>
      <c r="O1210" s="19"/>
      <c r="P1210" s="19"/>
      <c r="Q1210" s="19"/>
      <c r="R1210" s="19"/>
      <c r="S1210" s="19"/>
      <c r="T1210" s="19"/>
      <c r="U1210" s="19"/>
      <c r="V1210" s="19"/>
      <c r="W1210" s="19"/>
      <c r="X1210" s="19"/>
      <c r="Y1210" s="19"/>
      <c r="Z1210" s="19"/>
      <c r="AA1210" s="19"/>
      <c r="AB1210" s="19"/>
      <c r="AC1210" s="19"/>
      <c r="AD1210" s="19"/>
      <c r="AE1210" s="19"/>
      <c r="AF1210" s="19"/>
      <c r="AG1210" s="19"/>
      <c r="AH1210" s="19"/>
      <c r="AI1210" s="19"/>
      <c r="AJ1210" s="19"/>
      <c r="AK1210" s="19"/>
      <c r="AL1210" s="19"/>
      <c r="AM1210" s="19"/>
      <c r="AN1210" s="19"/>
      <c r="AO1210" s="19"/>
      <c r="AP1210" s="19"/>
    </row>
    <row r="1211">
      <c r="B1211" s="7" t="s">
        <v>511</v>
      </c>
      <c r="C1211" s="19"/>
      <c r="D1211" s="19"/>
      <c r="E1211" s="19"/>
      <c r="F1211" s="19"/>
      <c r="G1211" s="19"/>
      <c r="H1211" s="19"/>
      <c r="I1211" s="19"/>
      <c r="J1211" s="19"/>
      <c r="K1211" s="19"/>
      <c r="L1211" s="19"/>
      <c r="M1211" s="19"/>
      <c r="N1211" s="19"/>
      <c r="O1211" s="19"/>
      <c r="P1211" s="19"/>
      <c r="Q1211" s="19"/>
      <c r="R1211" s="19"/>
      <c r="S1211" s="19"/>
      <c r="T1211" s="19"/>
      <c r="U1211" s="19"/>
      <c r="V1211" s="19"/>
      <c r="W1211" s="19"/>
      <c r="X1211" s="19"/>
      <c r="Y1211" s="19"/>
      <c r="Z1211" s="19"/>
      <c r="AA1211" s="19"/>
      <c r="AB1211" s="19"/>
      <c r="AC1211" s="19"/>
      <c r="AD1211" s="19"/>
      <c r="AE1211" s="19"/>
      <c r="AF1211" s="19"/>
      <c r="AG1211" s="19"/>
      <c r="AH1211" s="19"/>
      <c r="AI1211" s="19"/>
      <c r="AJ1211" s="19"/>
      <c r="AK1211" s="19"/>
      <c r="AL1211" s="19"/>
      <c r="AM1211" s="19"/>
      <c r="AN1211" s="19"/>
      <c r="AO1211" s="19"/>
      <c r="AP1211" s="19"/>
    </row>
    <row r="1212">
      <c r="B1212" s="26" t="s">
        <v>64</v>
      </c>
      <c r="C1212" s="19"/>
      <c r="D1212" s="19"/>
      <c r="E1212" s="19"/>
      <c r="F1212" s="19"/>
      <c r="G1212" s="19"/>
      <c r="H1212" s="19"/>
      <c r="I1212" s="19"/>
      <c r="J1212" s="19"/>
      <c r="K1212" s="19"/>
      <c r="L1212" s="19"/>
      <c r="M1212" s="19"/>
      <c r="N1212" s="19"/>
      <c r="O1212" s="19"/>
      <c r="P1212" s="19"/>
      <c r="Q1212" s="19"/>
      <c r="R1212" s="19"/>
      <c r="S1212" s="19"/>
      <c r="T1212" s="19"/>
      <c r="U1212" s="19"/>
      <c r="V1212" s="19"/>
      <c r="W1212" s="19"/>
      <c r="X1212" s="19"/>
      <c r="Y1212" s="19"/>
      <c r="Z1212" s="19"/>
      <c r="AA1212" s="19"/>
      <c r="AB1212" s="19"/>
      <c r="AC1212" s="19"/>
      <c r="AD1212" s="19"/>
      <c r="AE1212" s="19"/>
      <c r="AF1212" s="19"/>
      <c r="AG1212" s="19"/>
      <c r="AH1212" s="19"/>
      <c r="AI1212" s="19"/>
      <c r="AJ1212" s="19"/>
      <c r="AK1212" s="19"/>
      <c r="AL1212" s="19"/>
      <c r="AM1212" s="19"/>
      <c r="AN1212" s="19"/>
      <c r="AO1212" s="19"/>
      <c r="AP1212" s="19"/>
    </row>
    <row r="1213">
      <c r="B1213" t="s">
        <v>135</v>
      </c>
      <c r="C1213" s="19" t="n">
        <v>0.0925751954617467</v>
      </c>
      <c r="D1213" s="19" t="n">
        <v>0.110057685204383</v>
      </c>
      <c r="E1213" s="19" t="n">
        <v>0.0750492808856279</v>
      </c>
      <c r="F1213" s="19"/>
      <c r="G1213" s="19" t="n">
        <v>0.10671055637882</v>
      </c>
      <c r="H1213" s="19" t="n">
        <v>0.171946557079471</v>
      </c>
      <c r="I1213" s="19" t="n">
        <v>0.153639320316779</v>
      </c>
      <c r="J1213" s="19" t="n">
        <v>0.0535251251963551</v>
      </c>
      <c r="K1213" s="19" t="n">
        <v>0.047539938712147</v>
      </c>
      <c r="L1213" s="19" t="n">
        <v>0.0411666061532347</v>
      </c>
      <c r="M1213" s="19"/>
      <c r="N1213" s="19" t="n">
        <v>0.0320370367253059</v>
      </c>
      <c r="O1213" s="19" t="n">
        <v>0.0594214988807777</v>
      </c>
      <c r="P1213" s="19" t="n">
        <v>0.107196855373142</v>
      </c>
      <c r="Q1213" s="19" t="n">
        <v>0.0951629469536037</v>
      </c>
      <c r="R1213" s="19" t="n">
        <v>0.136514371362561</v>
      </c>
      <c r="S1213" s="19"/>
      <c r="T1213" s="19" t="n">
        <v>0.126150801596898</v>
      </c>
      <c r="U1213" s="19" t="n">
        <v>0.0686159989959474</v>
      </c>
      <c r="V1213" s="19" t="n">
        <v>0.066235168323564</v>
      </c>
      <c r="W1213" s="19" t="n">
        <v>0.111918451834255</v>
      </c>
      <c r="X1213" s="19"/>
      <c r="Y1213" s="19" t="n">
        <v>0.140939868017666</v>
      </c>
      <c r="Z1213" s="19" t="n">
        <v>0.116387757529062</v>
      </c>
      <c r="AA1213" s="19" t="n">
        <v>0.0389197670678363</v>
      </c>
      <c r="AB1213" s="19" t="n">
        <v>0.0271355492338089</v>
      </c>
      <c r="AC1213" s="19" t="n">
        <v>0.0731975212920999</v>
      </c>
      <c r="AD1213" s="19" t="n">
        <v>0.0391881680362083</v>
      </c>
      <c r="AE1213" s="19"/>
      <c r="AF1213" s="19" t="n">
        <v>0.0827334913784994</v>
      </c>
      <c r="AG1213" s="19"/>
      <c r="AH1213" s="19" t="n">
        <v>0.0942176234942401</v>
      </c>
      <c r="AI1213" s="19"/>
      <c r="AJ1213" s="19" t="n">
        <v>0.123586779857616</v>
      </c>
      <c r="AK1213" s="19" t="n">
        <v>0.0653536314546043</v>
      </c>
      <c r="AL1213" s="19" t="n">
        <v>0.0854002831161629</v>
      </c>
      <c r="AM1213" s="19" t="n">
        <v>0.124893082416585</v>
      </c>
      <c r="AN1213" s="19" t="n">
        <v>0.0712434274119765</v>
      </c>
      <c r="AO1213" s="19" t="n">
        <v>0.0706608927224238</v>
      </c>
      <c r="AP1213" s="19" t="n">
        <v>0.0885636185049614</v>
      </c>
    </row>
    <row r="1214">
      <c r="B1214" t="s">
        <v>136</v>
      </c>
      <c r="C1214" s="19" t="n">
        <v>0.211120609043505</v>
      </c>
      <c r="D1214" s="19" t="n">
        <v>0.26335811004246</v>
      </c>
      <c r="E1214" s="19" t="n">
        <v>0.158753355085112</v>
      </c>
      <c r="F1214" s="19"/>
      <c r="G1214" s="19" t="n">
        <v>0.276790871279934</v>
      </c>
      <c r="H1214" s="19" t="n">
        <v>0.272361962193789</v>
      </c>
      <c r="I1214" s="19" t="n">
        <v>0.198952120158443</v>
      </c>
      <c r="J1214" s="19" t="n">
        <v>0.192930673410686</v>
      </c>
      <c r="K1214" s="19" t="n">
        <v>0.17184923848864</v>
      </c>
      <c r="L1214" s="19" t="n">
        <v>0.182228772397765</v>
      </c>
      <c r="M1214" s="19"/>
      <c r="N1214" s="19" t="n">
        <v>0.234516256896402</v>
      </c>
      <c r="O1214" s="19" t="n">
        <v>0.2215729323767</v>
      </c>
      <c r="P1214" s="19" t="n">
        <v>0.17596073413761</v>
      </c>
      <c r="Q1214" s="19" t="n">
        <v>0.23186600035851</v>
      </c>
      <c r="R1214" s="19" t="n">
        <v>0.207534988196158</v>
      </c>
      <c r="S1214" s="19"/>
      <c r="T1214" s="19" t="n">
        <v>0.271110035640434</v>
      </c>
      <c r="U1214" s="19" t="n">
        <v>0.18983142458298</v>
      </c>
      <c r="V1214" s="19" t="n">
        <v>0.235598402569553</v>
      </c>
      <c r="W1214" s="19" t="n">
        <v>0.219090794014249</v>
      </c>
      <c r="X1214" s="19"/>
      <c r="Y1214" s="19" t="n">
        <v>0.238521895274871</v>
      </c>
      <c r="Z1214" s="19" t="n">
        <v>0.269146072049063</v>
      </c>
      <c r="AA1214" s="19" t="n">
        <v>0.170409002213546</v>
      </c>
      <c r="AB1214" s="19" t="n">
        <v>0.240598972793128</v>
      </c>
      <c r="AC1214" s="19" t="n">
        <v>0.2647712021131</v>
      </c>
      <c r="AD1214" s="19" t="n">
        <v>0.0747927682069267</v>
      </c>
      <c r="AE1214" s="19"/>
      <c r="AF1214" s="19" t="n">
        <v>0.21353739632414</v>
      </c>
      <c r="AG1214" s="19"/>
      <c r="AH1214" s="19" t="n">
        <v>0.220269476128391</v>
      </c>
      <c r="AI1214" s="19"/>
      <c r="AJ1214" s="19" t="n">
        <v>0.190416537996265</v>
      </c>
      <c r="AK1214" s="19" t="n">
        <v>0.23345757679928</v>
      </c>
      <c r="AL1214" s="19" t="n">
        <v>0.214088996700279</v>
      </c>
      <c r="AM1214" s="19" t="n">
        <v>0.239947744997311</v>
      </c>
      <c r="AN1214" s="19" t="n">
        <v>0.236059857232513</v>
      </c>
      <c r="AO1214" s="19" t="n">
        <v>0.102370779624524</v>
      </c>
      <c r="AP1214" s="19" t="n">
        <v>0.245722058499365</v>
      </c>
    </row>
    <row r="1215">
      <c r="B1215" t="s">
        <v>137</v>
      </c>
      <c r="C1215" s="19" t="n">
        <v>0.231015884502831</v>
      </c>
      <c r="D1215" s="19" t="n">
        <v>0.243394735424897</v>
      </c>
      <c r="E1215" s="19" t="n">
        <v>0.218606285698288</v>
      </c>
      <c r="F1215" s="19"/>
      <c r="G1215" s="19" t="n">
        <v>0.268644656980048</v>
      </c>
      <c r="H1215" s="19" t="n">
        <v>0.20499487631163</v>
      </c>
      <c r="I1215" s="19" t="n">
        <v>0.292111126113942</v>
      </c>
      <c r="J1215" s="19" t="n">
        <v>0.155716656960801</v>
      </c>
      <c r="K1215" s="19" t="n">
        <v>0.235297781296974</v>
      </c>
      <c r="L1215" s="19" t="n">
        <v>0.242701132797501</v>
      </c>
      <c r="M1215" s="19"/>
      <c r="N1215" s="19" t="n">
        <v>0.268255696432491</v>
      </c>
      <c r="O1215" s="19" t="n">
        <v>0.214505732810113</v>
      </c>
      <c r="P1215" s="19" t="n">
        <v>0.195082100172799</v>
      </c>
      <c r="Q1215" s="19" t="n">
        <v>0.237519740840127</v>
      </c>
      <c r="R1215" s="19" t="n">
        <v>0.290107773505367</v>
      </c>
      <c r="S1215" s="19"/>
      <c r="T1215" s="19" t="n">
        <v>0.265329380763317</v>
      </c>
      <c r="U1215" s="19" t="n">
        <v>0.19776047389434</v>
      </c>
      <c r="V1215" s="19" t="n">
        <v>0.167615988223883</v>
      </c>
      <c r="W1215" s="19" t="n">
        <v>0.25838496899493</v>
      </c>
      <c r="X1215" s="19"/>
      <c r="Y1215" s="19" t="n">
        <v>0.235476843647509</v>
      </c>
      <c r="Z1215" s="19" t="n">
        <v>0.224729835516904</v>
      </c>
      <c r="AA1215" s="19" t="n">
        <v>0.229411314268663</v>
      </c>
      <c r="AB1215" s="19" t="n">
        <v>0.1699412283078</v>
      </c>
      <c r="AC1215" s="19" t="n">
        <v>0.289052952986699</v>
      </c>
      <c r="AD1215" s="19" t="n">
        <v>0.168907705006921</v>
      </c>
      <c r="AE1215" s="19"/>
      <c r="AF1215" s="19" t="n">
        <v>0.232617296554612</v>
      </c>
      <c r="AG1215" s="19"/>
      <c r="AH1215" s="19" t="n">
        <v>0.225949854967434</v>
      </c>
      <c r="AI1215" s="19"/>
      <c r="AJ1215" s="19" t="n">
        <v>0.257488324394976</v>
      </c>
      <c r="AK1215" s="19" t="n">
        <v>0.204211612076016</v>
      </c>
      <c r="AL1215" s="19" t="n">
        <v>0.27397769974545</v>
      </c>
      <c r="AM1215" s="19" t="n">
        <v>0.266672641120274</v>
      </c>
      <c r="AN1215" s="19" t="n">
        <v>0.17507938203757</v>
      </c>
      <c r="AO1215" s="19" t="n">
        <v>0.197839806934545</v>
      </c>
      <c r="AP1215" s="19" t="n">
        <v>0.197896461390093</v>
      </c>
    </row>
    <row r="1216">
      <c r="B1216" t="s">
        <v>138</v>
      </c>
      <c r="C1216" s="19" t="n">
        <v>0.0452820683406344</v>
      </c>
      <c r="D1216" s="19" t="n">
        <v>0.0449427032363128</v>
      </c>
      <c r="E1216" s="19" t="n">
        <v>0.0456222763954374</v>
      </c>
      <c r="F1216" s="19"/>
      <c r="G1216" s="19" t="n">
        <v>0.102703738489032</v>
      </c>
      <c r="H1216" s="19" t="n">
        <v>0.0459449203219995</v>
      </c>
      <c r="I1216" s="19" t="n">
        <v>0.0569281848689291</v>
      </c>
      <c r="J1216" s="19" t="n">
        <v>0.0542660131888928</v>
      </c>
      <c r="K1216" s="19" t="n">
        <v>0.0164006919864973</v>
      </c>
      <c r="L1216" s="19" t="n">
        <v>0.021769652846239</v>
      </c>
      <c r="M1216" s="19"/>
      <c r="N1216" s="19" t="n">
        <v>0.0258971555684935</v>
      </c>
      <c r="O1216" s="19" t="n">
        <v>0.0739715971795472</v>
      </c>
      <c r="P1216" s="19" t="n">
        <v>0.0434629466125111</v>
      </c>
      <c r="Q1216" s="19" t="n">
        <v>0.0251090500159066</v>
      </c>
      <c r="R1216" s="19" t="n">
        <v>0.0603593479495706</v>
      </c>
      <c r="S1216" s="19"/>
      <c r="T1216" s="19" t="n">
        <v>0.103278847180416</v>
      </c>
      <c r="U1216" s="19" t="n">
        <v>0.0425574089436639</v>
      </c>
      <c r="V1216" s="19" t="n">
        <v>0.0351755031028237</v>
      </c>
      <c r="W1216" s="19" t="n">
        <v>0.0464337502821432</v>
      </c>
      <c r="X1216" s="19"/>
      <c r="Y1216" s="19" t="n">
        <v>0.0499185383908612</v>
      </c>
      <c r="Z1216" s="19" t="n">
        <v>0.0557275994154847</v>
      </c>
      <c r="AA1216" s="19" t="n">
        <v>0.0302666424884258</v>
      </c>
      <c r="AB1216" s="19" t="n">
        <v>0.0721538557058232</v>
      </c>
      <c r="AC1216" s="19" t="n">
        <v>0.0816930189169053</v>
      </c>
      <c r="AD1216" s="19" t="n">
        <v>0.0114330519984662</v>
      </c>
      <c r="AE1216" s="19"/>
      <c r="AF1216" s="19" t="n">
        <v>0.0339684058438544</v>
      </c>
      <c r="AG1216" s="19"/>
      <c r="AH1216" s="19" t="n">
        <v>0.0460114541764174</v>
      </c>
      <c r="AI1216" s="19"/>
      <c r="AJ1216" s="19" t="n">
        <v>0.0342646813174822</v>
      </c>
      <c r="AK1216" s="19" t="n">
        <v>0.0133189142054734</v>
      </c>
      <c r="AL1216" s="19" t="n">
        <v>0.0630857938285013</v>
      </c>
      <c r="AM1216" s="19" t="n">
        <v>0.0687472546034633</v>
      </c>
      <c r="AN1216" s="19" t="n">
        <v>0.0437279014550424</v>
      </c>
      <c r="AO1216" s="19" t="n">
        <v>0.0691547601516722</v>
      </c>
      <c r="AP1216" s="19" t="n">
        <v>0.0562086827574312</v>
      </c>
    </row>
    <row r="1217">
      <c r="B1217" t="s">
        <v>139</v>
      </c>
      <c r="C1217" s="19" t="n">
        <v>0.0323928356252946</v>
      </c>
      <c r="D1217" s="19" t="n">
        <v>0.0349411990604328</v>
      </c>
      <c r="E1217" s="19" t="n">
        <v>0.0298381422989651</v>
      </c>
      <c r="F1217" s="19"/>
      <c r="G1217" s="19" t="n">
        <v>0.0516482114230803</v>
      </c>
      <c r="H1217" s="19" t="n">
        <v>0.0123164307731767</v>
      </c>
      <c r="I1217" s="19" t="n">
        <v>0.0326502710294789</v>
      </c>
      <c r="J1217" s="19" t="n">
        <v>0.0551024218790462</v>
      </c>
      <c r="K1217" s="19" t="n">
        <v>0.00726454367624415</v>
      </c>
      <c r="L1217" s="19" t="n">
        <v>0.0379215464640322</v>
      </c>
      <c r="M1217" s="19"/>
      <c r="N1217" s="19" t="n">
        <v>0.0526711135658806</v>
      </c>
      <c r="O1217" s="19" t="n">
        <v>0.015247198142808</v>
      </c>
      <c r="P1217" s="19" t="n">
        <v>0.0350752252431487</v>
      </c>
      <c r="Q1217" s="19" t="n">
        <v>0.0345181387602125</v>
      </c>
      <c r="R1217" s="19" t="n">
        <v>0.038159794792464</v>
      </c>
      <c r="S1217" s="19"/>
      <c r="T1217" s="19" t="n">
        <v>0.0577670337695792</v>
      </c>
      <c r="U1217" s="19" t="n">
        <v>0.0343918000980725</v>
      </c>
      <c r="V1217" s="19" t="n">
        <v>0.0540327576452935</v>
      </c>
      <c r="W1217" s="19" t="n">
        <v>0.0223510863212242</v>
      </c>
      <c r="X1217" s="19"/>
      <c r="Y1217" s="19" t="n">
        <v>0.025164791782443</v>
      </c>
      <c r="Z1217" s="19" t="n">
        <v>0.00677338585641923</v>
      </c>
      <c r="AA1217" s="19" t="n">
        <v>0.0383774151902099</v>
      </c>
      <c r="AB1217" s="19" t="n">
        <v>0.120442984878784</v>
      </c>
      <c r="AC1217" s="19" t="n">
        <v>0.0201162833588878</v>
      </c>
      <c r="AD1217" s="19" t="n">
        <v>0.0250193997907265</v>
      </c>
      <c r="AE1217" s="19"/>
      <c r="AF1217" s="19" t="n">
        <v>0.0227532394834733</v>
      </c>
      <c r="AG1217" s="19"/>
      <c r="AH1217" s="19" t="n">
        <v>0.0313182601247414</v>
      </c>
      <c r="AI1217" s="19"/>
      <c r="AJ1217" s="19" t="n">
        <v>0.0089409749715323</v>
      </c>
      <c r="AK1217" s="19" t="n">
        <v>0.0110426704376948</v>
      </c>
      <c r="AL1217" s="19" t="n">
        <v>0.0506710411690838</v>
      </c>
      <c r="AM1217" s="19" t="n">
        <v>0.0469753562453908</v>
      </c>
      <c r="AN1217" s="19" t="n">
        <v>0.0892707420199541</v>
      </c>
      <c r="AO1217" s="19" t="n">
        <v>0.0361580048792476</v>
      </c>
      <c r="AP1217" s="19" t="n">
        <v>0.0365199735649738</v>
      </c>
    </row>
    <row r="1218">
      <c r="B1218" t="s">
        <v>60</v>
      </c>
      <c r="C1218" s="19" t="n">
        <v>0.387613407025989</v>
      </c>
      <c r="D1218" s="19" t="n">
        <v>0.303305567031515</v>
      </c>
      <c r="E1218" s="19" t="n">
        <v>0.472130659636569</v>
      </c>
      <c r="F1218" s="19"/>
      <c r="G1218" s="19" t="n">
        <v>0.193501965449086</v>
      </c>
      <c r="H1218" s="19" t="n">
        <v>0.292435253319933</v>
      </c>
      <c r="I1218" s="19" t="n">
        <v>0.265718977512428</v>
      </c>
      <c r="J1218" s="19" t="n">
        <v>0.488459109364219</v>
      </c>
      <c r="K1218" s="19" t="n">
        <v>0.521647805839497</v>
      </c>
      <c r="L1218" s="19" t="n">
        <v>0.474212289341227</v>
      </c>
      <c r="M1218" s="19"/>
      <c r="N1218" s="19" t="n">
        <v>0.386622740811428</v>
      </c>
      <c r="O1218" s="19" t="n">
        <v>0.415281040610054</v>
      </c>
      <c r="P1218" s="19" t="n">
        <v>0.443222138460789</v>
      </c>
      <c r="Q1218" s="19" t="n">
        <v>0.37582412307164</v>
      </c>
      <c r="R1218" s="19" t="n">
        <v>0.267323724193879</v>
      </c>
      <c r="S1218" s="19"/>
      <c r="T1218" s="19" t="n">
        <v>0.176363901049356</v>
      </c>
      <c r="U1218" s="19" t="n">
        <v>0.466842893484997</v>
      </c>
      <c r="V1218" s="19" t="n">
        <v>0.441342180134882</v>
      </c>
      <c r="W1218" s="19" t="n">
        <v>0.341820948553198</v>
      </c>
      <c r="X1218" s="19"/>
      <c r="Y1218" s="19" t="n">
        <v>0.309978062886649</v>
      </c>
      <c r="Z1218" s="19" t="n">
        <v>0.327235349633067</v>
      </c>
      <c r="AA1218" s="19" t="n">
        <v>0.492615858771319</v>
      </c>
      <c r="AB1218" s="19" t="n">
        <v>0.369727409080656</v>
      </c>
      <c r="AC1218" s="19" t="n">
        <v>0.271169021332308</v>
      </c>
      <c r="AD1218" s="19" t="n">
        <v>0.680658906960752</v>
      </c>
      <c r="AE1218" s="19"/>
      <c r="AF1218" s="19" t="n">
        <v>0.414390170415421</v>
      </c>
      <c r="AG1218" s="19"/>
      <c r="AH1218" s="19" t="n">
        <v>0.382233331108776</v>
      </c>
      <c r="AI1218" s="19"/>
      <c r="AJ1218" s="19" t="n">
        <v>0.385302701462129</v>
      </c>
      <c r="AK1218" s="19" t="n">
        <v>0.472615595026932</v>
      </c>
      <c r="AL1218" s="19" t="n">
        <v>0.312776185440523</v>
      </c>
      <c r="AM1218" s="19" t="n">
        <v>0.252763920616976</v>
      </c>
      <c r="AN1218" s="19" t="n">
        <v>0.384618689842944</v>
      </c>
      <c r="AO1218" s="19" t="n">
        <v>0.523815755687588</v>
      </c>
      <c r="AP1218" s="19" t="n">
        <v>0.375089205283176</v>
      </c>
    </row>
    <row r="1219">
      <c r="C1219" s="19"/>
      <c r="D1219" s="19"/>
      <c r="E1219" s="19"/>
      <c r="F1219" s="19"/>
      <c r="G1219" s="19"/>
      <c r="H1219" s="19"/>
      <c r="I1219" s="19"/>
      <c r="J1219" s="19"/>
      <c r="K1219" s="19"/>
      <c r="L1219" s="19"/>
      <c r="M1219" s="19"/>
      <c r="N1219" s="19"/>
      <c r="O1219" s="19"/>
      <c r="P1219" s="19"/>
      <c r="Q1219" s="19"/>
      <c r="R1219" s="19"/>
      <c r="S1219" s="19"/>
      <c r="T1219" s="19"/>
      <c r="U1219" s="19"/>
      <c r="V1219" s="19"/>
      <c r="W1219" s="19"/>
      <c r="X1219" s="19"/>
      <c r="Y1219" s="19"/>
      <c r="Z1219" s="19"/>
      <c r="AA1219" s="19"/>
      <c r="AB1219" s="19"/>
      <c r="AC1219" s="19"/>
      <c r="AD1219" s="19"/>
      <c r="AE1219" s="19"/>
      <c r="AF1219" s="19"/>
      <c r="AG1219" s="19"/>
      <c r="AH1219" s="19"/>
      <c r="AI1219" s="19"/>
      <c r="AJ1219" s="19"/>
      <c r="AK1219" s="19"/>
      <c r="AL1219" s="19"/>
      <c r="AM1219" s="19"/>
      <c r="AN1219" s="19"/>
      <c r="AO1219" s="19"/>
      <c r="AP1219" s="19"/>
    </row>
    <row r="1220">
      <c r="B1220" s="7" t="s">
        <v>512</v>
      </c>
      <c r="C1220" s="19"/>
      <c r="D1220" s="19"/>
      <c r="E1220" s="19"/>
      <c r="F1220" s="19"/>
      <c r="G1220" s="19"/>
      <c r="H1220" s="19"/>
      <c r="I1220" s="19"/>
      <c r="J1220" s="19"/>
      <c r="K1220" s="19"/>
      <c r="L1220" s="19"/>
      <c r="M1220" s="19"/>
      <c r="N1220" s="19"/>
      <c r="O1220" s="19"/>
      <c r="P1220" s="19"/>
      <c r="Q1220" s="19"/>
      <c r="R1220" s="19"/>
      <c r="S1220" s="19"/>
      <c r="T1220" s="19"/>
      <c r="U1220" s="19"/>
      <c r="V1220" s="19"/>
      <c r="W1220" s="19"/>
      <c r="X1220" s="19"/>
      <c r="Y1220" s="19"/>
      <c r="Z1220" s="19"/>
      <c r="AA1220" s="19"/>
      <c r="AB1220" s="19"/>
      <c r="AC1220" s="19"/>
      <c r="AD1220" s="19"/>
      <c r="AE1220" s="19"/>
      <c r="AF1220" s="19"/>
      <c r="AG1220" s="19"/>
      <c r="AH1220" s="19"/>
      <c r="AI1220" s="19"/>
      <c r="AJ1220" s="19"/>
      <c r="AK1220" s="19"/>
      <c r="AL1220" s="19"/>
      <c r="AM1220" s="19"/>
      <c r="AN1220" s="19"/>
      <c r="AO1220" s="19"/>
      <c r="AP1220" s="19"/>
    </row>
    <row r="1221">
      <c r="B1221" s="26" t="s">
        <v>64</v>
      </c>
      <c r="C1221" s="19"/>
      <c r="D1221" s="19"/>
      <c r="E1221" s="19"/>
      <c r="F1221" s="19"/>
      <c r="G1221" s="19"/>
      <c r="H1221" s="19"/>
      <c r="I1221" s="19"/>
      <c r="J1221" s="19"/>
      <c r="K1221" s="19"/>
      <c r="L1221" s="19"/>
      <c r="M1221" s="19"/>
      <c r="N1221" s="19"/>
      <c r="O1221" s="19"/>
      <c r="P1221" s="19"/>
      <c r="Q1221" s="19"/>
      <c r="R1221" s="19"/>
      <c r="S1221" s="19"/>
      <c r="T1221" s="19"/>
      <c r="U1221" s="19"/>
      <c r="V1221" s="19"/>
      <c r="W1221" s="19"/>
      <c r="X1221" s="19"/>
      <c r="Y1221" s="19"/>
      <c r="Z1221" s="19"/>
      <c r="AA1221" s="19"/>
      <c r="AB1221" s="19"/>
      <c r="AC1221" s="19"/>
      <c r="AD1221" s="19"/>
      <c r="AE1221" s="19"/>
      <c r="AF1221" s="19"/>
      <c r="AG1221" s="19"/>
      <c r="AH1221" s="19"/>
      <c r="AI1221" s="19"/>
      <c r="AJ1221" s="19"/>
      <c r="AK1221" s="19"/>
      <c r="AL1221" s="19"/>
      <c r="AM1221" s="19"/>
      <c r="AN1221" s="19"/>
      <c r="AO1221" s="19"/>
      <c r="AP1221" s="19"/>
    </row>
    <row r="1222">
      <c r="B1222" t="s">
        <v>135</v>
      </c>
      <c r="C1222" s="19" t="n">
        <v>0.0550015874631709</v>
      </c>
      <c r="D1222" s="19" t="n">
        <v>0.0685332725089515</v>
      </c>
      <c r="E1222" s="19" t="n">
        <v>0.0414362910051426</v>
      </c>
      <c r="F1222" s="19"/>
      <c r="G1222" s="19" t="n">
        <v>0.112707026305076</v>
      </c>
      <c r="H1222" s="19" t="n">
        <v>0.0974337836352894</v>
      </c>
      <c r="I1222" s="19" t="n">
        <v>0.0783736764682172</v>
      </c>
      <c r="J1222" s="19" t="n">
        <v>0.0271121656835207</v>
      </c>
      <c r="K1222" s="19" t="n">
        <v>0.0260279280143157</v>
      </c>
      <c r="L1222" s="19" t="n">
        <v>0.019049793907478</v>
      </c>
      <c r="M1222" s="19"/>
      <c r="N1222" s="19" t="n">
        <v>0.0490576862169205</v>
      </c>
      <c r="O1222" s="19" t="n">
        <v>0.0524275362778647</v>
      </c>
      <c r="P1222" s="19" t="n">
        <v>0.0596710919977706</v>
      </c>
      <c r="Q1222" s="19" t="n">
        <v>0.0548177007354765</v>
      </c>
      <c r="R1222" s="19" t="n">
        <v>0.054161767521725</v>
      </c>
      <c r="S1222" s="19"/>
      <c r="T1222" s="19" t="n">
        <v>0.13328045108328</v>
      </c>
      <c r="U1222" s="19" t="n">
        <v>0.0468948660150188</v>
      </c>
      <c r="V1222" s="19" t="n">
        <v>0.0421902906357423</v>
      </c>
      <c r="W1222" s="19" t="n">
        <v>0.059352641795709</v>
      </c>
      <c r="X1222" s="19"/>
      <c r="Y1222" s="19" t="n">
        <v>0.0789362926807981</v>
      </c>
      <c r="Z1222" s="19" t="n">
        <v>0.101476689490124</v>
      </c>
      <c r="AA1222" s="19" t="n">
        <v>0.0160980811960932</v>
      </c>
      <c r="AB1222" s="19" t="n">
        <v>0.0161784537513146</v>
      </c>
      <c r="AC1222" s="19" t="n">
        <v>0.0656132120624685</v>
      </c>
      <c r="AD1222" s="19" t="n">
        <v>0.0269632129598472</v>
      </c>
      <c r="AE1222" s="19"/>
      <c r="AF1222" s="19" t="n">
        <v>0.0526129270271485</v>
      </c>
      <c r="AG1222" s="19"/>
      <c r="AH1222" s="19" t="n">
        <v>0.0586412191917323</v>
      </c>
      <c r="AI1222" s="19"/>
      <c r="AJ1222" s="19" t="n">
        <v>0.0639167796024745</v>
      </c>
      <c r="AK1222" s="19" t="n">
        <v>0.0518604100485221</v>
      </c>
      <c r="AL1222" s="19" t="n">
        <v>0.0671454891560343</v>
      </c>
      <c r="AM1222" s="19" t="n">
        <v>0.116356216379371</v>
      </c>
      <c r="AN1222" s="19" t="n">
        <v>0.0117360099154147</v>
      </c>
      <c r="AO1222" s="19" t="n">
        <v>0.0269976485679931</v>
      </c>
      <c r="AP1222" s="19" t="n">
        <v>0.0299970444620156</v>
      </c>
    </row>
    <row r="1223">
      <c r="B1223" t="s">
        <v>136</v>
      </c>
      <c r="C1223" s="19" t="n">
        <v>0.212431515324495</v>
      </c>
      <c r="D1223" s="19" t="n">
        <v>0.268204701788445</v>
      </c>
      <c r="E1223" s="19" t="n">
        <v>0.156519793596366</v>
      </c>
      <c r="F1223" s="19"/>
      <c r="G1223" s="19" t="n">
        <v>0.299699497071081</v>
      </c>
      <c r="H1223" s="19" t="n">
        <v>0.3037820099092</v>
      </c>
      <c r="I1223" s="19" t="n">
        <v>0.249406691545976</v>
      </c>
      <c r="J1223" s="19" t="n">
        <v>0.155822515800568</v>
      </c>
      <c r="K1223" s="19" t="n">
        <v>0.167038321314406</v>
      </c>
      <c r="L1223" s="19" t="n">
        <v>0.1482003138701</v>
      </c>
      <c r="M1223" s="19"/>
      <c r="N1223" s="19" t="n">
        <v>0.152715967731812</v>
      </c>
      <c r="O1223" s="19" t="n">
        <v>0.270255796971951</v>
      </c>
      <c r="P1223" s="19" t="n">
        <v>0.168173537560424</v>
      </c>
      <c r="Q1223" s="19" t="n">
        <v>0.215725443462988</v>
      </c>
      <c r="R1223" s="19" t="n">
        <v>0.233869040572059</v>
      </c>
      <c r="S1223" s="19"/>
      <c r="T1223" s="19" t="n">
        <v>0.24856232199594</v>
      </c>
      <c r="U1223" s="19" t="n">
        <v>0.145381354252143</v>
      </c>
      <c r="V1223" s="19" t="n">
        <v>0.185465090902561</v>
      </c>
      <c r="W1223" s="19" t="n">
        <v>0.259016428469251</v>
      </c>
      <c r="X1223" s="19"/>
      <c r="Y1223" s="19" t="n">
        <v>0.270611627683961</v>
      </c>
      <c r="Z1223" s="19" t="n">
        <v>0.192987666965048</v>
      </c>
      <c r="AA1223" s="19" t="n">
        <v>0.149605754966167</v>
      </c>
      <c r="AB1223" s="19" t="n">
        <v>0.257042580937519</v>
      </c>
      <c r="AC1223" s="19" t="n">
        <v>0.291394451425072</v>
      </c>
      <c r="AD1223" s="19" t="n">
        <v>0.0557113966292208</v>
      </c>
      <c r="AE1223" s="19"/>
      <c r="AF1223" s="19" t="n">
        <v>0.195281425246364</v>
      </c>
      <c r="AG1223" s="19"/>
      <c r="AH1223" s="19" t="n">
        <v>0.212794120751334</v>
      </c>
      <c r="AI1223" s="19"/>
      <c r="AJ1223" s="19" t="n">
        <v>0.249417692463168</v>
      </c>
      <c r="AK1223" s="19" t="n">
        <v>0.221511790510706</v>
      </c>
      <c r="AL1223" s="19" t="n">
        <v>0.182254680078005</v>
      </c>
      <c r="AM1223" s="19" t="n">
        <v>0.188339463815926</v>
      </c>
      <c r="AN1223" s="19" t="n">
        <v>0.214148917921656</v>
      </c>
      <c r="AO1223" s="19" t="n">
        <v>0.192663514535363</v>
      </c>
      <c r="AP1223" s="19" t="n">
        <v>0.200715841371954</v>
      </c>
    </row>
    <row r="1224">
      <c r="B1224" t="s">
        <v>137</v>
      </c>
      <c r="C1224" s="19" t="n">
        <v>0.24682544227665</v>
      </c>
      <c r="D1224" s="19" t="n">
        <v>0.243067155798288</v>
      </c>
      <c r="E1224" s="19" t="n">
        <v>0.250593063979394</v>
      </c>
      <c r="F1224" s="19"/>
      <c r="G1224" s="19" t="n">
        <v>0.317816534394067</v>
      </c>
      <c r="H1224" s="19" t="n">
        <v>0.214435252356872</v>
      </c>
      <c r="I1224" s="19" t="n">
        <v>0.308802639531258</v>
      </c>
      <c r="J1224" s="19" t="n">
        <v>0.211001716399857</v>
      </c>
      <c r="K1224" s="19" t="n">
        <v>0.217003407535508</v>
      </c>
      <c r="L1224" s="19" t="n">
        <v>0.239979518265965</v>
      </c>
      <c r="M1224" s="19"/>
      <c r="N1224" s="19" t="n">
        <v>0.245248310676168</v>
      </c>
      <c r="O1224" s="19" t="n">
        <v>0.215014779016977</v>
      </c>
      <c r="P1224" s="19" t="n">
        <v>0.23444575206366</v>
      </c>
      <c r="Q1224" s="19" t="n">
        <v>0.26113326648702</v>
      </c>
      <c r="R1224" s="19" t="n">
        <v>0.287164026815079</v>
      </c>
      <c r="S1224" s="19"/>
      <c r="T1224" s="19" t="n">
        <v>0.335712481068133</v>
      </c>
      <c r="U1224" s="19" t="n">
        <v>0.206665701819963</v>
      </c>
      <c r="V1224" s="19" t="n">
        <v>0.263367231459529</v>
      </c>
      <c r="W1224" s="19" t="n">
        <v>0.244045125525429</v>
      </c>
      <c r="X1224" s="19"/>
      <c r="Y1224" s="19" t="n">
        <v>0.256669521369573</v>
      </c>
      <c r="Z1224" s="19" t="n">
        <v>0.248788817471193</v>
      </c>
      <c r="AA1224" s="19" t="n">
        <v>0.217649333123772</v>
      </c>
      <c r="AB1224" s="19" t="n">
        <v>0.216350025635354</v>
      </c>
      <c r="AC1224" s="19" t="n">
        <v>0.320302262555906</v>
      </c>
      <c r="AD1224" s="19" t="n">
        <v>0.244067729964129</v>
      </c>
      <c r="AE1224" s="19"/>
      <c r="AF1224" s="19" t="n">
        <v>0.232977478888537</v>
      </c>
      <c r="AG1224" s="19"/>
      <c r="AH1224" s="19" t="n">
        <v>0.249934296234274</v>
      </c>
      <c r="AI1224" s="19"/>
      <c r="AJ1224" s="19" t="n">
        <v>0.226449725228988</v>
      </c>
      <c r="AK1224" s="19" t="n">
        <v>0.214430456408091</v>
      </c>
      <c r="AL1224" s="19" t="n">
        <v>0.313690798105983</v>
      </c>
      <c r="AM1224" s="19" t="n">
        <v>0.279674842182515</v>
      </c>
      <c r="AN1224" s="19" t="n">
        <v>0.192180395645222</v>
      </c>
      <c r="AO1224" s="19" t="n">
        <v>0.237431784297448</v>
      </c>
      <c r="AP1224" s="19" t="n">
        <v>0.257890053114449</v>
      </c>
    </row>
    <row r="1225">
      <c r="B1225" t="s">
        <v>138</v>
      </c>
      <c r="C1225" s="19" t="n">
        <v>0.0548823043339249</v>
      </c>
      <c r="D1225" s="19" t="n">
        <v>0.0647296155289275</v>
      </c>
      <c r="E1225" s="19" t="n">
        <v>0.0450105333591544</v>
      </c>
      <c r="F1225" s="19"/>
      <c r="G1225" s="19" t="n">
        <v>0.0699449882168733</v>
      </c>
      <c r="H1225" s="19" t="n">
        <v>0.0511749230969669</v>
      </c>
      <c r="I1225" s="19" t="n">
        <v>0.0807508034796026</v>
      </c>
      <c r="J1225" s="19" t="n">
        <v>0.0538481599976952</v>
      </c>
      <c r="K1225" s="19" t="n">
        <v>0.0741527569904298</v>
      </c>
      <c r="L1225" s="19" t="n">
        <v>0.020095151161259</v>
      </c>
      <c r="M1225" s="19"/>
      <c r="N1225" s="19" t="n">
        <v>0.035226282528126</v>
      </c>
      <c r="O1225" s="19" t="n">
        <v>0.0546729503738933</v>
      </c>
      <c r="P1225" s="19" t="n">
        <v>0.0584755160837211</v>
      </c>
      <c r="Q1225" s="19" t="n">
        <v>0.0608524884277362</v>
      </c>
      <c r="R1225" s="19" t="n">
        <v>0.0460730640893503</v>
      </c>
      <c r="S1225" s="19"/>
      <c r="T1225" s="19" t="n">
        <v>0.0180630081603473</v>
      </c>
      <c r="U1225" s="19" t="n">
        <v>0.0921458605654046</v>
      </c>
      <c r="V1225" s="19" t="n">
        <v>0.0282783744976729</v>
      </c>
      <c r="W1225" s="19" t="n">
        <v>0.0628958887475308</v>
      </c>
      <c r="X1225" s="19"/>
      <c r="Y1225" s="19" t="n">
        <v>0.0488623666103596</v>
      </c>
      <c r="Z1225" s="19" t="n">
        <v>0.0359114314174136</v>
      </c>
      <c r="AA1225" s="19" t="n">
        <v>0.0458261189431016</v>
      </c>
      <c r="AB1225" s="19" t="n">
        <v>0.0902036406335002</v>
      </c>
      <c r="AC1225" s="19" t="n">
        <v>0.0976631699127876</v>
      </c>
      <c r="AD1225" s="19" t="n">
        <v>0.0826817374281465</v>
      </c>
      <c r="AE1225" s="19"/>
      <c r="AF1225" s="19" t="n">
        <v>0.0511594975510836</v>
      </c>
      <c r="AG1225" s="19"/>
      <c r="AH1225" s="19" t="n">
        <v>0.0569169126692546</v>
      </c>
      <c r="AI1225" s="19"/>
      <c r="AJ1225" s="19" t="n">
        <v>0.0700929446130987</v>
      </c>
      <c r="AK1225" s="19" t="n">
        <v>0.0462772985014106</v>
      </c>
      <c r="AL1225" s="19" t="n">
        <v>0.0464471530120845</v>
      </c>
      <c r="AM1225" s="19" t="n">
        <v>0.0868844062491949</v>
      </c>
      <c r="AN1225" s="19" t="n">
        <v>0.0235721937408717</v>
      </c>
      <c r="AO1225" s="19" t="n">
        <v>0.0431459445121623</v>
      </c>
      <c r="AP1225" s="19" t="n">
        <v>0.0536123898320848</v>
      </c>
    </row>
    <row r="1226">
      <c r="B1226" t="s">
        <v>139</v>
      </c>
      <c r="C1226" s="19" t="n">
        <v>0.028855073849865</v>
      </c>
      <c r="D1226" s="19" t="n">
        <v>0.0293124589110292</v>
      </c>
      <c r="E1226" s="19" t="n">
        <v>0.0283965526879274</v>
      </c>
      <c r="F1226" s="19"/>
      <c r="G1226" s="19" t="n">
        <v>0.0360890116365007</v>
      </c>
      <c r="H1226" s="19" t="n">
        <v>0.0218024530231191</v>
      </c>
      <c r="I1226" s="19" t="n">
        <v>0.0210078469044717</v>
      </c>
      <c r="J1226" s="19" t="n">
        <v>0.0482657934738858</v>
      </c>
      <c r="K1226" s="19" t="n">
        <v>0.0239480431907413</v>
      </c>
      <c r="L1226" s="19" t="n">
        <v>0.0251190560138774</v>
      </c>
      <c r="M1226" s="19"/>
      <c r="N1226" s="19" t="n">
        <v>0.0526711135658806</v>
      </c>
      <c r="O1226" s="19" t="n">
        <v>0.0172728593153005</v>
      </c>
      <c r="P1226" s="19" t="n">
        <v>0.019613599483185</v>
      </c>
      <c r="Q1226" s="19" t="n">
        <v>0.0238006553535575</v>
      </c>
      <c r="R1226" s="19" t="n">
        <v>0.0614046544703896</v>
      </c>
      <c r="S1226" s="19"/>
      <c r="T1226" s="19" t="n">
        <v>0.0650549704974047</v>
      </c>
      <c r="U1226" s="19" t="n">
        <v>0.0391748088098461</v>
      </c>
      <c r="V1226" s="19" t="n">
        <v>0.0411464289367122</v>
      </c>
      <c r="W1226" s="19" t="n">
        <v>0.0174622280568555</v>
      </c>
      <c r="X1226" s="19"/>
      <c r="Y1226" s="19" t="n">
        <v>0.0281121997468432</v>
      </c>
      <c r="Z1226" s="19" t="n">
        <v>0.0418193727835669</v>
      </c>
      <c r="AA1226" s="19" t="n">
        <v>0.0249569069250333</v>
      </c>
      <c r="AB1226" s="19" t="n">
        <v>0.0553563408418653</v>
      </c>
      <c r="AC1226" s="19" t="n">
        <v>0</v>
      </c>
      <c r="AD1226" s="19" t="n">
        <v>0.0333572859242033</v>
      </c>
      <c r="AE1226" s="19"/>
      <c r="AF1226" s="19" t="n">
        <v>0.0217415812138879</v>
      </c>
      <c r="AG1226" s="19"/>
      <c r="AH1226" s="19" t="n">
        <v>0.0233458876798089</v>
      </c>
      <c r="AI1226" s="19"/>
      <c r="AJ1226" s="19" t="n">
        <v>0.0210184967639223</v>
      </c>
      <c r="AK1226" s="19" t="n">
        <v>0.0117891023945527</v>
      </c>
      <c r="AL1226" s="19" t="n">
        <v>0.0481823438492133</v>
      </c>
      <c r="AM1226" s="19" t="n">
        <v>0.0362333567947277</v>
      </c>
      <c r="AN1226" s="19" t="n">
        <v>0.0610166204527854</v>
      </c>
      <c r="AO1226" s="19" t="n">
        <v>0.0162531902490298</v>
      </c>
      <c r="AP1226" s="19" t="n">
        <v>0.0274676110106236</v>
      </c>
    </row>
    <row r="1227">
      <c r="B1227" t="s">
        <v>60</v>
      </c>
      <c r="C1227" s="19" t="n">
        <v>0.402004076751893</v>
      </c>
      <c r="D1227" s="19" t="n">
        <v>0.326152795464358</v>
      </c>
      <c r="E1227" s="19" t="n">
        <v>0.478043765372015</v>
      </c>
      <c r="F1227" s="19"/>
      <c r="G1227" s="19" t="n">
        <v>0.163742942376401</v>
      </c>
      <c r="H1227" s="19" t="n">
        <v>0.311371577978553</v>
      </c>
      <c r="I1227" s="19" t="n">
        <v>0.261658342070475</v>
      </c>
      <c r="J1227" s="19" t="n">
        <v>0.503949648644473</v>
      </c>
      <c r="K1227" s="19" t="n">
        <v>0.491829542954599</v>
      </c>
      <c r="L1227" s="19" t="n">
        <v>0.547556166781321</v>
      </c>
      <c r="M1227" s="19"/>
      <c r="N1227" s="19" t="n">
        <v>0.465080639281094</v>
      </c>
      <c r="O1227" s="19" t="n">
        <v>0.390356078044013</v>
      </c>
      <c r="P1227" s="19" t="n">
        <v>0.45962050281124</v>
      </c>
      <c r="Q1227" s="19" t="n">
        <v>0.383670445533222</v>
      </c>
      <c r="R1227" s="19" t="n">
        <v>0.317327446531397</v>
      </c>
      <c r="S1227" s="19"/>
      <c r="T1227" s="19" t="n">
        <v>0.199326767194895</v>
      </c>
      <c r="U1227" s="19" t="n">
        <v>0.469737408537625</v>
      </c>
      <c r="V1227" s="19" t="n">
        <v>0.439552583567783</v>
      </c>
      <c r="W1227" s="19" t="n">
        <v>0.357227687405225</v>
      </c>
      <c r="X1227" s="19"/>
      <c r="Y1227" s="19" t="n">
        <v>0.316807991908465</v>
      </c>
      <c r="Z1227" s="19" t="n">
        <v>0.379016021872654</v>
      </c>
      <c r="AA1227" s="19" t="n">
        <v>0.545863804845832</v>
      </c>
      <c r="AB1227" s="19" t="n">
        <v>0.364868958200446</v>
      </c>
      <c r="AC1227" s="19" t="n">
        <v>0.225026904043766</v>
      </c>
      <c r="AD1227" s="19" t="n">
        <v>0.557218637094453</v>
      </c>
      <c r="AE1227" s="19"/>
      <c r="AF1227" s="19" t="n">
        <v>0.446227090072979</v>
      </c>
      <c r="AG1227" s="19"/>
      <c r="AH1227" s="19" t="n">
        <v>0.398367563473596</v>
      </c>
      <c r="AI1227" s="19"/>
      <c r="AJ1227" s="19" t="n">
        <v>0.369104361328348</v>
      </c>
      <c r="AK1227" s="19" t="n">
        <v>0.454130942136718</v>
      </c>
      <c r="AL1227" s="19" t="n">
        <v>0.34227953579868</v>
      </c>
      <c r="AM1227" s="19" t="n">
        <v>0.292511714578265</v>
      </c>
      <c r="AN1227" s="19" t="n">
        <v>0.49734586232405</v>
      </c>
      <c r="AO1227" s="19" t="n">
        <v>0.483507917838004</v>
      </c>
      <c r="AP1227" s="19" t="n">
        <v>0.430317060208873</v>
      </c>
    </row>
    <row r="1228">
      <c r="C1228" s="19"/>
      <c r="D1228" s="19"/>
      <c r="E1228" s="19"/>
      <c r="F1228" s="19"/>
      <c r="G1228" s="19"/>
      <c r="H1228" s="19"/>
      <c r="I1228" s="19"/>
      <c r="J1228" s="19"/>
      <c r="K1228" s="19"/>
      <c r="L1228" s="19"/>
      <c r="M1228" s="19"/>
      <c r="N1228" s="19"/>
      <c r="O1228" s="19"/>
      <c r="P1228" s="19"/>
      <c r="Q1228" s="19"/>
      <c r="R1228" s="19"/>
      <c r="S1228" s="19"/>
      <c r="T1228" s="19"/>
      <c r="U1228" s="19"/>
      <c r="V1228" s="19"/>
      <c r="W1228" s="19"/>
      <c r="X1228" s="19"/>
      <c r="Y1228" s="19"/>
      <c r="Z1228" s="19"/>
      <c r="AA1228" s="19"/>
      <c r="AB1228" s="19"/>
      <c r="AC1228" s="19"/>
      <c r="AD1228" s="19"/>
      <c r="AE1228" s="19"/>
      <c r="AF1228" s="19"/>
      <c r="AG1228" s="19"/>
      <c r="AH1228" s="19"/>
      <c r="AI1228" s="19"/>
      <c r="AJ1228" s="19"/>
      <c r="AK1228" s="19"/>
      <c r="AL1228" s="19"/>
      <c r="AM1228" s="19"/>
      <c r="AN1228" s="19"/>
      <c r="AO1228" s="19"/>
      <c r="AP1228" s="19"/>
    </row>
    <row r="1229">
      <c r="B1229" s="7" t="s">
        <v>513</v>
      </c>
      <c r="C1229" s="19"/>
      <c r="D1229" s="19"/>
      <c r="E1229" s="19"/>
      <c r="F1229" s="19"/>
      <c r="G1229" s="19"/>
      <c r="H1229" s="19"/>
      <c r="I1229" s="19"/>
      <c r="J1229" s="19"/>
      <c r="K1229" s="19"/>
      <c r="L1229" s="19"/>
      <c r="M1229" s="19"/>
      <c r="N1229" s="19"/>
      <c r="O1229" s="19"/>
      <c r="P1229" s="19"/>
      <c r="Q1229" s="19"/>
      <c r="R1229" s="19"/>
      <c r="S1229" s="19"/>
      <c r="T1229" s="19"/>
      <c r="U1229" s="19"/>
      <c r="V1229" s="19"/>
      <c r="W1229" s="19"/>
      <c r="X1229" s="19"/>
      <c r="Y1229" s="19"/>
      <c r="Z1229" s="19"/>
      <c r="AA1229" s="19"/>
      <c r="AB1229" s="19"/>
      <c r="AC1229" s="19"/>
      <c r="AD1229" s="19"/>
      <c r="AE1229" s="19"/>
      <c r="AF1229" s="19"/>
      <c r="AG1229" s="19"/>
      <c r="AH1229" s="19"/>
      <c r="AI1229" s="19"/>
      <c r="AJ1229" s="19"/>
      <c r="AK1229" s="19"/>
      <c r="AL1229" s="19"/>
      <c r="AM1229" s="19"/>
      <c r="AN1229" s="19"/>
      <c r="AO1229" s="19"/>
      <c r="AP1229" s="19"/>
    </row>
    <row r="1230">
      <c r="B1230" s="26" t="s">
        <v>64</v>
      </c>
      <c r="C1230" s="19"/>
      <c r="D1230" s="19"/>
      <c r="E1230" s="19"/>
      <c r="F1230" s="19"/>
      <c r="G1230" s="19"/>
      <c r="H1230" s="19"/>
      <c r="I1230" s="19"/>
      <c r="J1230" s="19"/>
      <c r="K1230" s="19"/>
      <c r="L1230" s="19"/>
      <c r="M1230" s="19"/>
      <c r="N1230" s="19"/>
      <c r="O1230" s="19"/>
      <c r="P1230" s="19"/>
      <c r="Q1230" s="19"/>
      <c r="R1230" s="19"/>
      <c r="S1230" s="19"/>
      <c r="T1230" s="19"/>
      <c r="U1230" s="19"/>
      <c r="V1230" s="19"/>
      <c r="W1230" s="19"/>
      <c r="X1230" s="19"/>
      <c r="Y1230" s="19"/>
      <c r="Z1230" s="19"/>
      <c r="AA1230" s="19"/>
      <c r="AB1230" s="19"/>
      <c r="AC1230" s="19"/>
      <c r="AD1230" s="19"/>
      <c r="AE1230" s="19"/>
      <c r="AF1230" s="19"/>
      <c r="AG1230" s="19"/>
      <c r="AH1230" s="19"/>
      <c r="AI1230" s="19"/>
      <c r="AJ1230" s="19"/>
      <c r="AK1230" s="19"/>
      <c r="AL1230" s="19"/>
      <c r="AM1230" s="19"/>
      <c r="AN1230" s="19"/>
      <c r="AO1230" s="19"/>
      <c r="AP1230" s="19"/>
    </row>
    <row r="1231">
      <c r="B1231" t="s">
        <v>135</v>
      </c>
      <c r="C1231" s="19" t="n">
        <v>0.0608796725277325</v>
      </c>
      <c r="D1231" s="19" t="n">
        <v>0.0734362402187377</v>
      </c>
      <c r="E1231" s="19" t="n">
        <v>0.0482919155227837</v>
      </c>
      <c r="F1231" s="19"/>
      <c r="G1231" s="19" t="n">
        <v>0.0725612605737897</v>
      </c>
      <c r="H1231" s="19" t="n">
        <v>0.128095129932689</v>
      </c>
      <c r="I1231" s="19" t="n">
        <v>0.0921551902359259</v>
      </c>
      <c r="J1231" s="19" t="n">
        <v>0.0382476691386511</v>
      </c>
      <c r="K1231" s="19" t="n">
        <v>0.0411226776979146</v>
      </c>
      <c r="L1231" s="19" t="n">
        <v>0.0121729740320124</v>
      </c>
      <c r="M1231" s="19"/>
      <c r="N1231" s="19" t="n">
        <v>0.0156007453540655</v>
      </c>
      <c r="O1231" s="19" t="n">
        <v>0.0228976932762587</v>
      </c>
      <c r="P1231" s="19" t="n">
        <v>0.058158746664239</v>
      </c>
      <c r="Q1231" s="19" t="n">
        <v>0.0956757284078554</v>
      </c>
      <c r="R1231" s="19" t="n">
        <v>0.0673626672605058</v>
      </c>
      <c r="S1231" s="19"/>
      <c r="T1231" s="19" t="n">
        <v>0.0385709004322294</v>
      </c>
      <c r="U1231" s="19" t="n">
        <v>0.0544848753611605</v>
      </c>
      <c r="V1231" s="19" t="n">
        <v>0.0150826997795106</v>
      </c>
      <c r="W1231" s="19" t="n">
        <v>0.0887682051748363</v>
      </c>
      <c r="X1231" s="19"/>
      <c r="Y1231" s="19" t="n">
        <v>0.111563766674592</v>
      </c>
      <c r="Z1231" s="19" t="n">
        <v>0.0684307858774144</v>
      </c>
      <c r="AA1231" s="19" t="n">
        <v>0.0159026450302328</v>
      </c>
      <c r="AB1231" s="19" t="n">
        <v>0.00956455639471578</v>
      </c>
      <c r="AC1231" s="19" t="n">
        <v>0.0269028785750291</v>
      </c>
      <c r="AD1231" s="19" t="n">
        <v>0</v>
      </c>
      <c r="AE1231" s="19"/>
      <c r="AF1231" s="19" t="n">
        <v>0.064719301256069</v>
      </c>
      <c r="AG1231" s="19"/>
      <c r="AH1231" s="19" t="n">
        <v>0.0620307328321443</v>
      </c>
      <c r="AI1231" s="19"/>
      <c r="AJ1231" s="19" t="n">
        <v>0.0870295322069246</v>
      </c>
      <c r="AK1231" s="19" t="n">
        <v>0.0352853192388853</v>
      </c>
      <c r="AL1231" s="19" t="n">
        <v>0.0611828243314235</v>
      </c>
      <c r="AM1231" s="19" t="n">
        <v>0.0821842408123964</v>
      </c>
      <c r="AN1231" s="19" t="n">
        <v>0.0410862376907693</v>
      </c>
      <c r="AO1231" s="19" t="n">
        <v>0.0583426227198941</v>
      </c>
      <c r="AP1231" s="19" t="n">
        <v>0.0488137250530966</v>
      </c>
    </row>
    <row r="1232">
      <c r="B1232" t="s">
        <v>136</v>
      </c>
      <c r="C1232" s="19" t="n">
        <v>0.172379946992246</v>
      </c>
      <c r="D1232" s="19" t="n">
        <v>0.18929492733336</v>
      </c>
      <c r="E1232" s="19" t="n">
        <v>0.155422951456759</v>
      </c>
      <c r="F1232" s="19"/>
      <c r="G1232" s="19" t="n">
        <v>0.207415138408208</v>
      </c>
      <c r="H1232" s="19" t="n">
        <v>0.213802968554381</v>
      </c>
      <c r="I1232" s="19" t="n">
        <v>0.251613131214287</v>
      </c>
      <c r="J1232" s="19" t="n">
        <v>0.157066046559318</v>
      </c>
      <c r="K1232" s="19" t="n">
        <v>0.135221185798246</v>
      </c>
      <c r="L1232" s="19" t="n">
        <v>0.103815944137249</v>
      </c>
      <c r="M1232" s="19"/>
      <c r="N1232" s="19" t="n">
        <v>0.122110198645429</v>
      </c>
      <c r="O1232" s="19" t="n">
        <v>0.161878582584361</v>
      </c>
      <c r="P1232" s="19" t="n">
        <v>0.170356484204945</v>
      </c>
      <c r="Q1232" s="19" t="n">
        <v>0.168012658696621</v>
      </c>
      <c r="R1232" s="19" t="n">
        <v>0.225220993810268</v>
      </c>
      <c r="S1232" s="19"/>
      <c r="T1232" s="19" t="n">
        <v>0.200018177162165</v>
      </c>
      <c r="U1232" s="19" t="n">
        <v>0.15082741123173</v>
      </c>
      <c r="V1232" s="19" t="n">
        <v>0.190680747677005</v>
      </c>
      <c r="W1232" s="19" t="n">
        <v>0.187308181129307</v>
      </c>
      <c r="X1232" s="19"/>
      <c r="Y1232" s="19" t="n">
        <v>0.224045205742523</v>
      </c>
      <c r="Z1232" s="19" t="n">
        <v>0.188834576812587</v>
      </c>
      <c r="AA1232" s="19" t="n">
        <v>0.0884680343672909</v>
      </c>
      <c r="AB1232" s="19" t="n">
        <v>0.168802115973679</v>
      </c>
      <c r="AC1232" s="19" t="n">
        <v>0.270196955020805</v>
      </c>
      <c r="AD1232" s="19" t="n">
        <v>0.0945812206158711</v>
      </c>
      <c r="AE1232" s="19"/>
      <c r="AF1232" s="19" t="n">
        <v>0.172499475283511</v>
      </c>
      <c r="AG1232" s="19"/>
      <c r="AH1232" s="19" t="n">
        <v>0.174448238744946</v>
      </c>
      <c r="AI1232" s="19"/>
      <c r="AJ1232" s="19" t="n">
        <v>0.171204300831099</v>
      </c>
      <c r="AK1232" s="19" t="n">
        <v>0.176692635223399</v>
      </c>
      <c r="AL1232" s="19" t="n">
        <v>0.195125463969225</v>
      </c>
      <c r="AM1232" s="19" t="n">
        <v>0.234879110769484</v>
      </c>
      <c r="AN1232" s="19" t="n">
        <v>0.141418070255772</v>
      </c>
      <c r="AO1232" s="19" t="n">
        <v>0.0956830173284044</v>
      </c>
      <c r="AP1232" s="19" t="n">
        <v>0.163647522348181</v>
      </c>
    </row>
    <row r="1233">
      <c r="B1233" t="s">
        <v>137</v>
      </c>
      <c r="C1233" s="19" t="n">
        <v>0.265905682878155</v>
      </c>
      <c r="D1233" s="19" t="n">
        <v>0.289416379636002</v>
      </c>
      <c r="E1233" s="19" t="n">
        <v>0.242336587796797</v>
      </c>
      <c r="F1233" s="19"/>
      <c r="G1233" s="19" t="n">
        <v>0.312235171272427</v>
      </c>
      <c r="H1233" s="19" t="n">
        <v>0.279774996231678</v>
      </c>
      <c r="I1233" s="19" t="n">
        <v>0.298695135418639</v>
      </c>
      <c r="J1233" s="19" t="n">
        <v>0.205425019808247</v>
      </c>
      <c r="K1233" s="19" t="n">
        <v>0.271431273356668</v>
      </c>
      <c r="L1233" s="19" t="n">
        <v>0.251734978159108</v>
      </c>
      <c r="M1233" s="19"/>
      <c r="N1233" s="19" t="n">
        <v>0.285503196255527</v>
      </c>
      <c r="O1233" s="19" t="n">
        <v>0.273217499236549</v>
      </c>
      <c r="P1233" s="19" t="n">
        <v>0.226369445267576</v>
      </c>
      <c r="Q1233" s="19" t="n">
        <v>0.283587704316468</v>
      </c>
      <c r="R1233" s="19" t="n">
        <v>0.283367569889256</v>
      </c>
      <c r="S1233" s="19"/>
      <c r="T1233" s="19" t="n">
        <v>0.344099454584435</v>
      </c>
      <c r="U1233" s="19" t="n">
        <v>0.223733859889141</v>
      </c>
      <c r="V1233" s="19" t="n">
        <v>0.251944293208046</v>
      </c>
      <c r="W1233" s="19" t="n">
        <v>0.283548180925065</v>
      </c>
      <c r="X1233" s="19"/>
      <c r="Y1233" s="19" t="n">
        <v>0.27508044502609</v>
      </c>
      <c r="Z1233" s="19" t="n">
        <v>0.208333782334258</v>
      </c>
      <c r="AA1233" s="19" t="n">
        <v>0.269353345699117</v>
      </c>
      <c r="AB1233" s="19" t="n">
        <v>0.319771615583684</v>
      </c>
      <c r="AC1233" s="19" t="n">
        <v>0.239972838879409</v>
      </c>
      <c r="AD1233" s="19" t="n">
        <v>0.234698504199753</v>
      </c>
      <c r="AE1233" s="19"/>
      <c r="AF1233" s="19" t="n">
        <v>0.264882078294554</v>
      </c>
      <c r="AG1233" s="19"/>
      <c r="AH1233" s="19" t="n">
        <v>0.271746372675439</v>
      </c>
      <c r="AI1233" s="19"/>
      <c r="AJ1233" s="19" t="n">
        <v>0.267473592467785</v>
      </c>
      <c r="AK1233" s="19" t="n">
        <v>0.259002685617494</v>
      </c>
      <c r="AL1233" s="19" t="n">
        <v>0.266850163200597</v>
      </c>
      <c r="AM1233" s="19" t="n">
        <v>0.28154912310613</v>
      </c>
      <c r="AN1233" s="19" t="n">
        <v>0.281261050352285</v>
      </c>
      <c r="AO1233" s="19" t="n">
        <v>0.255718949765538</v>
      </c>
      <c r="AP1233" s="19" t="n">
        <v>0.259197771099255</v>
      </c>
    </row>
    <row r="1234">
      <c r="B1234" t="s">
        <v>138</v>
      </c>
      <c r="C1234" s="19" t="n">
        <v>0.0403439770738016</v>
      </c>
      <c r="D1234" s="19" t="n">
        <v>0.0633898670656806</v>
      </c>
      <c r="E1234" s="19" t="n">
        <v>0.01724084329399</v>
      </c>
      <c r="F1234" s="19"/>
      <c r="G1234" s="19" t="n">
        <v>0.113790200384603</v>
      </c>
      <c r="H1234" s="19" t="n">
        <v>0.0519926511935519</v>
      </c>
      <c r="I1234" s="19" t="n">
        <v>0.0396278502323968</v>
      </c>
      <c r="J1234" s="19" t="n">
        <v>0.0308923933162551</v>
      </c>
      <c r="K1234" s="19" t="n">
        <v>0.0256276460090001</v>
      </c>
      <c r="L1234" s="19" t="n">
        <v>0.0142895644686036</v>
      </c>
      <c r="M1234" s="19"/>
      <c r="N1234" s="19" t="n">
        <v>0.0140234015922836</v>
      </c>
      <c r="O1234" s="19" t="n">
        <v>0.0726608493773974</v>
      </c>
      <c r="P1234" s="19" t="n">
        <v>0.0288215850902632</v>
      </c>
      <c r="Q1234" s="19" t="n">
        <v>0.0202484409824373</v>
      </c>
      <c r="R1234" s="19" t="n">
        <v>0.0705540905123515</v>
      </c>
      <c r="S1234" s="19"/>
      <c r="T1234" s="19" t="n">
        <v>0.128600318158748</v>
      </c>
      <c r="U1234" s="19" t="n">
        <v>0.0198873015891034</v>
      </c>
      <c r="V1234" s="19" t="n">
        <v>0.01389477781923</v>
      </c>
      <c r="W1234" s="19" t="n">
        <v>0.0542980640869317</v>
      </c>
      <c r="X1234" s="19"/>
      <c r="Y1234" s="19" t="n">
        <v>0.0467930708947043</v>
      </c>
      <c r="Z1234" s="19" t="n">
        <v>0.0429310704754568</v>
      </c>
      <c r="AA1234" s="19" t="n">
        <v>0.0147434338490115</v>
      </c>
      <c r="AB1234" s="19" t="n">
        <v>0.0691405092190076</v>
      </c>
      <c r="AC1234" s="19" t="n">
        <v>0.114790162999082</v>
      </c>
      <c r="AD1234" s="19" t="n">
        <v>0.014997336900345</v>
      </c>
      <c r="AE1234" s="19"/>
      <c r="AF1234" s="19" t="n">
        <v>0.0296701245315747</v>
      </c>
      <c r="AG1234" s="19"/>
      <c r="AH1234" s="19" t="n">
        <v>0.0359292560378618</v>
      </c>
      <c r="AI1234" s="19"/>
      <c r="AJ1234" s="19" t="n">
        <v>0.0475858814545015</v>
      </c>
      <c r="AK1234" s="19" t="n">
        <v>0.0359606357871229</v>
      </c>
      <c r="AL1234" s="19" t="n">
        <v>0.0530479194823983</v>
      </c>
      <c r="AM1234" s="19" t="n">
        <v>0.033650044822641</v>
      </c>
      <c r="AN1234" s="19" t="n">
        <v>0.0208850902183818</v>
      </c>
      <c r="AO1234" s="19" t="n">
        <v>0.0476450567321685</v>
      </c>
      <c r="AP1234" s="19" t="n">
        <v>0.0293190386531751</v>
      </c>
    </row>
    <row r="1235">
      <c r="B1235" t="s">
        <v>139</v>
      </c>
      <c r="C1235" s="19" t="n">
        <v>0.0267517441546683</v>
      </c>
      <c r="D1235" s="19" t="n">
        <v>0.025044398402722</v>
      </c>
      <c r="E1235" s="19" t="n">
        <v>0.0284633307902683</v>
      </c>
      <c r="F1235" s="19"/>
      <c r="G1235" s="19" t="n">
        <v>0.0508865001658641</v>
      </c>
      <c r="H1235" s="19" t="n">
        <v>0.0294374586661391</v>
      </c>
      <c r="I1235" s="19" t="n">
        <v>0.0255812872663938</v>
      </c>
      <c r="J1235" s="19" t="n">
        <v>0.0467889625868611</v>
      </c>
      <c r="K1235" s="19" t="n">
        <v>0</v>
      </c>
      <c r="L1235" s="19" t="n">
        <v>0.0168828843621263</v>
      </c>
      <c r="M1235" s="19"/>
      <c r="N1235" s="19" t="n">
        <v>0.0498445073363997</v>
      </c>
      <c r="O1235" s="19" t="n">
        <v>0.0327184396512276</v>
      </c>
      <c r="P1235" s="19" t="n">
        <v>0.00865339908046624</v>
      </c>
      <c r="Q1235" s="19" t="n">
        <v>0.0298067106908565</v>
      </c>
      <c r="R1235" s="19" t="n">
        <v>0.0338791995406878</v>
      </c>
      <c r="S1235" s="19"/>
      <c r="T1235" s="19" t="n">
        <v>0.0357310998202173</v>
      </c>
      <c r="U1235" s="19" t="n">
        <v>0.0381149578987878</v>
      </c>
      <c r="V1235" s="19" t="n">
        <v>0.0317190795028381</v>
      </c>
      <c r="W1235" s="19" t="n">
        <v>0.0169850229316236</v>
      </c>
      <c r="X1235" s="19"/>
      <c r="Y1235" s="19" t="n">
        <v>0.0300042262124906</v>
      </c>
      <c r="Z1235" s="19" t="n">
        <v>0.0331442567745353</v>
      </c>
      <c r="AA1235" s="19" t="n">
        <v>0.0142669282725979</v>
      </c>
      <c r="AB1235" s="19" t="n">
        <v>0.040483703131166</v>
      </c>
      <c r="AC1235" s="19" t="n">
        <v>0.0325424894619772</v>
      </c>
      <c r="AD1235" s="19" t="n">
        <v>0.0333572859242033</v>
      </c>
      <c r="AE1235" s="19"/>
      <c r="AF1235" s="19" t="n">
        <v>0.0133106973023238</v>
      </c>
      <c r="AG1235" s="19"/>
      <c r="AH1235" s="19" t="n">
        <v>0.0234590314234327</v>
      </c>
      <c r="AI1235" s="19"/>
      <c r="AJ1235" s="19" t="n">
        <v>0.0217743552882521</v>
      </c>
      <c r="AK1235" s="19" t="n">
        <v>0.00529387260998018</v>
      </c>
      <c r="AL1235" s="19" t="n">
        <v>0.0147383328969304</v>
      </c>
      <c r="AM1235" s="19" t="n">
        <v>0.0489710916835623</v>
      </c>
      <c r="AN1235" s="19" t="n">
        <v>0.0932410593745998</v>
      </c>
      <c r="AO1235" s="19" t="n">
        <v>0.0150700222995988</v>
      </c>
      <c r="AP1235" s="19" t="n">
        <v>0.0350542753736096</v>
      </c>
    </row>
    <row r="1236">
      <c r="B1236" t="s">
        <v>60</v>
      </c>
      <c r="C1236" s="19" t="n">
        <v>0.433738976373396</v>
      </c>
      <c r="D1236" s="19" t="n">
        <v>0.359418187343497</v>
      </c>
      <c r="E1236" s="19" t="n">
        <v>0.508244371139403</v>
      </c>
      <c r="F1236" s="19"/>
      <c r="G1236" s="19" t="n">
        <v>0.243111729195109</v>
      </c>
      <c r="H1236" s="19" t="n">
        <v>0.296896795421561</v>
      </c>
      <c r="I1236" s="19" t="n">
        <v>0.292327405632358</v>
      </c>
      <c r="J1236" s="19" t="n">
        <v>0.521579908590667</v>
      </c>
      <c r="K1236" s="19" t="n">
        <v>0.526597217138171</v>
      </c>
      <c r="L1236" s="19" t="n">
        <v>0.601103654840901</v>
      </c>
      <c r="M1236" s="19"/>
      <c r="N1236" s="19" t="n">
        <v>0.512917950816295</v>
      </c>
      <c r="O1236" s="19" t="n">
        <v>0.436626935874206</v>
      </c>
      <c r="P1236" s="19" t="n">
        <v>0.50764033969251</v>
      </c>
      <c r="Q1236" s="19" t="n">
        <v>0.402668756905762</v>
      </c>
      <c r="R1236" s="19" t="n">
        <v>0.319615478986932</v>
      </c>
      <c r="S1236" s="19"/>
      <c r="T1236" s="19" t="n">
        <v>0.252980049842205</v>
      </c>
      <c r="U1236" s="19" t="n">
        <v>0.512951594030078</v>
      </c>
      <c r="V1236" s="19" t="n">
        <v>0.49667840201337</v>
      </c>
      <c r="W1236" s="19" t="n">
        <v>0.369092345752236</v>
      </c>
      <c r="X1236" s="19"/>
      <c r="Y1236" s="19" t="n">
        <v>0.3125132854496</v>
      </c>
      <c r="Z1236" s="19" t="n">
        <v>0.458325527725749</v>
      </c>
      <c r="AA1236" s="19" t="n">
        <v>0.59726561278175</v>
      </c>
      <c r="AB1236" s="19" t="n">
        <v>0.392237499697748</v>
      </c>
      <c r="AC1236" s="19" t="n">
        <v>0.315594675063698</v>
      </c>
      <c r="AD1236" s="19" t="n">
        <v>0.622365652359828</v>
      </c>
      <c r="AE1236" s="19"/>
      <c r="AF1236" s="19" t="n">
        <v>0.454918323331968</v>
      </c>
      <c r="AG1236" s="19"/>
      <c r="AH1236" s="19" t="n">
        <v>0.432386368286176</v>
      </c>
      <c r="AI1236" s="19"/>
      <c r="AJ1236" s="19" t="n">
        <v>0.404932337751438</v>
      </c>
      <c r="AK1236" s="19" t="n">
        <v>0.487764851523119</v>
      </c>
      <c r="AL1236" s="19" t="n">
        <v>0.409055296119426</v>
      </c>
      <c r="AM1236" s="19" t="n">
        <v>0.318766388805787</v>
      </c>
      <c r="AN1236" s="19" t="n">
        <v>0.422108492108192</v>
      </c>
      <c r="AO1236" s="19" t="n">
        <v>0.527540331154396</v>
      </c>
      <c r="AP1236" s="19" t="n">
        <v>0.463967667472683</v>
      </c>
    </row>
    <row r="1237">
      <c r="C1237" s="19"/>
      <c r="D1237" s="19"/>
      <c r="E1237" s="19"/>
      <c r="F1237" s="19"/>
      <c r="G1237" s="19"/>
      <c r="H1237" s="19"/>
      <c r="I1237" s="19"/>
      <c r="J1237" s="19"/>
      <c r="K1237" s="19"/>
      <c r="L1237" s="19"/>
      <c r="M1237" s="19"/>
      <c r="N1237" s="19"/>
      <c r="O1237" s="19"/>
      <c r="P1237" s="19"/>
      <c r="Q1237" s="19"/>
      <c r="R1237" s="19"/>
      <c r="S1237" s="19"/>
      <c r="T1237" s="19"/>
      <c r="U1237" s="19"/>
      <c r="V1237" s="19"/>
      <c r="W1237" s="19"/>
      <c r="X1237" s="19"/>
      <c r="Y1237" s="19"/>
      <c r="Z1237" s="19"/>
      <c r="AA1237" s="19"/>
      <c r="AB1237" s="19"/>
      <c r="AC1237" s="19"/>
      <c r="AD1237" s="19"/>
      <c r="AE1237" s="19"/>
      <c r="AF1237" s="19"/>
      <c r="AG1237" s="19"/>
      <c r="AH1237" s="19"/>
      <c r="AI1237" s="19"/>
      <c r="AJ1237" s="19"/>
      <c r="AK1237" s="19"/>
      <c r="AL1237" s="19"/>
      <c r="AM1237" s="19"/>
      <c r="AN1237" s="19"/>
      <c r="AO1237" s="19"/>
      <c r="AP1237" s="19"/>
    </row>
    <row r="1238">
      <c r="B1238" s="7" t="s">
        <v>514</v>
      </c>
      <c r="C1238" s="19"/>
      <c r="D1238" s="19"/>
      <c r="E1238" s="19"/>
      <c r="F1238" s="19"/>
      <c r="G1238" s="19"/>
      <c r="H1238" s="19"/>
      <c r="I1238" s="19"/>
      <c r="J1238" s="19"/>
      <c r="K1238" s="19"/>
      <c r="L1238" s="19"/>
      <c r="M1238" s="19"/>
      <c r="N1238" s="19"/>
      <c r="O1238" s="19"/>
      <c r="P1238" s="19"/>
      <c r="Q1238" s="19"/>
      <c r="R1238" s="19"/>
      <c r="S1238" s="19"/>
      <c r="T1238" s="19"/>
      <c r="U1238" s="19"/>
      <c r="V1238" s="19"/>
      <c r="W1238" s="19"/>
      <c r="X1238" s="19"/>
      <c r="Y1238" s="19"/>
      <c r="Z1238" s="19"/>
      <c r="AA1238" s="19"/>
      <c r="AB1238" s="19"/>
      <c r="AC1238" s="19"/>
      <c r="AD1238" s="19"/>
      <c r="AE1238" s="19"/>
      <c r="AF1238" s="19"/>
      <c r="AG1238" s="19"/>
      <c r="AH1238" s="19"/>
      <c r="AI1238" s="19"/>
      <c r="AJ1238" s="19"/>
      <c r="AK1238" s="19"/>
      <c r="AL1238" s="19"/>
      <c r="AM1238" s="19"/>
      <c r="AN1238" s="19"/>
      <c r="AO1238" s="19"/>
      <c r="AP1238" s="19"/>
    </row>
    <row r="1239">
      <c r="B1239" s="26" t="s">
        <v>64</v>
      </c>
      <c r="C1239" s="19"/>
      <c r="D1239" s="19"/>
      <c r="E1239" s="19"/>
      <c r="F1239" s="19"/>
      <c r="G1239" s="19"/>
      <c r="H1239" s="19"/>
      <c r="I1239" s="19"/>
      <c r="J1239" s="19"/>
      <c r="K1239" s="19"/>
      <c r="L1239" s="19"/>
      <c r="M1239" s="19"/>
      <c r="N1239" s="19"/>
      <c r="O1239" s="19"/>
      <c r="P1239" s="19"/>
      <c r="Q1239" s="19"/>
      <c r="R1239" s="19"/>
      <c r="S1239" s="19"/>
      <c r="T1239" s="19"/>
      <c r="U1239" s="19"/>
      <c r="V1239" s="19"/>
      <c r="W1239" s="19"/>
      <c r="X1239" s="19"/>
      <c r="Y1239" s="19"/>
      <c r="Z1239" s="19"/>
      <c r="AA1239" s="19"/>
      <c r="AB1239" s="19"/>
      <c r="AC1239" s="19"/>
      <c r="AD1239" s="19"/>
      <c r="AE1239" s="19"/>
      <c r="AF1239" s="19"/>
      <c r="AG1239" s="19"/>
      <c r="AH1239" s="19"/>
      <c r="AI1239" s="19"/>
      <c r="AJ1239" s="19"/>
      <c r="AK1239" s="19"/>
      <c r="AL1239" s="19"/>
      <c r="AM1239" s="19"/>
      <c r="AN1239" s="19"/>
      <c r="AO1239" s="19"/>
      <c r="AP1239" s="19"/>
    </row>
    <row r="1240">
      <c r="B1240" t="s">
        <v>135</v>
      </c>
      <c r="C1240" s="19" t="n">
        <v>0.0522421965699907</v>
      </c>
      <c r="D1240" s="19" t="n">
        <v>0.0616874915894003</v>
      </c>
      <c r="E1240" s="19" t="n">
        <v>0.0427734403405674</v>
      </c>
      <c r="F1240" s="19"/>
      <c r="G1240" s="19" t="n">
        <v>0.0373227239620521</v>
      </c>
      <c r="H1240" s="19" t="n">
        <v>0.0917372929054601</v>
      </c>
      <c r="I1240" s="19" t="n">
        <v>0.0756490127573389</v>
      </c>
      <c r="J1240" s="19" t="n">
        <v>0.0328473443925853</v>
      </c>
      <c r="K1240" s="19" t="n">
        <v>0.0328027923024005</v>
      </c>
      <c r="L1240" s="19" t="n">
        <v>0.0400048882934977</v>
      </c>
      <c r="M1240" s="19"/>
      <c r="N1240" s="19" t="n">
        <v>0.0267975407168682</v>
      </c>
      <c r="O1240" s="19" t="n">
        <v>0.0366628046525656</v>
      </c>
      <c r="P1240" s="19" t="n">
        <v>0.0562380510446347</v>
      </c>
      <c r="Q1240" s="19" t="n">
        <v>0.0703166382947708</v>
      </c>
      <c r="R1240" s="19" t="n">
        <v>0.0413916222914375</v>
      </c>
      <c r="S1240" s="19"/>
      <c r="T1240" s="19" t="n">
        <v>0.0693183528722927</v>
      </c>
      <c r="U1240" s="19" t="n">
        <v>0.0330339741139459</v>
      </c>
      <c r="V1240" s="19" t="n">
        <v>0.0323185075611394</v>
      </c>
      <c r="W1240" s="19" t="n">
        <v>0.0680293586185542</v>
      </c>
      <c r="X1240" s="19"/>
      <c r="Y1240" s="19" t="n">
        <v>0.0766157527797946</v>
      </c>
      <c r="Z1240" s="19" t="n">
        <v>0.0725584669593814</v>
      </c>
      <c r="AA1240" s="19" t="n">
        <v>0.0394220813978996</v>
      </c>
      <c r="AB1240" s="19" t="n">
        <v>0.0113257119420849</v>
      </c>
      <c r="AC1240" s="19" t="n">
        <v>0.0134696931187992</v>
      </c>
      <c r="AD1240" s="19" t="n">
        <v>0</v>
      </c>
      <c r="AE1240" s="19"/>
      <c r="AF1240" s="19" t="n">
        <v>0.0576796155731344</v>
      </c>
      <c r="AG1240" s="19"/>
      <c r="AH1240" s="19" t="n">
        <v>0.0532819744895514</v>
      </c>
      <c r="AI1240" s="19"/>
      <c r="AJ1240" s="19" t="n">
        <v>0.0544667641251794</v>
      </c>
      <c r="AK1240" s="19" t="n">
        <v>0.0355356182257699</v>
      </c>
      <c r="AL1240" s="19" t="n">
        <v>0.0471005764515351</v>
      </c>
      <c r="AM1240" s="19" t="n">
        <v>0.0676402860060625</v>
      </c>
      <c r="AN1240" s="19" t="n">
        <v>0.0459378512412599</v>
      </c>
      <c r="AO1240" s="19" t="n">
        <v>0.0563523616402297</v>
      </c>
      <c r="AP1240" s="19" t="n">
        <v>0.0674548741984546</v>
      </c>
    </row>
    <row r="1241">
      <c r="B1241" t="s">
        <v>136</v>
      </c>
      <c r="C1241" s="19" t="n">
        <v>0.19907853179752</v>
      </c>
      <c r="D1241" s="19" t="n">
        <v>0.23045373787751</v>
      </c>
      <c r="E1241" s="19" t="n">
        <v>0.167625392704579</v>
      </c>
      <c r="F1241" s="19"/>
      <c r="G1241" s="19" t="n">
        <v>0.373175631080685</v>
      </c>
      <c r="H1241" s="19" t="n">
        <v>0.224289094221311</v>
      </c>
      <c r="I1241" s="19" t="n">
        <v>0.260948552071776</v>
      </c>
      <c r="J1241" s="19" t="n">
        <v>0.12090411119378</v>
      </c>
      <c r="K1241" s="19" t="n">
        <v>0.153917183440557</v>
      </c>
      <c r="L1241" s="19" t="n">
        <v>0.142099097728067</v>
      </c>
      <c r="M1241" s="19"/>
      <c r="N1241" s="19" t="n">
        <v>0.209343613594767</v>
      </c>
      <c r="O1241" s="19" t="n">
        <v>0.284406671616947</v>
      </c>
      <c r="P1241" s="19" t="n">
        <v>0.137122509718115</v>
      </c>
      <c r="Q1241" s="19" t="n">
        <v>0.177220903290984</v>
      </c>
      <c r="R1241" s="19" t="n">
        <v>0.23391561115925</v>
      </c>
      <c r="S1241" s="19"/>
      <c r="T1241" s="19" t="n">
        <v>0.338650842141642</v>
      </c>
      <c r="U1241" s="19" t="n">
        <v>0.143199588758593</v>
      </c>
      <c r="V1241" s="19" t="n">
        <v>0.213160876141883</v>
      </c>
      <c r="W1241" s="19" t="n">
        <v>0.217401444475522</v>
      </c>
      <c r="X1241" s="19"/>
      <c r="Y1241" s="19" t="n">
        <v>0.2427717713808</v>
      </c>
      <c r="Z1241" s="19" t="n">
        <v>0.181137145538682</v>
      </c>
      <c r="AA1241" s="19" t="n">
        <v>0.128428603938903</v>
      </c>
      <c r="AB1241" s="19" t="n">
        <v>0.230227567773652</v>
      </c>
      <c r="AC1241" s="19" t="n">
        <v>0.302727351750214</v>
      </c>
      <c r="AD1241" s="19" t="n">
        <v>0.142715791283507</v>
      </c>
      <c r="AE1241" s="19"/>
      <c r="AF1241" s="19" t="n">
        <v>0.193371238271624</v>
      </c>
      <c r="AG1241" s="19"/>
      <c r="AH1241" s="19" t="n">
        <v>0.208456782391976</v>
      </c>
      <c r="AI1241" s="19"/>
      <c r="AJ1241" s="19" t="n">
        <v>0.231808560229591</v>
      </c>
      <c r="AK1241" s="19" t="n">
        <v>0.226597727282361</v>
      </c>
      <c r="AL1241" s="19" t="n">
        <v>0.190044527654739</v>
      </c>
      <c r="AM1241" s="19" t="n">
        <v>0.190915380480299</v>
      </c>
      <c r="AN1241" s="19" t="n">
        <v>0.0802266367477277</v>
      </c>
      <c r="AO1241" s="19" t="n">
        <v>0.157031893072114</v>
      </c>
      <c r="AP1241" s="19" t="n">
        <v>0.211679392050583</v>
      </c>
    </row>
    <row r="1242">
      <c r="B1242" t="s">
        <v>137</v>
      </c>
      <c r="C1242" s="19" t="n">
        <v>0.244561470512573</v>
      </c>
      <c r="D1242" s="19" t="n">
        <v>0.269468673278964</v>
      </c>
      <c r="E1242" s="19" t="n">
        <v>0.219592400635228</v>
      </c>
      <c r="F1242" s="19"/>
      <c r="G1242" s="19" t="n">
        <v>0.27484988612283</v>
      </c>
      <c r="H1242" s="19" t="n">
        <v>0.285054862388129</v>
      </c>
      <c r="I1242" s="19" t="n">
        <v>0.265025645618299</v>
      </c>
      <c r="J1242" s="19" t="n">
        <v>0.231886198585311</v>
      </c>
      <c r="K1242" s="19" t="n">
        <v>0.193035677683626</v>
      </c>
      <c r="L1242" s="19" t="n">
        <v>0.228575026356147</v>
      </c>
      <c r="M1242" s="19"/>
      <c r="N1242" s="19" t="n">
        <v>0.19101203220381</v>
      </c>
      <c r="O1242" s="19" t="n">
        <v>0.237417191155957</v>
      </c>
      <c r="P1242" s="19" t="n">
        <v>0.240691906038792</v>
      </c>
      <c r="Q1242" s="19" t="n">
        <v>0.260745022268107</v>
      </c>
      <c r="R1242" s="19" t="n">
        <v>0.25540712666187</v>
      </c>
      <c r="S1242" s="19"/>
      <c r="T1242" s="19" t="n">
        <v>0.290719250058543</v>
      </c>
      <c r="U1242" s="19" t="n">
        <v>0.237370649484871</v>
      </c>
      <c r="V1242" s="19" t="n">
        <v>0.225051611250964</v>
      </c>
      <c r="W1242" s="19" t="n">
        <v>0.255122542172706</v>
      </c>
      <c r="X1242" s="19"/>
      <c r="Y1242" s="19" t="n">
        <v>0.266688368504112</v>
      </c>
      <c r="Z1242" s="19" t="n">
        <v>0.241120301530042</v>
      </c>
      <c r="AA1242" s="19" t="n">
        <v>0.219133074341673</v>
      </c>
      <c r="AB1242" s="19" t="n">
        <v>0.265144107106404</v>
      </c>
      <c r="AC1242" s="19" t="n">
        <v>0.327097760365472</v>
      </c>
      <c r="AD1242" s="19" t="n">
        <v>0.129824335528225</v>
      </c>
      <c r="AE1242" s="19"/>
      <c r="AF1242" s="19" t="n">
        <v>0.238098782983992</v>
      </c>
      <c r="AG1242" s="19"/>
      <c r="AH1242" s="19" t="n">
        <v>0.241071533623091</v>
      </c>
      <c r="AI1242" s="19"/>
      <c r="AJ1242" s="19" t="n">
        <v>0.243294309770872</v>
      </c>
      <c r="AK1242" s="19" t="n">
        <v>0.209861813925131</v>
      </c>
      <c r="AL1242" s="19" t="n">
        <v>0.265379373137709</v>
      </c>
      <c r="AM1242" s="19" t="n">
        <v>0.322718742557469</v>
      </c>
      <c r="AN1242" s="19" t="n">
        <v>0.276964814467438</v>
      </c>
      <c r="AO1242" s="19" t="n">
        <v>0.252187440653919</v>
      </c>
      <c r="AP1242" s="19" t="n">
        <v>0.196093630313883</v>
      </c>
    </row>
    <row r="1243">
      <c r="B1243" t="s">
        <v>138</v>
      </c>
      <c r="C1243" s="19" t="n">
        <v>0.0536674143972445</v>
      </c>
      <c r="D1243" s="19" t="n">
        <v>0.0571183547504119</v>
      </c>
      <c r="E1243" s="19" t="n">
        <v>0.0502079022380928</v>
      </c>
      <c r="F1243" s="19"/>
      <c r="G1243" s="19" t="n">
        <v>0.0656469575580428</v>
      </c>
      <c r="H1243" s="19" t="n">
        <v>0.0649605414598673</v>
      </c>
      <c r="I1243" s="19" t="n">
        <v>0.0617712803561729</v>
      </c>
      <c r="J1243" s="19" t="n">
        <v>0.0416045172546385</v>
      </c>
      <c r="K1243" s="19" t="n">
        <v>0.0623930294315803</v>
      </c>
      <c r="L1243" s="19" t="n">
        <v>0.0369518645223005</v>
      </c>
      <c r="M1243" s="19"/>
      <c r="N1243" s="19" t="n">
        <v>0.0376398390453512</v>
      </c>
      <c r="O1243" s="19" t="n">
        <v>0.0375688303931793</v>
      </c>
      <c r="P1243" s="19" t="n">
        <v>0.0541729504594427</v>
      </c>
      <c r="Q1243" s="19" t="n">
        <v>0.0664177367704487</v>
      </c>
      <c r="R1243" s="19" t="n">
        <v>0.0565757772472442</v>
      </c>
      <c r="S1243" s="19"/>
      <c r="T1243" s="19" t="n">
        <v>0.0235492277059821</v>
      </c>
      <c r="U1243" s="19" t="n">
        <v>0.065551725358214</v>
      </c>
      <c r="V1243" s="19" t="n">
        <v>0.047923952593497</v>
      </c>
      <c r="W1243" s="19" t="n">
        <v>0.0602035057967173</v>
      </c>
      <c r="X1243" s="19"/>
      <c r="Y1243" s="19" t="n">
        <v>0.0582920583007745</v>
      </c>
      <c r="Z1243" s="19" t="n">
        <v>0.0335813020260663</v>
      </c>
      <c r="AA1243" s="19" t="n">
        <v>0.0472764879048449</v>
      </c>
      <c r="AB1243" s="19" t="n">
        <v>0.0352007780955132</v>
      </c>
      <c r="AC1243" s="19" t="n">
        <v>0.0759534760826505</v>
      </c>
      <c r="AD1243" s="19" t="n">
        <v>0.0895704770608141</v>
      </c>
      <c r="AE1243" s="19"/>
      <c r="AF1243" s="19" t="n">
        <v>0.0352672127556746</v>
      </c>
      <c r="AG1243" s="19"/>
      <c r="AH1243" s="19" t="n">
        <v>0.053091172062354</v>
      </c>
      <c r="AI1243" s="19"/>
      <c r="AJ1243" s="19" t="n">
        <v>0.0742080778838943</v>
      </c>
      <c r="AK1243" s="19" t="n">
        <v>0.0369470194135441</v>
      </c>
      <c r="AL1243" s="19" t="n">
        <v>0.0431565804916548</v>
      </c>
      <c r="AM1243" s="19" t="n">
        <v>0.0345672427777293</v>
      </c>
      <c r="AN1243" s="19" t="n">
        <v>0.04057442289104</v>
      </c>
      <c r="AO1243" s="19" t="n">
        <v>0.0451691107570153</v>
      </c>
      <c r="AP1243" s="19" t="n">
        <v>0.0779133063883956</v>
      </c>
    </row>
    <row r="1244">
      <c r="B1244" t="s">
        <v>139</v>
      </c>
      <c r="C1244" s="19" t="n">
        <v>0.0348677223197351</v>
      </c>
      <c r="D1244" s="19" t="n">
        <v>0.0334380475161868</v>
      </c>
      <c r="E1244" s="19" t="n">
        <v>0.0363009482988421</v>
      </c>
      <c r="F1244" s="19"/>
      <c r="G1244" s="19" t="n">
        <v>0.0497033723582425</v>
      </c>
      <c r="H1244" s="19" t="n">
        <v>0.0235675808444425</v>
      </c>
      <c r="I1244" s="19" t="n">
        <v>0.0292793001345838</v>
      </c>
      <c r="J1244" s="19" t="n">
        <v>0.0573115178991404</v>
      </c>
      <c r="K1244" s="19" t="n">
        <v>0.0239480431907413</v>
      </c>
      <c r="L1244" s="19" t="n">
        <v>0.030847058176364</v>
      </c>
      <c r="M1244" s="19"/>
      <c r="N1244" s="19" t="n">
        <v>0.0379707533601898</v>
      </c>
      <c r="O1244" s="19" t="n">
        <v>0.0208686312664354</v>
      </c>
      <c r="P1244" s="19" t="n">
        <v>0.0218676111829173</v>
      </c>
      <c r="Q1244" s="19" t="n">
        <v>0.0353723475675001</v>
      </c>
      <c r="R1244" s="19" t="n">
        <v>0.0754236345738844</v>
      </c>
      <c r="S1244" s="19"/>
      <c r="T1244" s="19" t="n">
        <v>0.058725020491777</v>
      </c>
      <c r="U1244" s="19" t="n">
        <v>0.0462350302423012</v>
      </c>
      <c r="V1244" s="19" t="n">
        <v>0.0356250628147427</v>
      </c>
      <c r="W1244" s="19" t="n">
        <v>0.0283202173462619</v>
      </c>
      <c r="X1244" s="19"/>
      <c r="Y1244" s="19" t="n">
        <v>0.0327792569271383</v>
      </c>
      <c r="Z1244" s="19" t="n">
        <v>0.0586032463957956</v>
      </c>
      <c r="AA1244" s="19" t="n">
        <v>0.029797371045063</v>
      </c>
      <c r="AB1244" s="19" t="n">
        <v>0.0546830968795583</v>
      </c>
      <c r="AC1244" s="19" t="n">
        <v>0.00948247045827562</v>
      </c>
      <c r="AD1244" s="19" t="n">
        <v>0.024936820707977</v>
      </c>
      <c r="AE1244" s="19"/>
      <c r="AF1244" s="19" t="n">
        <v>0.0245448431974682</v>
      </c>
      <c r="AG1244" s="19"/>
      <c r="AH1244" s="19" t="n">
        <v>0.0285991852066888</v>
      </c>
      <c r="AI1244" s="19"/>
      <c r="AJ1244" s="19" t="n">
        <v>0.0279713988659884</v>
      </c>
      <c r="AK1244" s="19" t="n">
        <v>0.019010414571782</v>
      </c>
      <c r="AL1244" s="19" t="n">
        <v>0.0449405848430373</v>
      </c>
      <c r="AM1244" s="19" t="n">
        <v>0.0462318063615444</v>
      </c>
      <c r="AN1244" s="19" t="n">
        <v>0.0815050494591851</v>
      </c>
      <c r="AO1244" s="19" t="n">
        <v>0.0162531902490298</v>
      </c>
      <c r="AP1244" s="19" t="n">
        <v>0.0346061283548859</v>
      </c>
    </row>
    <row r="1245">
      <c r="B1245" t="s">
        <v>60</v>
      </c>
      <c r="C1245" s="19" t="n">
        <v>0.415582664402937</v>
      </c>
      <c r="D1245" s="19" t="n">
        <v>0.347833694987527</v>
      </c>
      <c r="E1245" s="19" t="n">
        <v>0.48349991578269</v>
      </c>
      <c r="F1245" s="19"/>
      <c r="G1245" s="19" t="n">
        <v>0.199301428918147</v>
      </c>
      <c r="H1245" s="19" t="n">
        <v>0.31039062818079</v>
      </c>
      <c r="I1245" s="19" t="n">
        <v>0.30732620906183</v>
      </c>
      <c r="J1245" s="19" t="n">
        <v>0.515446310674545</v>
      </c>
      <c r="K1245" s="19" t="n">
        <v>0.533903273951095</v>
      </c>
      <c r="L1245" s="19" t="n">
        <v>0.521522064923624</v>
      </c>
      <c r="M1245" s="19"/>
      <c r="N1245" s="19" t="n">
        <v>0.497236221079014</v>
      </c>
      <c r="O1245" s="19" t="n">
        <v>0.383075870914915</v>
      </c>
      <c r="P1245" s="19" t="n">
        <v>0.489906971556098</v>
      </c>
      <c r="Q1245" s="19" t="n">
        <v>0.38992735180819</v>
      </c>
      <c r="R1245" s="19" t="n">
        <v>0.337286228066315</v>
      </c>
      <c r="S1245" s="19"/>
      <c r="T1245" s="19" t="n">
        <v>0.219037306729764</v>
      </c>
      <c r="U1245" s="19" t="n">
        <v>0.474609032042074</v>
      </c>
      <c r="V1245" s="19" t="n">
        <v>0.445919989637774</v>
      </c>
      <c r="W1245" s="19" t="n">
        <v>0.370922931590239</v>
      </c>
      <c r="X1245" s="19"/>
      <c r="Y1245" s="19" t="n">
        <v>0.322852792107381</v>
      </c>
      <c r="Z1245" s="19" t="n">
        <v>0.412999537550033</v>
      </c>
      <c r="AA1245" s="19" t="n">
        <v>0.535942381371616</v>
      </c>
      <c r="AB1245" s="19" t="n">
        <v>0.403418738202787</v>
      </c>
      <c r="AC1245" s="19" t="n">
        <v>0.27126924822459</v>
      </c>
      <c r="AD1245" s="19" t="n">
        <v>0.612952575419477</v>
      </c>
      <c r="AE1245" s="19"/>
      <c r="AF1245" s="19" t="n">
        <v>0.451038307218108</v>
      </c>
      <c r="AG1245" s="19"/>
      <c r="AH1245" s="19" t="n">
        <v>0.415499352226339</v>
      </c>
      <c r="AI1245" s="19"/>
      <c r="AJ1245" s="19" t="n">
        <v>0.368250889124475</v>
      </c>
      <c r="AK1245" s="19" t="n">
        <v>0.472047406581412</v>
      </c>
      <c r="AL1245" s="19" t="n">
        <v>0.409378357421324</v>
      </c>
      <c r="AM1245" s="19" t="n">
        <v>0.337926541816895</v>
      </c>
      <c r="AN1245" s="19" t="n">
        <v>0.474791225193349</v>
      </c>
      <c r="AO1245" s="19" t="n">
        <v>0.473006003627692</v>
      </c>
      <c r="AP1245" s="19" t="n">
        <v>0.412252668693798</v>
      </c>
    </row>
    <row r="1246">
      <c r="C1246" s="19"/>
      <c r="D1246" s="19"/>
      <c r="E1246" s="19"/>
      <c r="F1246" s="19"/>
      <c r="G1246" s="19"/>
      <c r="H1246" s="19"/>
      <c r="I1246" s="19"/>
      <c r="J1246" s="19"/>
      <c r="K1246" s="19"/>
      <c r="L1246" s="19"/>
      <c r="M1246" s="19"/>
      <c r="N1246" s="19"/>
      <c r="O1246" s="19"/>
      <c r="P1246" s="19"/>
      <c r="Q1246" s="19"/>
      <c r="R1246" s="19"/>
      <c r="S1246" s="19"/>
      <c r="T1246" s="19"/>
      <c r="U1246" s="19"/>
      <c r="V1246" s="19"/>
      <c r="W1246" s="19"/>
      <c r="X1246" s="19"/>
      <c r="Y1246" s="19"/>
      <c r="Z1246" s="19"/>
      <c r="AA1246" s="19"/>
      <c r="AB1246" s="19"/>
      <c r="AC1246" s="19"/>
      <c r="AD1246" s="19"/>
      <c r="AE1246" s="19"/>
      <c r="AF1246" s="19"/>
      <c r="AG1246" s="19"/>
      <c r="AH1246" s="19"/>
      <c r="AI1246" s="19"/>
      <c r="AJ1246" s="19"/>
      <c r="AK1246" s="19"/>
      <c r="AL1246" s="19"/>
      <c r="AM1246" s="19"/>
      <c r="AN1246" s="19"/>
      <c r="AO1246" s="19"/>
      <c r="AP1246" s="19"/>
    </row>
    <row r="1247">
      <c r="B1247" s="7" t="s">
        <v>515</v>
      </c>
      <c r="C1247" s="19"/>
      <c r="D1247" s="19"/>
      <c r="E1247" s="19"/>
      <c r="F1247" s="19"/>
      <c r="G1247" s="19"/>
      <c r="H1247" s="19"/>
      <c r="I1247" s="19"/>
      <c r="J1247" s="19"/>
      <c r="K1247" s="19"/>
      <c r="L1247" s="19"/>
      <c r="M1247" s="19"/>
      <c r="N1247" s="19"/>
      <c r="O1247" s="19"/>
      <c r="P1247" s="19"/>
      <c r="Q1247" s="19"/>
      <c r="R1247" s="19"/>
      <c r="S1247" s="19"/>
      <c r="T1247" s="19"/>
      <c r="U1247" s="19"/>
      <c r="V1247" s="19"/>
      <c r="W1247" s="19"/>
      <c r="X1247" s="19"/>
      <c r="Y1247" s="19"/>
      <c r="Z1247" s="19"/>
      <c r="AA1247" s="19"/>
      <c r="AB1247" s="19"/>
      <c r="AC1247" s="19"/>
      <c r="AD1247" s="19"/>
      <c r="AE1247" s="19"/>
      <c r="AF1247" s="19"/>
      <c r="AG1247" s="19"/>
      <c r="AH1247" s="19"/>
      <c r="AI1247" s="19"/>
      <c r="AJ1247" s="19"/>
      <c r="AK1247" s="19"/>
      <c r="AL1247" s="19"/>
      <c r="AM1247" s="19"/>
      <c r="AN1247" s="19"/>
      <c r="AO1247" s="19"/>
      <c r="AP1247" s="19"/>
    </row>
    <row r="1248">
      <c r="B1248" s="26" t="s">
        <v>64</v>
      </c>
      <c r="C1248" s="19"/>
      <c r="D1248" s="19"/>
      <c r="E1248" s="19"/>
      <c r="F1248" s="19"/>
      <c r="G1248" s="19"/>
      <c r="H1248" s="19"/>
      <c r="I1248" s="19"/>
      <c r="J1248" s="19"/>
      <c r="K1248" s="19"/>
      <c r="L1248" s="19"/>
      <c r="M1248" s="19"/>
      <c r="N1248" s="19"/>
      <c r="O1248" s="19"/>
      <c r="P1248" s="19"/>
      <c r="Q1248" s="19"/>
      <c r="R1248" s="19"/>
      <c r="S1248" s="19"/>
      <c r="T1248" s="19"/>
      <c r="U1248" s="19"/>
      <c r="V1248" s="19"/>
      <c r="W1248" s="19"/>
      <c r="X1248" s="19"/>
      <c r="Y1248" s="19"/>
      <c r="Z1248" s="19"/>
      <c r="AA1248" s="19"/>
      <c r="AB1248" s="19"/>
      <c r="AC1248" s="19"/>
      <c r="AD1248" s="19"/>
      <c r="AE1248" s="19"/>
      <c r="AF1248" s="19"/>
      <c r="AG1248" s="19"/>
      <c r="AH1248" s="19"/>
      <c r="AI1248" s="19"/>
      <c r="AJ1248" s="19"/>
      <c r="AK1248" s="19"/>
      <c r="AL1248" s="19"/>
      <c r="AM1248" s="19"/>
      <c r="AN1248" s="19"/>
      <c r="AO1248" s="19"/>
      <c r="AP1248" s="19"/>
    </row>
    <row r="1249">
      <c r="B1249" t="s">
        <v>135</v>
      </c>
      <c r="C1249" s="19" t="n">
        <v>0.064141061826763</v>
      </c>
      <c r="D1249" s="19" t="n">
        <v>0.0874759015547598</v>
      </c>
      <c r="E1249" s="19" t="n">
        <v>0.0407482605873079</v>
      </c>
      <c r="F1249" s="19"/>
      <c r="G1249" s="19" t="n">
        <v>0.0900520274367155</v>
      </c>
      <c r="H1249" s="19" t="n">
        <v>0.126710028567226</v>
      </c>
      <c r="I1249" s="19" t="n">
        <v>0.094752479876784</v>
      </c>
      <c r="J1249" s="19" t="n">
        <v>0.027988552831762</v>
      </c>
      <c r="K1249" s="19" t="n">
        <v>0.0392866575682593</v>
      </c>
      <c r="L1249" s="19" t="n">
        <v>0.0262112291980416</v>
      </c>
      <c r="M1249" s="19"/>
      <c r="N1249" s="19" t="n">
        <v>0.0156007453540655</v>
      </c>
      <c r="O1249" s="19" t="n">
        <v>0.0393240101919245</v>
      </c>
      <c r="P1249" s="19" t="n">
        <v>0.0603806981368336</v>
      </c>
      <c r="Q1249" s="19" t="n">
        <v>0.0764222486582105</v>
      </c>
      <c r="R1249" s="19" t="n">
        <v>0.102864459327306</v>
      </c>
      <c r="S1249" s="19"/>
      <c r="T1249" s="19" t="n">
        <v>0.073574225200801</v>
      </c>
      <c r="U1249" s="19" t="n">
        <v>0.0364805846685394</v>
      </c>
      <c r="V1249" s="19" t="n">
        <v>0.0442247980218255</v>
      </c>
      <c r="W1249" s="19" t="n">
        <v>0.0863845358848303</v>
      </c>
      <c r="X1249" s="19"/>
      <c r="Y1249" s="19" t="n">
        <v>0.105568548380668</v>
      </c>
      <c r="Z1249" s="19" t="n">
        <v>0.08103352532454</v>
      </c>
      <c r="AA1249" s="19" t="n">
        <v>0.025628014527482</v>
      </c>
      <c r="AB1249" s="19" t="n">
        <v>0.0493501786433234</v>
      </c>
      <c r="AC1249" s="19" t="n">
        <v>0.0143268014343977</v>
      </c>
      <c r="AD1249" s="19" t="n">
        <v>0</v>
      </c>
      <c r="AE1249" s="19"/>
      <c r="AF1249" s="19" t="n">
        <v>0.0684184914557051</v>
      </c>
      <c r="AG1249" s="19"/>
      <c r="AH1249" s="19" t="n">
        <v>0.0630088420193793</v>
      </c>
      <c r="AI1249" s="19"/>
      <c r="AJ1249" s="19" t="n">
        <v>0.109075886070253</v>
      </c>
      <c r="AK1249" s="19" t="n">
        <v>0.0184034176222938</v>
      </c>
      <c r="AL1249" s="19" t="n">
        <v>0.0709640351897747</v>
      </c>
      <c r="AM1249" s="19" t="n">
        <v>0.0790381347618383</v>
      </c>
      <c r="AN1249" s="19" t="n">
        <v>0.0347082908763277</v>
      </c>
      <c r="AO1249" s="19" t="n">
        <v>0.0584690598038379</v>
      </c>
      <c r="AP1249" s="19" t="n">
        <v>0.0506252636729618</v>
      </c>
    </row>
    <row r="1250">
      <c r="B1250" t="s">
        <v>136</v>
      </c>
      <c r="C1250" s="19" t="n">
        <v>0.16815394724834</v>
      </c>
      <c r="D1250" s="19" t="n">
        <v>0.190103684036967</v>
      </c>
      <c r="E1250" s="19" t="n">
        <v>0.146149689411564</v>
      </c>
      <c r="F1250" s="19"/>
      <c r="G1250" s="19" t="n">
        <v>0.286339220785851</v>
      </c>
      <c r="H1250" s="19" t="n">
        <v>0.239563492381537</v>
      </c>
      <c r="I1250" s="19" t="n">
        <v>0.167832136037945</v>
      </c>
      <c r="J1250" s="19" t="n">
        <v>0.110681097470211</v>
      </c>
      <c r="K1250" s="19" t="n">
        <v>0.0886258224045569</v>
      </c>
      <c r="L1250" s="19" t="n">
        <v>0.154371949753043</v>
      </c>
      <c r="M1250" s="19"/>
      <c r="N1250" s="19" t="n">
        <v>0.178985492996583</v>
      </c>
      <c r="O1250" s="19" t="n">
        <v>0.214889631702131</v>
      </c>
      <c r="P1250" s="19" t="n">
        <v>0.129093751073469</v>
      </c>
      <c r="Q1250" s="19" t="n">
        <v>0.16825725977648</v>
      </c>
      <c r="R1250" s="19" t="n">
        <v>0.169416934889253</v>
      </c>
      <c r="S1250" s="19"/>
      <c r="T1250" s="19" t="n">
        <v>0.229053140083492</v>
      </c>
      <c r="U1250" s="19" t="n">
        <v>0.1153197618703</v>
      </c>
      <c r="V1250" s="19" t="n">
        <v>0.159552671104179</v>
      </c>
      <c r="W1250" s="19" t="n">
        <v>0.198398463879369</v>
      </c>
      <c r="X1250" s="19"/>
      <c r="Y1250" s="19" t="n">
        <v>0.190558087614585</v>
      </c>
      <c r="Z1250" s="19" t="n">
        <v>0.159195068689934</v>
      </c>
      <c r="AA1250" s="19" t="n">
        <v>0.136096755525993</v>
      </c>
      <c r="AB1250" s="19" t="n">
        <v>0.124106773560734</v>
      </c>
      <c r="AC1250" s="19" t="n">
        <v>0.304040696313727</v>
      </c>
      <c r="AD1250" s="19" t="n">
        <v>0.125583289257165</v>
      </c>
      <c r="AE1250" s="19"/>
      <c r="AF1250" s="19" t="n">
        <v>0.160249072091882</v>
      </c>
      <c r="AG1250" s="19"/>
      <c r="AH1250" s="19" t="n">
        <v>0.174340398784014</v>
      </c>
      <c r="AI1250" s="19"/>
      <c r="AJ1250" s="19" t="n">
        <v>0.178730604697337</v>
      </c>
      <c r="AK1250" s="19" t="n">
        <v>0.185270594288274</v>
      </c>
      <c r="AL1250" s="19" t="n">
        <v>0.134208597171719</v>
      </c>
      <c r="AM1250" s="19" t="n">
        <v>0.156868550480218</v>
      </c>
      <c r="AN1250" s="19" t="n">
        <v>0.192561733740166</v>
      </c>
      <c r="AO1250" s="19" t="n">
        <v>0.0831679368729475</v>
      </c>
      <c r="AP1250" s="19" t="n">
        <v>0.21279476896262</v>
      </c>
    </row>
    <row r="1251">
      <c r="B1251" t="s">
        <v>137</v>
      </c>
      <c r="C1251" s="19" t="n">
        <v>0.225384755660536</v>
      </c>
      <c r="D1251" s="19" t="n">
        <v>0.243641191777733</v>
      </c>
      <c r="E1251" s="19" t="n">
        <v>0.207082972301037</v>
      </c>
      <c r="F1251" s="19"/>
      <c r="G1251" s="19" t="n">
        <v>0.310645085508271</v>
      </c>
      <c r="H1251" s="19" t="n">
        <v>0.233268909940606</v>
      </c>
      <c r="I1251" s="19" t="n">
        <v>0.243761130109029</v>
      </c>
      <c r="J1251" s="19" t="n">
        <v>0.192498088908267</v>
      </c>
      <c r="K1251" s="19" t="n">
        <v>0.243545659301411</v>
      </c>
      <c r="L1251" s="19" t="n">
        <v>0.178746797787146</v>
      </c>
      <c r="M1251" s="19"/>
      <c r="N1251" s="19" t="n">
        <v>0.237078847771948</v>
      </c>
      <c r="O1251" s="19" t="n">
        <v>0.239895543503918</v>
      </c>
      <c r="P1251" s="19" t="n">
        <v>0.215568938484904</v>
      </c>
      <c r="Q1251" s="19" t="n">
        <v>0.237584949267181</v>
      </c>
      <c r="R1251" s="19" t="n">
        <v>0.194657437288607</v>
      </c>
      <c r="S1251" s="19"/>
      <c r="T1251" s="19" t="n">
        <v>0.395739330571421</v>
      </c>
      <c r="U1251" s="19" t="n">
        <v>0.200479711907384</v>
      </c>
      <c r="V1251" s="19" t="n">
        <v>0.224040250831466</v>
      </c>
      <c r="W1251" s="19" t="n">
        <v>0.217134706180809</v>
      </c>
      <c r="X1251" s="19"/>
      <c r="Y1251" s="19" t="n">
        <v>0.254979969508287</v>
      </c>
      <c r="Z1251" s="19" t="n">
        <v>0.189105476258309</v>
      </c>
      <c r="AA1251" s="19" t="n">
        <v>0.17213504368678</v>
      </c>
      <c r="AB1251" s="19" t="n">
        <v>0.326285050455923</v>
      </c>
      <c r="AC1251" s="19" t="n">
        <v>0.305687318561444</v>
      </c>
      <c r="AD1251" s="19" t="n">
        <v>0.138475196377288</v>
      </c>
      <c r="AE1251" s="19"/>
      <c r="AF1251" s="19" t="n">
        <v>0.215268826300834</v>
      </c>
      <c r="AG1251" s="19"/>
      <c r="AH1251" s="19" t="n">
        <v>0.227146153545379</v>
      </c>
      <c r="AI1251" s="19"/>
      <c r="AJ1251" s="19" t="n">
        <v>0.196895426512112</v>
      </c>
      <c r="AK1251" s="19" t="n">
        <v>0.187056175027775</v>
      </c>
      <c r="AL1251" s="19" t="n">
        <v>0.328337057670436</v>
      </c>
      <c r="AM1251" s="19" t="n">
        <v>0.29416570664755</v>
      </c>
      <c r="AN1251" s="19" t="n">
        <v>0.178384300663322</v>
      </c>
      <c r="AO1251" s="19" t="n">
        <v>0.250795291093709</v>
      </c>
      <c r="AP1251" s="19" t="n">
        <v>0.16770591010229</v>
      </c>
    </row>
    <row r="1252">
      <c r="B1252" t="s">
        <v>138</v>
      </c>
      <c r="C1252" s="19" t="n">
        <v>0.0791843425746408</v>
      </c>
      <c r="D1252" s="19" t="n">
        <v>0.084664225834952</v>
      </c>
      <c r="E1252" s="19" t="n">
        <v>0.0736908478080974</v>
      </c>
      <c r="F1252" s="19"/>
      <c r="G1252" s="19" t="n">
        <v>0.0504178816990889</v>
      </c>
      <c r="H1252" s="19" t="n">
        <v>0.0650537321129791</v>
      </c>
      <c r="I1252" s="19" t="n">
        <v>0.125736713522661</v>
      </c>
      <c r="J1252" s="19" t="n">
        <v>0.110947927943412</v>
      </c>
      <c r="K1252" s="19" t="n">
        <v>0.0575555811990012</v>
      </c>
      <c r="L1252" s="19" t="n">
        <v>0.0605487079393832</v>
      </c>
      <c r="M1252" s="19"/>
      <c r="N1252" s="19" t="n">
        <v>0.0446135318622124</v>
      </c>
      <c r="O1252" s="19" t="n">
        <v>0.0474695428448936</v>
      </c>
      <c r="P1252" s="19" t="n">
        <v>0.0887112619123483</v>
      </c>
      <c r="Q1252" s="19" t="n">
        <v>0.0742869817083242</v>
      </c>
      <c r="R1252" s="19" t="n">
        <v>0.133710062105192</v>
      </c>
      <c r="S1252" s="19"/>
      <c r="T1252" s="19" t="n">
        <v>0.0881874324016061</v>
      </c>
      <c r="U1252" s="19" t="n">
        <v>0.0611159729708239</v>
      </c>
      <c r="V1252" s="19" t="n">
        <v>0.0822845055948542</v>
      </c>
      <c r="W1252" s="19" t="n">
        <v>0.091036812272758</v>
      </c>
      <c r="X1252" s="19"/>
      <c r="Y1252" s="19" t="n">
        <v>0.0836236694746431</v>
      </c>
      <c r="Z1252" s="19" t="n">
        <v>0.0926419860582212</v>
      </c>
      <c r="AA1252" s="19" t="n">
        <v>0.0676267315640695</v>
      </c>
      <c r="AB1252" s="19" t="n">
        <v>0.0720304863333357</v>
      </c>
      <c r="AC1252" s="19" t="n">
        <v>0.110701777357985</v>
      </c>
      <c r="AD1252" s="19" t="n">
        <v>0.0706335135763575</v>
      </c>
      <c r="AE1252" s="19"/>
      <c r="AF1252" s="19" t="n">
        <v>0.0827906057033243</v>
      </c>
      <c r="AG1252" s="19"/>
      <c r="AH1252" s="19" t="n">
        <v>0.081064160016245</v>
      </c>
      <c r="AI1252" s="19"/>
      <c r="AJ1252" s="19" t="n">
        <v>0.0822213351507188</v>
      </c>
      <c r="AK1252" s="19" t="n">
        <v>0.0834575901175299</v>
      </c>
      <c r="AL1252" s="19" t="n">
        <v>0.0665718816236646</v>
      </c>
      <c r="AM1252" s="19" t="n">
        <v>0.0731889777424514</v>
      </c>
      <c r="AN1252" s="19" t="n">
        <v>0.0663859950131779</v>
      </c>
      <c r="AO1252" s="19" t="n">
        <v>0.0990688236053365</v>
      </c>
      <c r="AP1252" s="19" t="n">
        <v>0.082084094940897</v>
      </c>
    </row>
    <row r="1253">
      <c r="B1253" t="s">
        <v>139</v>
      </c>
      <c r="C1253" s="19" t="n">
        <v>0.0453554566361477</v>
      </c>
      <c r="D1253" s="19" t="n">
        <v>0.0485262709284668</v>
      </c>
      <c r="E1253" s="19" t="n">
        <v>0.0421767663442041</v>
      </c>
      <c r="F1253" s="19"/>
      <c r="G1253" s="19" t="n">
        <v>0.0384044797847515</v>
      </c>
      <c r="H1253" s="19" t="n">
        <v>0.0224532856945523</v>
      </c>
      <c r="I1253" s="19" t="n">
        <v>0.0461490129112752</v>
      </c>
      <c r="J1253" s="19" t="n">
        <v>0.0718482566169114</v>
      </c>
      <c r="K1253" s="19" t="n">
        <v>0.0584312717548526</v>
      </c>
      <c r="L1253" s="19" t="n">
        <v>0.0368946710606619</v>
      </c>
      <c r="M1253" s="19"/>
      <c r="N1253" s="19" t="n">
        <v>0.0229394788396604</v>
      </c>
      <c r="O1253" s="19" t="n">
        <v>0.031197545021421</v>
      </c>
      <c r="P1253" s="19" t="n">
        <v>0.0281641029712092</v>
      </c>
      <c r="Q1253" s="19" t="n">
        <v>0.0533647264308417</v>
      </c>
      <c r="R1253" s="19" t="n">
        <v>0.0897352058499996</v>
      </c>
      <c r="S1253" s="19"/>
      <c r="T1253" s="19" t="n">
        <v>0.0647711598906398</v>
      </c>
      <c r="U1253" s="19" t="n">
        <v>0.0622702716353608</v>
      </c>
      <c r="V1253" s="19" t="n">
        <v>0.0306381240370629</v>
      </c>
      <c r="W1253" s="19" t="n">
        <v>0.0430297016552863</v>
      </c>
      <c r="X1253" s="19"/>
      <c r="Y1253" s="19" t="n">
        <v>0.0513097577597942</v>
      </c>
      <c r="Z1253" s="19" t="n">
        <v>0.0408841675348077</v>
      </c>
      <c r="AA1253" s="19" t="n">
        <v>0.0456764528635688</v>
      </c>
      <c r="AB1253" s="19" t="n">
        <v>0.0144128917790241</v>
      </c>
      <c r="AC1253" s="19" t="n">
        <v>0.037543934183056</v>
      </c>
      <c r="AD1253" s="19" t="n">
        <v>0.0576116770075329</v>
      </c>
      <c r="AE1253" s="19"/>
      <c r="AF1253" s="19" t="n">
        <v>0.0428986452626454</v>
      </c>
      <c r="AG1253" s="19"/>
      <c r="AH1253" s="19" t="n">
        <v>0.0412359391801197</v>
      </c>
      <c r="AI1253" s="19"/>
      <c r="AJ1253" s="19" t="n">
        <v>0.0475170535988103</v>
      </c>
      <c r="AK1253" s="19" t="n">
        <v>0.0471581946332291</v>
      </c>
      <c r="AL1253" s="19" t="n">
        <v>0.0518742305926223</v>
      </c>
      <c r="AM1253" s="19" t="n">
        <v>0.0342798375630559</v>
      </c>
      <c r="AN1253" s="19" t="n">
        <v>0.061006896320016</v>
      </c>
      <c r="AO1253" s="19" t="n">
        <v>0.0160826035208376</v>
      </c>
      <c r="AP1253" s="19" t="n">
        <v>0.0480198143305781</v>
      </c>
    </row>
    <row r="1254">
      <c r="B1254" t="s">
        <v>60</v>
      </c>
      <c r="C1254" s="19" t="n">
        <v>0.417780436053572</v>
      </c>
      <c r="D1254" s="19" t="n">
        <v>0.345588725867121</v>
      </c>
      <c r="E1254" s="19" t="n">
        <v>0.49015146354779</v>
      </c>
      <c r="F1254" s="19"/>
      <c r="G1254" s="19" t="n">
        <v>0.224141304785322</v>
      </c>
      <c r="H1254" s="19" t="n">
        <v>0.3129505513031</v>
      </c>
      <c r="I1254" s="19" t="n">
        <v>0.321768527542306</v>
      </c>
      <c r="J1254" s="19" t="n">
        <v>0.486036076229436</v>
      </c>
      <c r="K1254" s="19" t="n">
        <v>0.512555007771919</v>
      </c>
      <c r="L1254" s="19" t="n">
        <v>0.543226644261724</v>
      </c>
      <c r="M1254" s="19"/>
      <c r="N1254" s="19" t="n">
        <v>0.500781903175531</v>
      </c>
      <c r="O1254" s="19" t="n">
        <v>0.427223726735712</v>
      </c>
      <c r="P1254" s="19" t="n">
        <v>0.478081247421236</v>
      </c>
      <c r="Q1254" s="19" t="n">
        <v>0.390083834158963</v>
      </c>
      <c r="R1254" s="19" t="n">
        <v>0.309615900539642</v>
      </c>
      <c r="S1254" s="19"/>
      <c r="T1254" s="19" t="n">
        <v>0.148674711852041</v>
      </c>
      <c r="U1254" s="19" t="n">
        <v>0.524333696947592</v>
      </c>
      <c r="V1254" s="19" t="n">
        <v>0.459259650410612</v>
      </c>
      <c r="W1254" s="19" t="n">
        <v>0.364015780126948</v>
      </c>
      <c r="X1254" s="19"/>
      <c r="Y1254" s="19" t="n">
        <v>0.313959967262023</v>
      </c>
      <c r="Z1254" s="19" t="n">
        <v>0.437139776134188</v>
      </c>
      <c r="AA1254" s="19" t="n">
        <v>0.552837001832107</v>
      </c>
      <c r="AB1254" s="19" t="n">
        <v>0.41381461922766</v>
      </c>
      <c r="AC1254" s="19" t="n">
        <v>0.227699472149389</v>
      </c>
      <c r="AD1254" s="19" t="n">
        <v>0.607696323781656</v>
      </c>
      <c r="AE1254" s="19"/>
      <c r="AF1254" s="19" t="n">
        <v>0.43037435918561</v>
      </c>
      <c r="AG1254" s="19"/>
      <c r="AH1254" s="19" t="n">
        <v>0.413204506454863</v>
      </c>
      <c r="AI1254" s="19"/>
      <c r="AJ1254" s="19" t="n">
        <v>0.385559693970769</v>
      </c>
      <c r="AK1254" s="19" t="n">
        <v>0.478654028310898</v>
      </c>
      <c r="AL1254" s="19" t="n">
        <v>0.348044197751784</v>
      </c>
      <c r="AM1254" s="19" t="n">
        <v>0.362458792804887</v>
      </c>
      <c r="AN1254" s="19" t="n">
        <v>0.46695278338699</v>
      </c>
      <c r="AO1254" s="19" t="n">
        <v>0.492416285103331</v>
      </c>
      <c r="AP1254" s="19" t="n">
        <v>0.438770147990653</v>
      </c>
    </row>
    <row r="1255">
      <c r="C1255" s="19"/>
      <c r="D1255" s="19"/>
      <c r="E1255" s="19"/>
      <c r="F1255" s="19"/>
      <c r="G1255" s="19"/>
      <c r="H1255" s="19"/>
      <c r="I1255" s="19"/>
      <c r="J1255" s="19"/>
      <c r="K1255" s="19"/>
      <c r="L1255" s="19"/>
      <c r="M1255" s="19"/>
      <c r="N1255" s="19"/>
      <c r="O1255" s="19"/>
      <c r="P1255" s="19"/>
      <c r="Q1255" s="19"/>
      <c r="R1255" s="19"/>
      <c r="S1255" s="19"/>
      <c r="T1255" s="19"/>
      <c r="U1255" s="19"/>
      <c r="V1255" s="19"/>
      <c r="W1255" s="19"/>
      <c r="X1255" s="19"/>
      <c r="Y1255" s="19"/>
      <c r="Z1255" s="19"/>
      <c r="AA1255" s="19"/>
      <c r="AB1255" s="19"/>
      <c r="AC1255" s="19"/>
      <c r="AD1255" s="19"/>
      <c r="AE1255" s="19"/>
      <c r="AF1255" s="19"/>
      <c r="AG1255" s="19"/>
      <c r="AH1255" s="19"/>
      <c r="AI1255" s="19"/>
      <c r="AJ1255" s="19"/>
      <c r="AK1255" s="19"/>
      <c r="AL1255" s="19"/>
      <c r="AM1255" s="19"/>
      <c r="AN1255" s="19"/>
      <c r="AO1255" s="19"/>
      <c r="AP1255" s="19"/>
    </row>
    <row r="1256">
      <c r="B1256" s="7" t="s">
        <v>516</v>
      </c>
      <c r="C1256" s="19"/>
      <c r="D1256" s="19"/>
      <c r="E1256" s="19"/>
      <c r="F1256" s="19"/>
      <c r="G1256" s="19"/>
      <c r="H1256" s="19"/>
      <c r="I1256" s="19"/>
      <c r="J1256" s="19"/>
      <c r="K1256" s="19"/>
      <c r="L1256" s="19"/>
      <c r="M1256" s="19"/>
      <c r="N1256" s="19"/>
      <c r="O1256" s="19"/>
      <c r="P1256" s="19"/>
      <c r="Q1256" s="19"/>
      <c r="R1256" s="19"/>
      <c r="S1256" s="19"/>
      <c r="T1256" s="19"/>
      <c r="U1256" s="19"/>
      <c r="V1256" s="19"/>
      <c r="W1256" s="19"/>
      <c r="X1256" s="19"/>
      <c r="Y1256" s="19"/>
      <c r="Z1256" s="19"/>
      <c r="AA1256" s="19"/>
      <c r="AB1256" s="19"/>
      <c r="AC1256" s="19"/>
      <c r="AD1256" s="19"/>
      <c r="AE1256" s="19"/>
      <c r="AF1256" s="19"/>
      <c r="AG1256" s="19"/>
      <c r="AH1256" s="19"/>
      <c r="AI1256" s="19"/>
      <c r="AJ1256" s="19"/>
      <c r="AK1256" s="19"/>
      <c r="AL1256" s="19"/>
      <c r="AM1256" s="19"/>
      <c r="AN1256" s="19"/>
      <c r="AO1256" s="19"/>
      <c r="AP1256" s="19"/>
    </row>
    <row r="1257">
      <c r="B1257" s="26" t="s">
        <v>64</v>
      </c>
      <c r="C1257" s="19"/>
      <c r="D1257" s="19"/>
      <c r="E1257" s="19"/>
      <c r="F1257" s="19"/>
      <c r="G1257" s="19"/>
      <c r="H1257" s="19"/>
      <c r="I1257" s="19"/>
      <c r="J1257" s="19"/>
      <c r="K1257" s="19"/>
      <c r="L1257" s="19"/>
      <c r="M1257" s="19"/>
      <c r="N1257" s="19"/>
      <c r="O1257" s="19"/>
      <c r="P1257" s="19"/>
      <c r="Q1257" s="19"/>
      <c r="R1257" s="19"/>
      <c r="S1257" s="19"/>
      <c r="T1257" s="19"/>
      <c r="U1257" s="19"/>
      <c r="V1257" s="19"/>
      <c r="W1257" s="19"/>
      <c r="X1257" s="19"/>
      <c r="Y1257" s="19"/>
      <c r="Z1257" s="19"/>
      <c r="AA1257" s="19"/>
      <c r="AB1257" s="19"/>
      <c r="AC1257" s="19"/>
      <c r="AD1257" s="19"/>
      <c r="AE1257" s="19"/>
      <c r="AF1257" s="19"/>
      <c r="AG1257" s="19"/>
      <c r="AH1257" s="19"/>
      <c r="AI1257" s="19"/>
      <c r="AJ1257" s="19"/>
      <c r="AK1257" s="19"/>
      <c r="AL1257" s="19"/>
      <c r="AM1257" s="19"/>
      <c r="AN1257" s="19"/>
      <c r="AO1257" s="19"/>
      <c r="AP1257" s="19"/>
    </row>
    <row r="1258">
      <c r="B1258" t="s">
        <v>135</v>
      </c>
      <c r="C1258" s="19" t="n">
        <v>0.0560967481429042</v>
      </c>
      <c r="D1258" s="19" t="n">
        <v>0.0899894278744286</v>
      </c>
      <c r="E1258" s="19" t="n">
        <v>0.0221198822345081</v>
      </c>
      <c r="F1258" s="19"/>
      <c r="G1258" s="19" t="n">
        <v>0.0926701455859519</v>
      </c>
      <c r="H1258" s="19" t="n">
        <v>0.108895203654742</v>
      </c>
      <c r="I1258" s="19" t="n">
        <v>0.0755497386303789</v>
      </c>
      <c r="J1258" s="19" t="n">
        <v>0.0556675809288125</v>
      </c>
      <c r="K1258" s="19" t="n">
        <v>0.018284380898381</v>
      </c>
      <c r="L1258" s="19" t="n">
        <v>0.0103551813625548</v>
      </c>
      <c r="M1258" s="19"/>
      <c r="N1258" s="19" t="n">
        <v>0.0156007453540655</v>
      </c>
      <c r="O1258" s="19" t="n">
        <v>0.0516499034306684</v>
      </c>
      <c r="P1258" s="19" t="n">
        <v>0.0561611649884826</v>
      </c>
      <c r="Q1258" s="19" t="n">
        <v>0.0541503752127093</v>
      </c>
      <c r="R1258" s="19" t="n">
        <v>0.0856609994405455</v>
      </c>
      <c r="S1258" s="19"/>
      <c r="T1258" s="19" t="n">
        <v>0.0780214534118085</v>
      </c>
      <c r="U1258" s="19" t="n">
        <v>0.0381958900733901</v>
      </c>
      <c r="V1258" s="19" t="n">
        <v>0.0404536606860409</v>
      </c>
      <c r="W1258" s="19" t="n">
        <v>0.0720231577430822</v>
      </c>
      <c r="X1258" s="19"/>
      <c r="Y1258" s="19" t="n">
        <v>0.0901362942198261</v>
      </c>
      <c r="Z1258" s="19" t="n">
        <v>0.0905503943492829</v>
      </c>
      <c r="AA1258" s="19" t="n">
        <v>0.00633044268136599</v>
      </c>
      <c r="AB1258" s="19" t="n">
        <v>0.0380244667012385</v>
      </c>
      <c r="AC1258" s="19" t="n">
        <v>0.0750635663474713</v>
      </c>
      <c r="AD1258" s="19" t="n">
        <v>0</v>
      </c>
      <c r="AE1258" s="19"/>
      <c r="AF1258" s="19" t="n">
        <v>0.0674968919664728</v>
      </c>
      <c r="AG1258" s="19"/>
      <c r="AH1258" s="19" t="n">
        <v>0.0511888608338992</v>
      </c>
      <c r="AI1258" s="19"/>
      <c r="AJ1258" s="19" t="n">
        <v>0.080293066541785</v>
      </c>
      <c r="AK1258" s="19" t="n">
        <v>0.0346078552107064</v>
      </c>
      <c r="AL1258" s="19" t="n">
        <v>0.0507231348685002</v>
      </c>
      <c r="AM1258" s="19" t="n">
        <v>0.0773546642094418</v>
      </c>
      <c r="AN1258" s="19" t="n">
        <v>0.0464443007917424</v>
      </c>
      <c r="AO1258" s="19" t="n">
        <v>0.0628622920977328</v>
      </c>
      <c r="AP1258" s="19" t="n">
        <v>0.0377509150671869</v>
      </c>
    </row>
    <row r="1259">
      <c r="B1259" t="s">
        <v>136</v>
      </c>
      <c r="C1259" s="19" t="n">
        <v>0.128946617224771</v>
      </c>
      <c r="D1259" s="19" t="n">
        <v>0.165281970497941</v>
      </c>
      <c r="E1259" s="19" t="n">
        <v>0.0925210104071302</v>
      </c>
      <c r="F1259" s="19"/>
      <c r="G1259" s="19" t="n">
        <v>0.140175446906381</v>
      </c>
      <c r="H1259" s="19" t="n">
        <v>0.157004541163957</v>
      </c>
      <c r="I1259" s="19" t="n">
        <v>0.178166408595789</v>
      </c>
      <c r="J1259" s="19" t="n">
        <v>0.107777808388757</v>
      </c>
      <c r="K1259" s="19" t="n">
        <v>0.0645606114893257</v>
      </c>
      <c r="L1259" s="19" t="n">
        <v>0.125566975129493</v>
      </c>
      <c r="M1259" s="19"/>
      <c r="N1259" s="19" t="n">
        <v>0.148265848050494</v>
      </c>
      <c r="O1259" s="19" t="n">
        <v>0.155889390932924</v>
      </c>
      <c r="P1259" s="19" t="n">
        <v>0.108415353974043</v>
      </c>
      <c r="Q1259" s="19" t="n">
        <v>0.131064584679443</v>
      </c>
      <c r="R1259" s="19" t="n">
        <v>0.116242401025501</v>
      </c>
      <c r="S1259" s="19"/>
      <c r="T1259" s="19" t="n">
        <v>0.126590805358515</v>
      </c>
      <c r="U1259" s="19" t="n">
        <v>0.0815067515420379</v>
      </c>
      <c r="V1259" s="19" t="n">
        <v>0.128484382011464</v>
      </c>
      <c r="W1259" s="19" t="n">
        <v>0.155123599414431</v>
      </c>
      <c r="X1259" s="19"/>
      <c r="Y1259" s="19" t="n">
        <v>0.153756418113546</v>
      </c>
      <c r="Z1259" s="19" t="n">
        <v>0.140100309660604</v>
      </c>
      <c r="AA1259" s="19" t="n">
        <v>0.102755977170172</v>
      </c>
      <c r="AB1259" s="19" t="n">
        <v>0.11130565124984</v>
      </c>
      <c r="AC1259" s="19" t="n">
        <v>0.14997798122194</v>
      </c>
      <c r="AD1259" s="19" t="n">
        <v>0.0821325005812155</v>
      </c>
      <c r="AE1259" s="19"/>
      <c r="AF1259" s="19" t="n">
        <v>0.133028671443264</v>
      </c>
      <c r="AG1259" s="19"/>
      <c r="AH1259" s="19" t="n">
        <v>0.131544030656791</v>
      </c>
      <c r="AI1259" s="19"/>
      <c r="AJ1259" s="19" t="n">
        <v>0.14734560813438</v>
      </c>
      <c r="AK1259" s="19" t="n">
        <v>0.115039144131501</v>
      </c>
      <c r="AL1259" s="19" t="n">
        <v>0.115416023154711</v>
      </c>
      <c r="AM1259" s="19" t="n">
        <v>0.133071423117403</v>
      </c>
      <c r="AN1259" s="19" t="n">
        <v>0.0903629332722269</v>
      </c>
      <c r="AO1259" s="19" t="n">
        <v>0.138068933508521</v>
      </c>
      <c r="AP1259" s="19" t="n">
        <v>0.144620395861952</v>
      </c>
    </row>
    <row r="1260">
      <c r="B1260" t="s">
        <v>137</v>
      </c>
      <c r="C1260" s="19" t="n">
        <v>0.25582382103194</v>
      </c>
      <c r="D1260" s="19" t="n">
        <v>0.270975374233247</v>
      </c>
      <c r="E1260" s="19" t="n">
        <v>0.240634632820719</v>
      </c>
      <c r="F1260" s="19"/>
      <c r="G1260" s="19" t="n">
        <v>0.415086827841107</v>
      </c>
      <c r="H1260" s="19" t="n">
        <v>0.246068466894715</v>
      </c>
      <c r="I1260" s="19" t="n">
        <v>0.299164608964029</v>
      </c>
      <c r="J1260" s="19" t="n">
        <v>0.189365893036606</v>
      </c>
      <c r="K1260" s="19" t="n">
        <v>0.233577397052636</v>
      </c>
      <c r="L1260" s="19" t="n">
        <v>0.221615734164168</v>
      </c>
      <c r="M1260" s="19"/>
      <c r="N1260" s="19" t="n">
        <v>0.271625576122263</v>
      </c>
      <c r="O1260" s="19" t="n">
        <v>0.260979624933174</v>
      </c>
      <c r="P1260" s="19" t="n">
        <v>0.220267577296017</v>
      </c>
      <c r="Q1260" s="19" t="n">
        <v>0.259258682882546</v>
      </c>
      <c r="R1260" s="19" t="n">
        <v>0.300700566385551</v>
      </c>
      <c r="S1260" s="19"/>
      <c r="T1260" s="19" t="n">
        <v>0.443341259706288</v>
      </c>
      <c r="U1260" s="19" t="n">
        <v>0.185352929142302</v>
      </c>
      <c r="V1260" s="19" t="n">
        <v>0.203200785262589</v>
      </c>
      <c r="W1260" s="19" t="n">
        <v>0.286964524171738</v>
      </c>
      <c r="X1260" s="19"/>
      <c r="Y1260" s="19" t="n">
        <v>0.297421405956698</v>
      </c>
      <c r="Z1260" s="19" t="n">
        <v>0.11913565471471</v>
      </c>
      <c r="AA1260" s="19" t="n">
        <v>0.219948561103809</v>
      </c>
      <c r="AB1260" s="19" t="n">
        <v>0.344119133000117</v>
      </c>
      <c r="AC1260" s="19" t="n">
        <v>0.367451956847644</v>
      </c>
      <c r="AD1260" s="19" t="n">
        <v>0.179552166605657</v>
      </c>
      <c r="AE1260" s="19"/>
      <c r="AF1260" s="19" t="n">
        <v>0.244143722476643</v>
      </c>
      <c r="AG1260" s="19"/>
      <c r="AH1260" s="19" t="n">
        <v>0.261508618088211</v>
      </c>
      <c r="AI1260" s="19"/>
      <c r="AJ1260" s="19" t="n">
        <v>0.236368799100163</v>
      </c>
      <c r="AK1260" s="19" t="n">
        <v>0.215554507311994</v>
      </c>
      <c r="AL1260" s="19" t="n">
        <v>0.332913141401254</v>
      </c>
      <c r="AM1260" s="19" t="n">
        <v>0.341104094854848</v>
      </c>
      <c r="AN1260" s="19" t="n">
        <v>0.274676683882068</v>
      </c>
      <c r="AO1260" s="19" t="n">
        <v>0.213631613904197</v>
      </c>
      <c r="AP1260" s="19" t="n">
        <v>0.210991353448561</v>
      </c>
    </row>
    <row r="1261">
      <c r="B1261" t="s">
        <v>138</v>
      </c>
      <c r="C1261" s="19" t="n">
        <v>0.0732166681351208</v>
      </c>
      <c r="D1261" s="19" t="n">
        <v>0.0824253415071423</v>
      </c>
      <c r="E1261" s="19" t="n">
        <v>0.0639851212986406</v>
      </c>
      <c r="F1261" s="19"/>
      <c r="G1261" s="19" t="n">
        <v>0.0656727959426529</v>
      </c>
      <c r="H1261" s="19" t="n">
        <v>0.115704406011705</v>
      </c>
      <c r="I1261" s="19" t="n">
        <v>0.083070083588764</v>
      </c>
      <c r="J1261" s="19" t="n">
        <v>0.0489748023685586</v>
      </c>
      <c r="K1261" s="19" t="n">
        <v>0.0819081487242671</v>
      </c>
      <c r="L1261" s="19" t="n">
        <v>0.0500035519904349</v>
      </c>
      <c r="M1261" s="19"/>
      <c r="N1261" s="19" t="n">
        <v>0.0229394788396604</v>
      </c>
      <c r="O1261" s="19" t="n">
        <v>0.0702106912029447</v>
      </c>
      <c r="P1261" s="19" t="n">
        <v>0.0781944380165179</v>
      </c>
      <c r="Q1261" s="19" t="n">
        <v>0.0811059809847148</v>
      </c>
      <c r="R1261" s="19" t="n">
        <v>0.0761729047915432</v>
      </c>
      <c r="S1261" s="19"/>
      <c r="T1261" s="19" t="n">
        <v>0.0669613876929634</v>
      </c>
      <c r="U1261" s="19" t="n">
        <v>0.117899951495096</v>
      </c>
      <c r="V1261" s="19" t="n">
        <v>0.0921012040974388</v>
      </c>
      <c r="W1261" s="19" t="n">
        <v>0.0575654748796954</v>
      </c>
      <c r="X1261" s="19"/>
      <c r="Y1261" s="19" t="n">
        <v>0.0658494879284923</v>
      </c>
      <c r="Z1261" s="19" t="n">
        <v>0.121898475816304</v>
      </c>
      <c r="AA1261" s="19" t="n">
        <v>0.059502365068766</v>
      </c>
      <c r="AB1261" s="19" t="n">
        <v>0.0996173641776676</v>
      </c>
      <c r="AC1261" s="19" t="n">
        <v>0.109980672462083</v>
      </c>
      <c r="AD1261" s="19" t="n">
        <v>0.0400494705731008</v>
      </c>
      <c r="AE1261" s="19"/>
      <c r="AF1261" s="19" t="n">
        <v>0.0644445685068762</v>
      </c>
      <c r="AG1261" s="19"/>
      <c r="AH1261" s="19" t="n">
        <v>0.0731462587746868</v>
      </c>
      <c r="AI1261" s="19"/>
      <c r="AJ1261" s="19" t="n">
        <v>0.0938830593349779</v>
      </c>
      <c r="AK1261" s="19" t="n">
        <v>0.0857219503725384</v>
      </c>
      <c r="AL1261" s="19" t="n">
        <v>0.0521156736719456</v>
      </c>
      <c r="AM1261" s="19" t="n">
        <v>0.0709668938327744</v>
      </c>
      <c r="AN1261" s="19" t="n">
        <v>0.0120022710891128</v>
      </c>
      <c r="AO1261" s="19" t="n">
        <v>0.0639083889563183</v>
      </c>
      <c r="AP1261" s="19" t="n">
        <v>0.0862690843382708</v>
      </c>
    </row>
    <row r="1262">
      <c r="B1262" t="s">
        <v>139</v>
      </c>
      <c r="C1262" s="19" t="n">
        <v>0.036986375844162</v>
      </c>
      <c r="D1262" s="19" t="n">
        <v>0.0440097402486765</v>
      </c>
      <c r="E1262" s="19" t="n">
        <v>0.0299455660737846</v>
      </c>
      <c r="F1262" s="19"/>
      <c r="G1262" s="19" t="n">
        <v>0.0565723400837065</v>
      </c>
      <c r="H1262" s="19" t="n">
        <v>0.0221840742077434</v>
      </c>
      <c r="I1262" s="19" t="n">
        <v>0.0350759497241504</v>
      </c>
      <c r="J1262" s="19" t="n">
        <v>0.0596832138662815</v>
      </c>
      <c r="K1262" s="19" t="n">
        <v>0.0340416662236735</v>
      </c>
      <c r="L1262" s="19" t="n">
        <v>0.025281519314316</v>
      </c>
      <c r="M1262" s="19"/>
      <c r="N1262" s="19" t="n">
        <v>0.0351441471307089</v>
      </c>
      <c r="O1262" s="19" t="n">
        <v>0.0377843416357294</v>
      </c>
      <c r="P1262" s="19" t="n">
        <v>0.0126398606602765</v>
      </c>
      <c r="Q1262" s="19" t="n">
        <v>0.0391359070503036</v>
      </c>
      <c r="R1262" s="19" t="n">
        <v>0.0759227596011004</v>
      </c>
      <c r="S1262" s="19"/>
      <c r="T1262" s="19" t="n">
        <v>0.087388107951384</v>
      </c>
      <c r="U1262" s="19" t="n">
        <v>0.0450832220387059</v>
      </c>
      <c r="V1262" s="19" t="n">
        <v>0.0337168743576385</v>
      </c>
      <c r="W1262" s="19" t="n">
        <v>0.0303913400427713</v>
      </c>
      <c r="X1262" s="19"/>
      <c r="Y1262" s="19" t="n">
        <v>0.0423267013717455</v>
      </c>
      <c r="Z1262" s="19" t="n">
        <v>0.0732319326327378</v>
      </c>
      <c r="AA1262" s="19" t="n">
        <v>0.0250941969878313</v>
      </c>
      <c r="AB1262" s="19" t="n">
        <v>0.0253975673898349</v>
      </c>
      <c r="AC1262" s="19" t="n">
        <v>0.0133595011303759</v>
      </c>
      <c r="AD1262" s="19" t="n">
        <v>0.0328173322169884</v>
      </c>
      <c r="AE1262" s="19"/>
      <c r="AF1262" s="19" t="n">
        <v>0.032811823295454</v>
      </c>
      <c r="AG1262" s="19"/>
      <c r="AH1262" s="19" t="n">
        <v>0.0306702659410404</v>
      </c>
      <c r="AI1262" s="19"/>
      <c r="AJ1262" s="19" t="n">
        <v>0.0370227942331995</v>
      </c>
      <c r="AK1262" s="19" t="n">
        <v>0.0134998508746087</v>
      </c>
      <c r="AL1262" s="19" t="n">
        <v>0.0537515191790295</v>
      </c>
      <c r="AM1262" s="19" t="n">
        <v>0.0525654021082454</v>
      </c>
      <c r="AN1262" s="19" t="n">
        <v>0.0499641367717806</v>
      </c>
      <c r="AO1262" s="19" t="n">
        <v>0.0162531902490298</v>
      </c>
      <c r="AP1262" s="19" t="n">
        <v>0.0435483291796947</v>
      </c>
    </row>
    <row r="1263">
      <c r="B1263" t="s">
        <v>60</v>
      </c>
      <c r="C1263" s="19" t="n">
        <v>0.448929769621103</v>
      </c>
      <c r="D1263" s="19" t="n">
        <v>0.347318145638565</v>
      </c>
      <c r="E1263" s="19" t="n">
        <v>0.550793787165217</v>
      </c>
      <c r="F1263" s="19"/>
      <c r="G1263" s="19" t="n">
        <v>0.229822443640201</v>
      </c>
      <c r="H1263" s="19" t="n">
        <v>0.350143308067138</v>
      </c>
      <c r="I1263" s="19" t="n">
        <v>0.328973210496889</v>
      </c>
      <c r="J1263" s="19" t="n">
        <v>0.538530701410985</v>
      </c>
      <c r="K1263" s="19" t="n">
        <v>0.567627795611716</v>
      </c>
      <c r="L1263" s="19" t="n">
        <v>0.567177038039033</v>
      </c>
      <c r="M1263" s="19"/>
      <c r="N1263" s="19" t="n">
        <v>0.506424204502808</v>
      </c>
      <c r="O1263" s="19" t="n">
        <v>0.423486047864559</v>
      </c>
      <c r="P1263" s="19" t="n">
        <v>0.524321605064663</v>
      </c>
      <c r="Q1263" s="19" t="n">
        <v>0.435284469190283</v>
      </c>
      <c r="R1263" s="19" t="n">
        <v>0.34530036875576</v>
      </c>
      <c r="S1263" s="19"/>
      <c r="T1263" s="19" t="n">
        <v>0.197696985879041</v>
      </c>
      <c r="U1263" s="19" t="n">
        <v>0.531961255708468</v>
      </c>
      <c r="V1263" s="19" t="n">
        <v>0.502043093584829</v>
      </c>
      <c r="W1263" s="19" t="n">
        <v>0.397931903748282</v>
      </c>
      <c r="X1263" s="19"/>
      <c r="Y1263" s="19" t="n">
        <v>0.350509692409692</v>
      </c>
      <c r="Z1263" s="19" t="n">
        <v>0.455083232826362</v>
      </c>
      <c r="AA1263" s="19" t="n">
        <v>0.586368456988056</v>
      </c>
      <c r="AB1263" s="19" t="n">
        <v>0.381535817481303</v>
      </c>
      <c r="AC1263" s="19" t="n">
        <v>0.284166321990485</v>
      </c>
      <c r="AD1263" s="19" t="n">
        <v>0.665448530023038</v>
      </c>
      <c r="AE1263" s="19"/>
      <c r="AF1263" s="19" t="n">
        <v>0.458074322311291</v>
      </c>
      <c r="AG1263" s="19"/>
      <c r="AH1263" s="19" t="n">
        <v>0.451941965705371</v>
      </c>
      <c r="AI1263" s="19"/>
      <c r="AJ1263" s="19" t="n">
        <v>0.405086672655495</v>
      </c>
      <c r="AK1263" s="19" t="n">
        <v>0.535576692098651</v>
      </c>
      <c r="AL1263" s="19" t="n">
        <v>0.39508050772456</v>
      </c>
      <c r="AM1263" s="19" t="n">
        <v>0.324937521877287</v>
      </c>
      <c r="AN1263" s="19" t="n">
        <v>0.52654967419307</v>
      </c>
      <c r="AO1263" s="19" t="n">
        <v>0.505275581284201</v>
      </c>
      <c r="AP1263" s="19" t="n">
        <v>0.476819922104335</v>
      </c>
    </row>
    <row r="1264">
      <c r="C1264" s="19"/>
      <c r="D1264" s="19"/>
      <c r="E1264" s="19"/>
      <c r="F1264" s="19"/>
      <c r="G1264" s="19"/>
      <c r="H1264" s="19"/>
      <c r="I1264" s="19"/>
      <c r="J1264" s="19"/>
      <c r="K1264" s="19"/>
      <c r="L1264" s="19"/>
      <c r="M1264" s="19"/>
      <c r="N1264" s="19"/>
      <c r="O1264" s="19"/>
      <c r="P1264" s="19"/>
      <c r="Q1264" s="19"/>
      <c r="R1264" s="19"/>
      <c r="S1264" s="19"/>
      <c r="T1264" s="19"/>
      <c r="U1264" s="19"/>
      <c r="V1264" s="19"/>
      <c r="W1264" s="19"/>
      <c r="X1264" s="19"/>
      <c r="Y1264" s="19"/>
      <c r="Z1264" s="19"/>
      <c r="AA1264" s="19"/>
      <c r="AB1264" s="19"/>
      <c r="AC1264" s="19"/>
      <c r="AD1264" s="19"/>
      <c r="AE1264" s="19"/>
      <c r="AF1264" s="19"/>
      <c r="AG1264" s="19"/>
      <c r="AH1264" s="19"/>
      <c r="AI1264" s="19"/>
      <c r="AJ1264" s="19"/>
      <c r="AK1264" s="19"/>
      <c r="AL1264" s="19"/>
      <c r="AM1264" s="19"/>
      <c r="AN1264" s="19"/>
      <c r="AO1264" s="19"/>
      <c r="AP1264" s="19"/>
    </row>
    <row r="1265">
      <c r="B1265" s="7" t="s">
        <v>517</v>
      </c>
      <c r="C1265" s="19"/>
      <c r="D1265" s="19"/>
      <c r="E1265" s="19"/>
      <c r="F1265" s="19"/>
      <c r="G1265" s="19"/>
      <c r="H1265" s="19"/>
      <c r="I1265" s="19"/>
      <c r="J1265" s="19"/>
      <c r="K1265" s="19"/>
      <c r="L1265" s="19"/>
      <c r="M1265" s="19"/>
      <c r="N1265" s="19"/>
      <c r="O1265" s="19"/>
      <c r="P1265" s="19"/>
      <c r="Q1265" s="19"/>
      <c r="R1265" s="19"/>
      <c r="S1265" s="19"/>
      <c r="T1265" s="19"/>
      <c r="U1265" s="19"/>
      <c r="V1265" s="19"/>
      <c r="W1265" s="19"/>
      <c r="X1265" s="19"/>
      <c r="Y1265" s="19"/>
      <c r="Z1265" s="19"/>
      <c r="AA1265" s="19"/>
      <c r="AB1265" s="19"/>
      <c r="AC1265" s="19"/>
      <c r="AD1265" s="19"/>
      <c r="AE1265" s="19"/>
      <c r="AF1265" s="19"/>
      <c r="AG1265" s="19"/>
      <c r="AH1265" s="19"/>
      <c r="AI1265" s="19"/>
      <c r="AJ1265" s="19"/>
      <c r="AK1265" s="19"/>
      <c r="AL1265" s="19"/>
      <c r="AM1265" s="19"/>
      <c r="AN1265" s="19"/>
      <c r="AO1265" s="19"/>
      <c r="AP1265" s="19"/>
    </row>
    <row r="1266">
      <c r="B1266" s="26" t="s">
        <v>64</v>
      </c>
      <c r="C1266" s="19"/>
      <c r="D1266" s="19"/>
      <c r="E1266" s="19"/>
      <c r="F1266" s="19"/>
      <c r="G1266" s="19"/>
      <c r="H1266" s="19"/>
      <c r="I1266" s="19"/>
      <c r="J1266" s="19"/>
      <c r="K1266" s="19"/>
      <c r="L1266" s="19"/>
      <c r="M1266" s="19"/>
      <c r="N1266" s="19"/>
      <c r="O1266" s="19"/>
      <c r="P1266" s="19"/>
      <c r="Q1266" s="19"/>
      <c r="R1266" s="19"/>
      <c r="S1266" s="19"/>
      <c r="T1266" s="19"/>
      <c r="U1266" s="19"/>
      <c r="V1266" s="19"/>
      <c r="W1266" s="19"/>
      <c r="X1266" s="19"/>
      <c r="Y1266" s="19"/>
      <c r="Z1266" s="19"/>
      <c r="AA1266" s="19"/>
      <c r="AB1266" s="19"/>
      <c r="AC1266" s="19"/>
      <c r="AD1266" s="19"/>
      <c r="AE1266" s="19"/>
      <c r="AF1266" s="19"/>
      <c r="AG1266" s="19"/>
      <c r="AH1266" s="19"/>
      <c r="AI1266" s="19"/>
      <c r="AJ1266" s="19"/>
      <c r="AK1266" s="19"/>
      <c r="AL1266" s="19"/>
      <c r="AM1266" s="19"/>
      <c r="AN1266" s="19"/>
      <c r="AO1266" s="19"/>
      <c r="AP1266" s="19"/>
    </row>
    <row r="1267">
      <c r="B1267" t="s">
        <v>135</v>
      </c>
      <c r="C1267" s="19" t="n">
        <v>0.0606829274827642</v>
      </c>
      <c r="D1267" s="19" t="n">
        <v>0.0761895866694901</v>
      </c>
      <c r="E1267" s="19" t="n">
        <v>0.0451377512367995</v>
      </c>
      <c r="F1267" s="19"/>
      <c r="G1267" s="19" t="n">
        <v>0.10248291852632</v>
      </c>
      <c r="H1267" s="19" t="n">
        <v>0.100505341870896</v>
      </c>
      <c r="I1267" s="19" t="n">
        <v>0.0687684002895249</v>
      </c>
      <c r="J1267" s="19" t="n">
        <v>0.0405514327550924</v>
      </c>
      <c r="K1267" s="19" t="n">
        <v>0.0330570550528656</v>
      </c>
      <c r="L1267" s="19" t="n">
        <v>0.038448407289184</v>
      </c>
      <c r="M1267" s="19"/>
      <c r="N1267" s="19" t="n">
        <v>0</v>
      </c>
      <c r="O1267" s="19" t="n">
        <v>0.0499483233886551</v>
      </c>
      <c r="P1267" s="19" t="n">
        <v>0.0656682079691568</v>
      </c>
      <c r="Q1267" s="19" t="n">
        <v>0.0660026873176122</v>
      </c>
      <c r="R1267" s="19" t="n">
        <v>0.0844030269263755</v>
      </c>
      <c r="S1267" s="19"/>
      <c r="T1267" s="19" t="n">
        <v>0.0732912786613072</v>
      </c>
      <c r="U1267" s="19" t="n">
        <v>0.0383053607994928</v>
      </c>
      <c r="V1267" s="19" t="n">
        <v>0.0424481363286448</v>
      </c>
      <c r="W1267" s="19" t="n">
        <v>0.081150043128994</v>
      </c>
      <c r="X1267" s="19"/>
      <c r="Y1267" s="19" t="n">
        <v>0.0878853676620332</v>
      </c>
      <c r="Z1267" s="19" t="n">
        <v>0.122855821351812</v>
      </c>
      <c r="AA1267" s="19" t="n">
        <v>0.0184624108311093</v>
      </c>
      <c r="AB1267" s="19" t="n">
        <v>0.0247473260401846</v>
      </c>
      <c r="AC1267" s="19" t="n">
        <v>0.0330209947713516</v>
      </c>
      <c r="AD1267" s="19" t="n">
        <v>0.0319534152625408</v>
      </c>
      <c r="AE1267" s="19"/>
      <c r="AF1267" s="19" t="n">
        <v>0.0701769574094875</v>
      </c>
      <c r="AG1267" s="19"/>
      <c r="AH1267" s="19" t="n">
        <v>0.0601879915319396</v>
      </c>
      <c r="AI1267" s="19"/>
      <c r="AJ1267" s="19" t="n">
        <v>0.083278663247744</v>
      </c>
      <c r="AK1267" s="19" t="n">
        <v>0.0480469276484111</v>
      </c>
      <c r="AL1267" s="19" t="n">
        <v>0.0582528416783219</v>
      </c>
      <c r="AM1267" s="19" t="n">
        <v>0.0975949155461483</v>
      </c>
      <c r="AN1267" s="19" t="n">
        <v>0.0117360099154147</v>
      </c>
      <c r="AO1267" s="19" t="n">
        <v>0.0616791241483019</v>
      </c>
      <c r="AP1267" s="19" t="n">
        <v>0.0439233424338663</v>
      </c>
    </row>
    <row r="1268">
      <c r="B1268" t="s">
        <v>136</v>
      </c>
      <c r="C1268" s="19" t="n">
        <v>0.158679194931973</v>
      </c>
      <c r="D1268" s="19" t="n">
        <v>0.199430638176073</v>
      </c>
      <c r="E1268" s="19" t="n">
        <v>0.117826528998021</v>
      </c>
      <c r="F1268" s="19"/>
      <c r="G1268" s="19" t="n">
        <v>0.308291393157855</v>
      </c>
      <c r="H1268" s="19" t="n">
        <v>0.196965813563008</v>
      </c>
      <c r="I1268" s="19" t="n">
        <v>0.182870428049877</v>
      </c>
      <c r="J1268" s="19" t="n">
        <v>0.101010622654994</v>
      </c>
      <c r="K1268" s="19" t="n">
        <v>0.0876806457338642</v>
      </c>
      <c r="L1268" s="19" t="n">
        <v>0.132073967270961</v>
      </c>
      <c r="M1268" s="19"/>
      <c r="N1268" s="19" t="n">
        <v>0.234580561257367</v>
      </c>
      <c r="O1268" s="19" t="n">
        <v>0.215264190975529</v>
      </c>
      <c r="P1268" s="19" t="n">
        <v>0.116952570974487</v>
      </c>
      <c r="Q1268" s="19" t="n">
        <v>0.154834368186169</v>
      </c>
      <c r="R1268" s="19" t="n">
        <v>0.129132138705616</v>
      </c>
      <c r="S1268" s="19"/>
      <c r="T1268" s="19" t="n">
        <v>0.29310127063425</v>
      </c>
      <c r="U1268" s="19" t="n">
        <v>0.13245445987221</v>
      </c>
      <c r="V1268" s="19" t="n">
        <v>0.133767179288537</v>
      </c>
      <c r="W1268" s="19" t="n">
        <v>0.179973772709146</v>
      </c>
      <c r="X1268" s="19"/>
      <c r="Y1268" s="19" t="n">
        <v>0.173167174388152</v>
      </c>
      <c r="Z1268" s="19" t="n">
        <v>0.203712560434972</v>
      </c>
      <c r="AA1268" s="19" t="n">
        <v>0.126029122442508</v>
      </c>
      <c r="AB1268" s="19" t="n">
        <v>0.158022829206826</v>
      </c>
      <c r="AC1268" s="19" t="n">
        <v>0.258432240812815</v>
      </c>
      <c r="AD1268" s="19" t="n">
        <v>0.0720893156882574</v>
      </c>
      <c r="AE1268" s="19"/>
      <c r="AF1268" s="19" t="n">
        <v>0.137340960568444</v>
      </c>
      <c r="AG1268" s="19"/>
      <c r="AH1268" s="19" t="n">
        <v>0.162252355182621</v>
      </c>
      <c r="AI1268" s="19"/>
      <c r="AJ1268" s="19" t="n">
        <v>0.176031549331171</v>
      </c>
      <c r="AK1268" s="19" t="n">
        <v>0.175924787070891</v>
      </c>
      <c r="AL1268" s="19" t="n">
        <v>0.170240931085363</v>
      </c>
      <c r="AM1268" s="19" t="n">
        <v>0.15171139980061</v>
      </c>
      <c r="AN1268" s="19" t="n">
        <v>0.128272029662287</v>
      </c>
      <c r="AO1268" s="19" t="n">
        <v>0.0894664863645773</v>
      </c>
      <c r="AP1268" s="19" t="n">
        <v>0.155142418254949</v>
      </c>
    </row>
    <row r="1269">
      <c r="B1269" t="s">
        <v>137</v>
      </c>
      <c r="C1269" s="19" t="n">
        <v>0.243687651987765</v>
      </c>
      <c r="D1269" s="19" t="n">
        <v>0.266902598145495</v>
      </c>
      <c r="E1269" s="19" t="n">
        <v>0.220415042122745</v>
      </c>
      <c r="F1269" s="19"/>
      <c r="G1269" s="19" t="n">
        <v>0.273584578862431</v>
      </c>
      <c r="H1269" s="19" t="n">
        <v>0.259445522738066</v>
      </c>
      <c r="I1269" s="19" t="n">
        <v>0.322701326877477</v>
      </c>
      <c r="J1269" s="19" t="n">
        <v>0.231144740373419</v>
      </c>
      <c r="K1269" s="19" t="n">
        <v>0.196958012142298</v>
      </c>
      <c r="L1269" s="19" t="n">
        <v>0.201339449293844</v>
      </c>
      <c r="M1269" s="19"/>
      <c r="N1269" s="19" t="n">
        <v>0.25476616120669</v>
      </c>
      <c r="O1269" s="19" t="n">
        <v>0.225791906483054</v>
      </c>
      <c r="P1269" s="19" t="n">
        <v>0.221968752356407</v>
      </c>
      <c r="Q1269" s="19" t="n">
        <v>0.253718240540928</v>
      </c>
      <c r="R1269" s="19" t="n">
        <v>0.284309288809828</v>
      </c>
      <c r="S1269" s="19"/>
      <c r="T1269" s="19" t="n">
        <v>0.348055594245646</v>
      </c>
      <c r="U1269" s="19" t="n">
        <v>0.19791190644266</v>
      </c>
      <c r="V1269" s="19" t="n">
        <v>0.247980677284642</v>
      </c>
      <c r="W1269" s="19" t="n">
        <v>0.256657406171949</v>
      </c>
      <c r="X1269" s="19"/>
      <c r="Y1269" s="19" t="n">
        <v>0.28563967866032</v>
      </c>
      <c r="Z1269" s="19" t="n">
        <v>0.214039155699839</v>
      </c>
      <c r="AA1269" s="19" t="n">
        <v>0.21254984829799</v>
      </c>
      <c r="AB1269" s="19" t="n">
        <v>0.285207099110917</v>
      </c>
      <c r="AC1269" s="19" t="n">
        <v>0.238935019993116</v>
      </c>
      <c r="AD1269" s="19" t="n">
        <v>0.121855020215618</v>
      </c>
      <c r="AE1269" s="19"/>
      <c r="AF1269" s="19" t="n">
        <v>0.230190506733495</v>
      </c>
      <c r="AG1269" s="19"/>
      <c r="AH1269" s="19" t="n">
        <v>0.245702610320688</v>
      </c>
      <c r="AI1269" s="19"/>
      <c r="AJ1269" s="19" t="n">
        <v>0.22335008891185</v>
      </c>
      <c r="AK1269" s="19" t="n">
        <v>0.200150080570828</v>
      </c>
      <c r="AL1269" s="19" t="n">
        <v>0.299945921242464</v>
      </c>
      <c r="AM1269" s="19" t="n">
        <v>0.308201913049756</v>
      </c>
      <c r="AN1269" s="19" t="n">
        <v>0.227247194679815</v>
      </c>
      <c r="AO1269" s="19" t="n">
        <v>0.249378609308188</v>
      </c>
      <c r="AP1269" s="19" t="n">
        <v>0.232444973672572</v>
      </c>
    </row>
    <row r="1270">
      <c r="B1270" t="s">
        <v>138</v>
      </c>
      <c r="C1270" s="19" t="n">
        <v>0.0514864325457576</v>
      </c>
      <c r="D1270" s="19" t="n">
        <v>0.0631018539782824</v>
      </c>
      <c r="E1270" s="19" t="n">
        <v>0.0398421595166372</v>
      </c>
      <c r="F1270" s="19"/>
      <c r="G1270" s="19" t="n">
        <v>0.0636935438328046</v>
      </c>
      <c r="H1270" s="19" t="n">
        <v>0.0670233769924632</v>
      </c>
      <c r="I1270" s="19" t="n">
        <v>0.0392191510462774</v>
      </c>
      <c r="J1270" s="19" t="n">
        <v>0.0388665175501774</v>
      </c>
      <c r="K1270" s="19" t="n">
        <v>0.0953063778155474</v>
      </c>
      <c r="L1270" s="19" t="n">
        <v>0.0232889959519552</v>
      </c>
      <c r="M1270" s="19"/>
      <c r="N1270" s="19" t="n">
        <v>0</v>
      </c>
      <c r="O1270" s="19" t="n">
        <v>0.047175765551168</v>
      </c>
      <c r="P1270" s="19" t="n">
        <v>0.0469310504304243</v>
      </c>
      <c r="Q1270" s="19" t="n">
        <v>0.0548196753683833</v>
      </c>
      <c r="R1270" s="19" t="n">
        <v>0.0829937780481955</v>
      </c>
      <c r="S1270" s="19"/>
      <c r="T1270" s="19" t="n">
        <v>0.0427034326181177</v>
      </c>
      <c r="U1270" s="19" t="n">
        <v>0.044348681526224</v>
      </c>
      <c r="V1270" s="19" t="n">
        <v>0.0488118454348069</v>
      </c>
      <c r="W1270" s="19" t="n">
        <v>0.053104149354127</v>
      </c>
      <c r="X1270" s="19"/>
      <c r="Y1270" s="19" t="n">
        <v>0.063550773703362</v>
      </c>
      <c r="Z1270" s="19" t="n">
        <v>0.0359850029794442</v>
      </c>
      <c r="AA1270" s="19" t="n">
        <v>0.0318979463291219</v>
      </c>
      <c r="AB1270" s="19" t="n">
        <v>0.0441018074721823</v>
      </c>
      <c r="AC1270" s="19" t="n">
        <v>0.113340487682559</v>
      </c>
      <c r="AD1270" s="19" t="n">
        <v>0.0418665034429907</v>
      </c>
      <c r="AE1270" s="19"/>
      <c r="AF1270" s="19" t="n">
        <v>0.0578791319016361</v>
      </c>
      <c r="AG1270" s="19"/>
      <c r="AH1270" s="19" t="n">
        <v>0.0522265616787455</v>
      </c>
      <c r="AI1270" s="19"/>
      <c r="AJ1270" s="19" t="n">
        <v>0.0623732280895135</v>
      </c>
      <c r="AK1270" s="19" t="n">
        <v>0.0665308861739078</v>
      </c>
      <c r="AL1270" s="19" t="n">
        <v>0.0180973487662794</v>
      </c>
      <c r="AM1270" s="19" t="n">
        <v>0.0765593724461686</v>
      </c>
      <c r="AN1270" s="19" t="n">
        <v>0.0446233712229093</v>
      </c>
      <c r="AO1270" s="19" t="n">
        <v>0.0385976300690803</v>
      </c>
      <c r="AP1270" s="19" t="n">
        <v>0.0479845469589308</v>
      </c>
    </row>
    <row r="1271">
      <c r="B1271" t="s">
        <v>139</v>
      </c>
      <c r="C1271" s="19" t="n">
        <v>0.0389492923435637</v>
      </c>
      <c r="D1271" s="19" t="n">
        <v>0.0412853526425724</v>
      </c>
      <c r="E1271" s="19" t="n">
        <v>0.0366074294940611</v>
      </c>
      <c r="F1271" s="19"/>
      <c r="G1271" s="19" t="n">
        <v>0.019164410156831</v>
      </c>
      <c r="H1271" s="19" t="n">
        <v>0.022154894293626</v>
      </c>
      <c r="I1271" s="19" t="n">
        <v>0.0472998740264148</v>
      </c>
      <c r="J1271" s="19" t="n">
        <v>0.0488275137677039</v>
      </c>
      <c r="K1271" s="19" t="n">
        <v>0.0446797758027685</v>
      </c>
      <c r="L1271" s="19" t="n">
        <v>0.043784195894777</v>
      </c>
      <c r="M1271" s="19"/>
      <c r="N1271" s="19" t="n">
        <v>0.0111967953628027</v>
      </c>
      <c r="O1271" s="19" t="n">
        <v>0.0246839588585206</v>
      </c>
      <c r="P1271" s="19" t="n">
        <v>0.0357453090328019</v>
      </c>
      <c r="Q1271" s="19" t="n">
        <v>0.036993991452517</v>
      </c>
      <c r="R1271" s="19" t="n">
        <v>0.0819122070340461</v>
      </c>
      <c r="S1271" s="19"/>
      <c r="T1271" s="19" t="n">
        <v>0.0547520947027624</v>
      </c>
      <c r="U1271" s="19" t="n">
        <v>0.0410777998321075</v>
      </c>
      <c r="V1271" s="19" t="n">
        <v>0.044615225814448</v>
      </c>
      <c r="W1271" s="19" t="n">
        <v>0.0372620923616053</v>
      </c>
      <c r="X1271" s="19"/>
      <c r="Y1271" s="19" t="n">
        <v>0.0410077381225703</v>
      </c>
      <c r="Z1271" s="19" t="n">
        <v>0.0486746825980149</v>
      </c>
      <c r="AA1271" s="19" t="n">
        <v>0.0383097031087103</v>
      </c>
      <c r="AB1271" s="19" t="n">
        <v>0.0242403720610368</v>
      </c>
      <c r="AC1271" s="19" t="n">
        <v>0.0191829883316013</v>
      </c>
      <c r="AD1271" s="19" t="n">
        <v>0.0511640747506965</v>
      </c>
      <c r="AE1271" s="19"/>
      <c r="AF1271" s="19" t="n">
        <v>0.0400791853687128</v>
      </c>
      <c r="AG1271" s="19"/>
      <c r="AH1271" s="19" t="n">
        <v>0.0341947917143375</v>
      </c>
      <c r="AI1271" s="19"/>
      <c r="AJ1271" s="19" t="n">
        <v>0.0301504283137811</v>
      </c>
      <c r="AK1271" s="19" t="n">
        <v>0.0194653397895164</v>
      </c>
      <c r="AL1271" s="19" t="n">
        <v>0.0449327993485142</v>
      </c>
      <c r="AM1271" s="19" t="n">
        <v>0.0362333567947277</v>
      </c>
      <c r="AN1271" s="19" t="n">
        <v>0.0932953770148409</v>
      </c>
      <c r="AO1271" s="19" t="n">
        <v>0.0263255325875775</v>
      </c>
      <c r="AP1271" s="19" t="n">
        <v>0.0528334574169743</v>
      </c>
    </row>
    <row r="1272">
      <c r="B1272" t="s">
        <v>60</v>
      </c>
      <c r="C1272" s="19" t="n">
        <v>0.446514500708177</v>
      </c>
      <c r="D1272" s="19" t="n">
        <v>0.353089970388087</v>
      </c>
      <c r="E1272" s="19" t="n">
        <v>0.540171088631737</v>
      </c>
      <c r="F1272" s="19"/>
      <c r="G1272" s="19" t="n">
        <v>0.232783155463758</v>
      </c>
      <c r="H1272" s="19" t="n">
        <v>0.353905050541941</v>
      </c>
      <c r="I1272" s="19" t="n">
        <v>0.339140819710429</v>
      </c>
      <c r="J1272" s="19" t="n">
        <v>0.539599172898613</v>
      </c>
      <c r="K1272" s="19" t="n">
        <v>0.542318133452656</v>
      </c>
      <c r="L1272" s="19" t="n">
        <v>0.561064984299279</v>
      </c>
      <c r="M1272" s="19"/>
      <c r="N1272" s="19" t="n">
        <v>0.49945648217314</v>
      </c>
      <c r="O1272" s="19" t="n">
        <v>0.437135854743073</v>
      </c>
      <c r="P1272" s="19" t="n">
        <v>0.512734109236722</v>
      </c>
      <c r="Q1272" s="19" t="n">
        <v>0.43363103713439</v>
      </c>
      <c r="R1272" s="19" t="n">
        <v>0.337249560475939</v>
      </c>
      <c r="S1272" s="19"/>
      <c r="T1272" s="19" t="n">
        <v>0.188096329137918</v>
      </c>
      <c r="U1272" s="19" t="n">
        <v>0.545901791527306</v>
      </c>
      <c r="V1272" s="19" t="n">
        <v>0.482376935848921</v>
      </c>
      <c r="W1272" s="19" t="n">
        <v>0.391852536274179</v>
      </c>
      <c r="X1272" s="19"/>
      <c r="Y1272" s="19" t="n">
        <v>0.348749267463563</v>
      </c>
      <c r="Z1272" s="19" t="n">
        <v>0.374732776935918</v>
      </c>
      <c r="AA1272" s="19" t="n">
        <v>0.57275096899056</v>
      </c>
      <c r="AB1272" s="19" t="n">
        <v>0.463680566108853</v>
      </c>
      <c r="AC1272" s="19" t="n">
        <v>0.337088268408558</v>
      </c>
      <c r="AD1272" s="19" t="n">
        <v>0.681071670639897</v>
      </c>
      <c r="AE1272" s="19"/>
      <c r="AF1272" s="19" t="n">
        <v>0.464333258018225</v>
      </c>
      <c r="AG1272" s="19"/>
      <c r="AH1272" s="19" t="n">
        <v>0.445435689571669</v>
      </c>
      <c r="AI1272" s="19"/>
      <c r="AJ1272" s="19" t="n">
        <v>0.424816042105941</v>
      </c>
      <c r="AK1272" s="19" t="n">
        <v>0.489881978746446</v>
      </c>
      <c r="AL1272" s="19" t="n">
        <v>0.408530157879057</v>
      </c>
      <c r="AM1272" s="19" t="n">
        <v>0.32969904236259</v>
      </c>
      <c r="AN1272" s="19" t="n">
        <v>0.494826017504734</v>
      </c>
      <c r="AO1272" s="19" t="n">
        <v>0.534552617522275</v>
      </c>
      <c r="AP1272" s="19" t="n">
        <v>0.467671261262708</v>
      </c>
    </row>
    <row r="1273">
      <c r="C1273" s="19"/>
      <c r="D1273" s="19"/>
      <c r="E1273" s="19"/>
      <c r="F1273" s="19"/>
      <c r="G1273" s="19"/>
      <c r="H1273" s="19"/>
      <c r="I1273" s="19"/>
      <c r="J1273" s="19"/>
      <c r="K1273" s="19"/>
      <c r="L1273" s="19"/>
      <c r="M1273" s="19"/>
      <c r="N1273" s="19"/>
      <c r="O1273" s="19"/>
      <c r="P1273" s="19"/>
      <c r="Q1273" s="19"/>
      <c r="R1273" s="19"/>
      <c r="S1273" s="19"/>
      <c r="T1273" s="19"/>
      <c r="U1273" s="19"/>
      <c r="V1273" s="19"/>
      <c r="W1273" s="19"/>
      <c r="X1273" s="19"/>
      <c r="Y1273" s="19"/>
      <c r="Z1273" s="19"/>
      <c r="AA1273" s="19"/>
      <c r="AB1273" s="19"/>
      <c r="AC1273" s="19"/>
      <c r="AD1273" s="19"/>
      <c r="AE1273" s="19"/>
      <c r="AF1273" s="19"/>
      <c r="AG1273" s="19"/>
      <c r="AH1273" s="19"/>
      <c r="AI1273" s="19"/>
      <c r="AJ1273" s="19"/>
      <c r="AK1273" s="19"/>
      <c r="AL1273" s="19"/>
      <c r="AM1273" s="19"/>
      <c r="AN1273" s="19"/>
      <c r="AO1273" s="19"/>
      <c r="AP1273" s="19"/>
    </row>
    <row r="1274">
      <c r="B1274" s="7" t="s">
        <v>518</v>
      </c>
      <c r="C1274" s="19"/>
      <c r="D1274" s="19"/>
      <c r="E1274" s="19"/>
      <c r="F1274" s="19"/>
      <c r="G1274" s="19"/>
      <c r="H1274" s="19"/>
      <c r="I1274" s="19"/>
      <c r="J1274" s="19"/>
      <c r="K1274" s="19"/>
      <c r="L1274" s="19"/>
      <c r="M1274" s="19"/>
      <c r="N1274" s="19"/>
      <c r="O1274" s="19"/>
      <c r="P1274" s="19"/>
      <c r="Q1274" s="19"/>
      <c r="R1274" s="19"/>
      <c r="S1274" s="19"/>
      <c r="T1274" s="19"/>
      <c r="U1274" s="19"/>
      <c r="V1274" s="19"/>
      <c r="W1274" s="19"/>
      <c r="X1274" s="19"/>
      <c r="Y1274" s="19"/>
      <c r="Z1274" s="19"/>
      <c r="AA1274" s="19"/>
      <c r="AB1274" s="19"/>
      <c r="AC1274" s="19"/>
      <c r="AD1274" s="19"/>
      <c r="AE1274" s="19"/>
      <c r="AF1274" s="19"/>
      <c r="AG1274" s="19"/>
      <c r="AH1274" s="19"/>
      <c r="AI1274" s="19"/>
      <c r="AJ1274" s="19"/>
      <c r="AK1274" s="19"/>
      <c r="AL1274" s="19"/>
      <c r="AM1274" s="19"/>
      <c r="AN1274" s="19"/>
      <c r="AO1274" s="19"/>
      <c r="AP1274" s="19"/>
    </row>
    <row r="1275">
      <c r="B1275" s="26" t="s">
        <v>64</v>
      </c>
      <c r="C1275" s="19"/>
      <c r="D1275" s="19"/>
      <c r="E1275" s="19"/>
      <c r="F1275" s="19"/>
      <c r="G1275" s="19"/>
      <c r="H1275" s="19"/>
      <c r="I1275" s="19"/>
      <c r="J1275" s="19"/>
      <c r="K1275" s="19"/>
      <c r="L1275" s="19"/>
      <c r="M1275" s="19"/>
      <c r="N1275" s="19"/>
      <c r="O1275" s="19"/>
      <c r="P1275" s="19"/>
      <c r="Q1275" s="19"/>
      <c r="R1275" s="19"/>
      <c r="S1275" s="19"/>
      <c r="T1275" s="19"/>
      <c r="U1275" s="19"/>
      <c r="V1275" s="19"/>
      <c r="W1275" s="19"/>
      <c r="X1275" s="19"/>
      <c r="Y1275" s="19"/>
      <c r="Z1275" s="19"/>
      <c r="AA1275" s="19"/>
      <c r="AB1275" s="19"/>
      <c r="AC1275" s="19"/>
      <c r="AD1275" s="19"/>
      <c r="AE1275" s="19"/>
      <c r="AF1275" s="19"/>
      <c r="AG1275" s="19"/>
      <c r="AH1275" s="19"/>
      <c r="AI1275" s="19"/>
      <c r="AJ1275" s="19"/>
      <c r="AK1275" s="19"/>
      <c r="AL1275" s="19"/>
      <c r="AM1275" s="19"/>
      <c r="AN1275" s="19"/>
      <c r="AO1275" s="19"/>
      <c r="AP1275" s="19"/>
    </row>
    <row r="1276">
      <c r="B1276" t="s">
        <v>135</v>
      </c>
      <c r="C1276" s="19" t="n">
        <v>0.0400891790997328</v>
      </c>
      <c r="D1276" s="19" t="n">
        <v>0.0425100907861806</v>
      </c>
      <c r="E1276" s="19" t="n">
        <v>0.0376622541000552</v>
      </c>
      <c r="F1276" s="19"/>
      <c r="G1276" s="19" t="n">
        <v>0.0687490099519719</v>
      </c>
      <c r="H1276" s="19" t="n">
        <v>0.0673007514548995</v>
      </c>
      <c r="I1276" s="19" t="n">
        <v>0.0814576059478681</v>
      </c>
      <c r="J1276" s="19" t="n">
        <v>0.00962266480617472</v>
      </c>
      <c r="K1276" s="19" t="n">
        <v>0.0207516730433834</v>
      </c>
      <c r="L1276" s="19" t="n">
        <v>0.0119685821432293</v>
      </c>
      <c r="M1276" s="19"/>
      <c r="N1276" s="19" t="n">
        <v>0</v>
      </c>
      <c r="O1276" s="19" t="n">
        <v>0.0318107322940767</v>
      </c>
      <c r="P1276" s="19" t="n">
        <v>0.0439312750811355</v>
      </c>
      <c r="Q1276" s="19" t="n">
        <v>0.0412857807324318</v>
      </c>
      <c r="R1276" s="19" t="n">
        <v>0.0612972595855661</v>
      </c>
      <c r="S1276" s="19"/>
      <c r="T1276" s="19" t="n">
        <v>0.0157376137458545</v>
      </c>
      <c r="U1276" s="19" t="n">
        <v>0.0549655619976089</v>
      </c>
      <c r="V1276" s="19" t="n">
        <v>0.0145368153869057</v>
      </c>
      <c r="W1276" s="19" t="n">
        <v>0.0486840252776545</v>
      </c>
      <c r="X1276" s="19"/>
      <c r="Y1276" s="19" t="n">
        <v>0.0623706593488596</v>
      </c>
      <c r="Z1276" s="19" t="n">
        <v>0.0555922994565434</v>
      </c>
      <c r="AA1276" s="19" t="n">
        <v>0.0101140835475487</v>
      </c>
      <c r="AB1276" s="19" t="n">
        <v>0.0127346604387237</v>
      </c>
      <c r="AC1276" s="19" t="n">
        <v>0.0750635663474713</v>
      </c>
      <c r="AD1276" s="19" t="n">
        <v>0</v>
      </c>
      <c r="AE1276" s="19"/>
      <c r="AF1276" s="19" t="n">
        <v>0.0391685072906899</v>
      </c>
      <c r="AG1276" s="19"/>
      <c r="AH1276" s="19" t="n">
        <v>0.0402698032832099</v>
      </c>
      <c r="AI1276" s="19"/>
      <c r="AJ1276" s="19" t="n">
        <v>0.070098846027174</v>
      </c>
      <c r="AK1276" s="19" t="n">
        <v>0.0516232518948865</v>
      </c>
      <c r="AL1276" s="19" t="n">
        <v>0.0183242384510635</v>
      </c>
      <c r="AM1276" s="19" t="n">
        <v>0.0584881643274677</v>
      </c>
      <c r="AN1276" s="19" t="n">
        <v>0.0120022710891128</v>
      </c>
      <c r="AO1276" s="19" t="n">
        <v>0.0269976485679931</v>
      </c>
      <c r="AP1276" s="19" t="n">
        <v>0.0113002643275857</v>
      </c>
    </row>
    <row r="1277">
      <c r="B1277" t="s">
        <v>136</v>
      </c>
      <c r="C1277" s="19" t="n">
        <v>0.152244628377764</v>
      </c>
      <c r="D1277" s="19" t="n">
        <v>0.196275793622513</v>
      </c>
      <c r="E1277" s="19" t="n">
        <v>0.1081040939272</v>
      </c>
      <c r="F1277" s="19"/>
      <c r="G1277" s="19" t="n">
        <v>0.224545225315117</v>
      </c>
      <c r="H1277" s="19" t="n">
        <v>0.161178118857617</v>
      </c>
      <c r="I1277" s="19" t="n">
        <v>0.212727921544855</v>
      </c>
      <c r="J1277" s="19" t="n">
        <v>0.0960910980155242</v>
      </c>
      <c r="K1277" s="19" t="n">
        <v>0.100359840721637</v>
      </c>
      <c r="L1277" s="19" t="n">
        <v>0.144423623782737</v>
      </c>
      <c r="M1277" s="19"/>
      <c r="N1277" s="19" t="n">
        <v>0.174058409239046</v>
      </c>
      <c r="O1277" s="19" t="n">
        <v>0.187786452916038</v>
      </c>
      <c r="P1277" s="19" t="n">
        <v>0.117478488454026</v>
      </c>
      <c r="Q1277" s="19" t="n">
        <v>0.17138156166319</v>
      </c>
      <c r="R1277" s="19" t="n">
        <v>0.11631605963248</v>
      </c>
      <c r="S1277" s="19"/>
      <c r="T1277" s="19" t="n">
        <v>0.223525994367693</v>
      </c>
      <c r="U1277" s="19" t="n">
        <v>0.128023324075241</v>
      </c>
      <c r="V1277" s="19" t="n">
        <v>0.100056581964639</v>
      </c>
      <c r="W1277" s="19" t="n">
        <v>0.182051792526324</v>
      </c>
      <c r="X1277" s="19"/>
      <c r="Y1277" s="19" t="n">
        <v>0.164141098085401</v>
      </c>
      <c r="Z1277" s="19" t="n">
        <v>0.218680633302702</v>
      </c>
      <c r="AA1277" s="19" t="n">
        <v>0.126084162551772</v>
      </c>
      <c r="AB1277" s="19" t="n">
        <v>0.154947167466234</v>
      </c>
      <c r="AC1277" s="19" t="n">
        <v>0.168793873914847</v>
      </c>
      <c r="AD1277" s="19" t="n">
        <v>0.0892447253912189</v>
      </c>
      <c r="AE1277" s="19"/>
      <c r="AF1277" s="19" t="n">
        <v>0.152576420894052</v>
      </c>
      <c r="AG1277" s="19"/>
      <c r="AH1277" s="19" t="n">
        <v>0.15706260322917</v>
      </c>
      <c r="AI1277" s="19"/>
      <c r="AJ1277" s="19" t="n">
        <v>0.147511134500049</v>
      </c>
      <c r="AK1277" s="19" t="n">
        <v>0.127399963670779</v>
      </c>
      <c r="AL1277" s="19" t="n">
        <v>0.139860364146512</v>
      </c>
      <c r="AM1277" s="19" t="n">
        <v>0.182298332433907</v>
      </c>
      <c r="AN1277" s="19" t="n">
        <v>0.110469978183679</v>
      </c>
      <c r="AO1277" s="19" t="n">
        <v>0.102363464921503</v>
      </c>
      <c r="AP1277" s="19" t="n">
        <v>0.23939112653595</v>
      </c>
    </row>
    <row r="1278">
      <c r="B1278" t="s">
        <v>137</v>
      </c>
      <c r="C1278" s="19" t="n">
        <v>0.244855718777601</v>
      </c>
      <c r="D1278" s="19" t="n">
        <v>0.271895039916283</v>
      </c>
      <c r="E1278" s="19" t="n">
        <v>0.217749234549723</v>
      </c>
      <c r="F1278" s="19"/>
      <c r="G1278" s="19" t="n">
        <v>0.329064717018079</v>
      </c>
      <c r="H1278" s="19" t="n">
        <v>0.292515032818911</v>
      </c>
      <c r="I1278" s="19" t="n">
        <v>0.247812456202124</v>
      </c>
      <c r="J1278" s="19" t="n">
        <v>0.208483521005171</v>
      </c>
      <c r="K1278" s="19" t="n">
        <v>0.256741935486926</v>
      </c>
      <c r="L1278" s="19" t="n">
        <v>0.186467804306144</v>
      </c>
      <c r="M1278" s="19"/>
      <c r="N1278" s="19" t="n">
        <v>0.219628288483583</v>
      </c>
      <c r="O1278" s="19" t="n">
        <v>0.231307210290118</v>
      </c>
      <c r="P1278" s="19" t="n">
        <v>0.235850397886455</v>
      </c>
      <c r="Q1278" s="19" t="n">
        <v>0.243845774910808</v>
      </c>
      <c r="R1278" s="19" t="n">
        <v>0.296735256187053</v>
      </c>
      <c r="S1278" s="19"/>
      <c r="T1278" s="19" t="n">
        <v>0.44107420036822</v>
      </c>
      <c r="U1278" s="19" t="n">
        <v>0.193869450738717</v>
      </c>
      <c r="V1278" s="19" t="n">
        <v>0.232867890679116</v>
      </c>
      <c r="W1278" s="19" t="n">
        <v>0.248226831010553</v>
      </c>
      <c r="X1278" s="19"/>
      <c r="Y1278" s="19" t="n">
        <v>0.276042552597286</v>
      </c>
      <c r="Z1278" s="19" t="n">
        <v>0.202374328831583</v>
      </c>
      <c r="AA1278" s="19" t="n">
        <v>0.203842736433044</v>
      </c>
      <c r="AB1278" s="19" t="n">
        <v>0.276404493699611</v>
      </c>
      <c r="AC1278" s="19" t="n">
        <v>0.312899917951811</v>
      </c>
      <c r="AD1278" s="19" t="n">
        <v>0.198746221923127</v>
      </c>
      <c r="AE1278" s="19"/>
      <c r="AF1278" s="19" t="n">
        <v>0.255950945509673</v>
      </c>
      <c r="AG1278" s="19"/>
      <c r="AH1278" s="19" t="n">
        <v>0.247858565347289</v>
      </c>
      <c r="AI1278" s="19"/>
      <c r="AJ1278" s="19" t="n">
        <v>0.249238141977165</v>
      </c>
      <c r="AK1278" s="19" t="n">
        <v>0.222078112015231</v>
      </c>
      <c r="AL1278" s="19" t="n">
        <v>0.296466290359107</v>
      </c>
      <c r="AM1278" s="19" t="n">
        <v>0.288744404650122</v>
      </c>
      <c r="AN1278" s="19" t="n">
        <v>0.261511304834376</v>
      </c>
      <c r="AO1278" s="19" t="n">
        <v>0.211261066238799</v>
      </c>
      <c r="AP1278" s="19" t="n">
        <v>0.189955387169164</v>
      </c>
    </row>
    <row r="1279">
      <c r="B1279" t="s">
        <v>138</v>
      </c>
      <c r="C1279" s="19" t="n">
        <v>0.062578948671847</v>
      </c>
      <c r="D1279" s="19" t="n">
        <v>0.0612569416164854</v>
      </c>
      <c r="E1279" s="19" t="n">
        <v>0.0639042394663721</v>
      </c>
      <c r="F1279" s="19"/>
      <c r="G1279" s="19" t="n">
        <v>0.0982849987468617</v>
      </c>
      <c r="H1279" s="19" t="n">
        <v>0.10129534149402</v>
      </c>
      <c r="I1279" s="19" t="n">
        <v>0.0936834200089443</v>
      </c>
      <c r="J1279" s="19" t="n">
        <v>0.0401523505010443</v>
      </c>
      <c r="K1279" s="19" t="n">
        <v>0.028604375021071</v>
      </c>
      <c r="L1279" s="19" t="n">
        <v>0.033460737115202</v>
      </c>
      <c r="M1279" s="19"/>
      <c r="N1279" s="19" t="n">
        <v>0.0527670140815382</v>
      </c>
      <c r="O1279" s="19" t="n">
        <v>0.0670111451692716</v>
      </c>
      <c r="P1279" s="19" t="n">
        <v>0.0567416452638881</v>
      </c>
      <c r="Q1279" s="19" t="n">
        <v>0.0444912925142846</v>
      </c>
      <c r="R1279" s="19" t="n">
        <v>0.110034167925946</v>
      </c>
      <c r="S1279" s="19"/>
      <c r="T1279" s="19" t="n">
        <v>0.0653769886304312</v>
      </c>
      <c r="U1279" s="19" t="n">
        <v>0.0634544706641521</v>
      </c>
      <c r="V1279" s="19" t="n">
        <v>0.089163448900827</v>
      </c>
      <c r="W1279" s="19" t="n">
        <v>0.0546807806052466</v>
      </c>
      <c r="X1279" s="19"/>
      <c r="Y1279" s="19" t="n">
        <v>0.0767817027543663</v>
      </c>
      <c r="Z1279" s="19" t="n">
        <v>0.0699643254727716</v>
      </c>
      <c r="AA1279" s="19" t="n">
        <v>0.0281143503327985</v>
      </c>
      <c r="AB1279" s="19" t="n">
        <v>0.0901496612812156</v>
      </c>
      <c r="AC1279" s="19" t="n">
        <v>0.0761222719026676</v>
      </c>
      <c r="AD1279" s="19" t="n">
        <v>0.0583768097831733</v>
      </c>
      <c r="AE1279" s="19"/>
      <c r="AF1279" s="19" t="n">
        <v>0.0581948102705692</v>
      </c>
      <c r="AG1279" s="19"/>
      <c r="AH1279" s="19" t="n">
        <v>0.0596297012993179</v>
      </c>
      <c r="AI1279" s="19"/>
      <c r="AJ1279" s="19" t="n">
        <v>0.0636550410708439</v>
      </c>
      <c r="AK1279" s="19" t="n">
        <v>0.0506071566724393</v>
      </c>
      <c r="AL1279" s="19" t="n">
        <v>0.0737724284680319</v>
      </c>
      <c r="AM1279" s="19" t="n">
        <v>0.0920201853637001</v>
      </c>
      <c r="AN1279" s="19" t="n">
        <v>0.0208850902183818</v>
      </c>
      <c r="AO1279" s="19" t="n">
        <v>0.080890184984927</v>
      </c>
      <c r="AP1279" s="19" t="n">
        <v>0.0554640697309776</v>
      </c>
    </row>
    <row r="1280">
      <c r="B1280" t="s">
        <v>139</v>
      </c>
      <c r="C1280" s="19" t="n">
        <v>0.0349784142862775</v>
      </c>
      <c r="D1280" s="19" t="n">
        <v>0.0392054156443339</v>
      </c>
      <c r="E1280" s="19" t="n">
        <v>0.0307409134608793</v>
      </c>
      <c r="F1280" s="19"/>
      <c r="G1280" s="19" t="n">
        <v>0.042457836645028</v>
      </c>
      <c r="H1280" s="19" t="n">
        <v>0.022353372437141</v>
      </c>
      <c r="I1280" s="19" t="n">
        <v>0.014708000118931</v>
      </c>
      <c r="J1280" s="19" t="n">
        <v>0.068822660666522</v>
      </c>
      <c r="K1280" s="19" t="n">
        <v>0.0350372097627784</v>
      </c>
      <c r="L1280" s="19" t="n">
        <v>0.0301586269348852</v>
      </c>
      <c r="M1280" s="19"/>
      <c r="N1280" s="19" t="n">
        <v>0.0263102052807492</v>
      </c>
      <c r="O1280" s="19" t="n">
        <v>0.0251103531369474</v>
      </c>
      <c r="P1280" s="19" t="n">
        <v>0.0181890007830844</v>
      </c>
      <c r="Q1280" s="19" t="n">
        <v>0.0453634255310042</v>
      </c>
      <c r="R1280" s="19" t="n">
        <v>0.0612178964369698</v>
      </c>
      <c r="S1280" s="19"/>
      <c r="T1280" s="19" t="n">
        <v>0.0623311552846348</v>
      </c>
      <c r="U1280" s="19" t="n">
        <v>0.0271724465932316</v>
      </c>
      <c r="V1280" s="19" t="n">
        <v>0.0347991378457927</v>
      </c>
      <c r="W1280" s="19" t="n">
        <v>0.0386868209189843</v>
      </c>
      <c r="X1280" s="19"/>
      <c r="Y1280" s="19" t="n">
        <v>0.0445402641073462</v>
      </c>
      <c r="Z1280" s="19" t="n">
        <v>0.0364622214440552</v>
      </c>
      <c r="AA1280" s="19" t="n">
        <v>0.0305253572008152</v>
      </c>
      <c r="AB1280" s="19" t="n">
        <v>0.0148726377106992</v>
      </c>
      <c r="AC1280" s="19" t="n">
        <v>0.0532291084566466</v>
      </c>
      <c r="AD1280" s="19" t="n">
        <v>0</v>
      </c>
      <c r="AE1280" s="19"/>
      <c r="AF1280" s="19" t="n">
        <v>0.0272907344010685</v>
      </c>
      <c r="AG1280" s="19"/>
      <c r="AH1280" s="19" t="n">
        <v>0.0334243717334601</v>
      </c>
      <c r="AI1280" s="19"/>
      <c r="AJ1280" s="19" t="n">
        <v>0.0228994928449037</v>
      </c>
      <c r="AK1280" s="19" t="n">
        <v>0.0322658038274191</v>
      </c>
      <c r="AL1280" s="19" t="n">
        <v>0.0213662798579098</v>
      </c>
      <c r="AM1280" s="19" t="n">
        <v>0.0421014466378071</v>
      </c>
      <c r="AN1280" s="19" t="n">
        <v>0.105031386930256</v>
      </c>
      <c r="AO1280" s="19" t="n">
        <v>0.0147890994002077</v>
      </c>
      <c r="AP1280" s="19" t="n">
        <v>0.045256290547961</v>
      </c>
    </row>
    <row r="1281">
      <c r="B1281" t="s">
        <v>60</v>
      </c>
      <c r="C1281" s="19" t="n">
        <v>0.465253110786778</v>
      </c>
      <c r="D1281" s="19" t="n">
        <v>0.388856718414204</v>
      </c>
      <c r="E1281" s="19" t="n">
        <v>0.54183926449577</v>
      </c>
      <c r="F1281" s="19"/>
      <c r="G1281" s="19" t="n">
        <v>0.236898212322943</v>
      </c>
      <c r="H1281" s="19" t="n">
        <v>0.355357382937411</v>
      </c>
      <c r="I1281" s="19" t="n">
        <v>0.349610596177278</v>
      </c>
      <c r="J1281" s="19" t="n">
        <v>0.576827705005564</v>
      </c>
      <c r="K1281" s="19" t="n">
        <v>0.558504965964204</v>
      </c>
      <c r="L1281" s="19" t="n">
        <v>0.593520625717802</v>
      </c>
      <c r="M1281" s="19"/>
      <c r="N1281" s="19" t="n">
        <v>0.527236082915084</v>
      </c>
      <c r="O1281" s="19" t="n">
        <v>0.456974106193548</v>
      </c>
      <c r="P1281" s="19" t="n">
        <v>0.527809192531411</v>
      </c>
      <c r="Q1281" s="19" t="n">
        <v>0.453632164648282</v>
      </c>
      <c r="R1281" s="19" t="n">
        <v>0.354399360231985</v>
      </c>
      <c r="S1281" s="19"/>
      <c r="T1281" s="19" t="n">
        <v>0.191954047603166</v>
      </c>
      <c r="U1281" s="19" t="n">
        <v>0.53251474593105</v>
      </c>
      <c r="V1281" s="19" t="n">
        <v>0.52857612522272</v>
      </c>
      <c r="W1281" s="19" t="n">
        <v>0.427669749661237</v>
      </c>
      <c r="X1281" s="19"/>
      <c r="Y1281" s="19" t="n">
        <v>0.376123723106741</v>
      </c>
      <c r="Z1281" s="19" t="n">
        <v>0.416926191492345</v>
      </c>
      <c r="AA1281" s="19" t="n">
        <v>0.601319309934022</v>
      </c>
      <c r="AB1281" s="19" t="n">
        <v>0.450891379403516</v>
      </c>
      <c r="AC1281" s="19" t="n">
        <v>0.313891261426557</v>
      </c>
      <c r="AD1281" s="19" t="n">
        <v>0.653632242902481</v>
      </c>
      <c r="AE1281" s="19"/>
      <c r="AF1281" s="19" t="n">
        <v>0.466818581633948</v>
      </c>
      <c r="AG1281" s="19"/>
      <c r="AH1281" s="19" t="n">
        <v>0.461754955107553</v>
      </c>
      <c r="AI1281" s="19"/>
      <c r="AJ1281" s="19" t="n">
        <v>0.446597343579865</v>
      </c>
      <c r="AK1281" s="19" t="n">
        <v>0.516025711919246</v>
      </c>
      <c r="AL1281" s="19" t="n">
        <v>0.450210398717376</v>
      </c>
      <c r="AM1281" s="19" t="n">
        <v>0.336347466586997</v>
      </c>
      <c r="AN1281" s="19" t="n">
        <v>0.490099968744195</v>
      </c>
      <c r="AO1281" s="19" t="n">
        <v>0.56369853588657</v>
      </c>
      <c r="AP1281" s="19" t="n">
        <v>0.458632861688362</v>
      </c>
    </row>
    <row r="1282">
      <c r="C1282" s="19"/>
      <c r="D1282" s="19"/>
      <c r="E1282" s="19"/>
      <c r="F1282" s="19"/>
      <c r="G1282" s="19"/>
      <c r="H1282" s="19"/>
      <c r="I1282" s="19"/>
      <c r="J1282" s="19"/>
      <c r="K1282" s="19"/>
      <c r="L1282" s="19"/>
      <c r="M1282" s="19"/>
      <c r="N1282" s="19"/>
      <c r="O1282" s="19"/>
      <c r="P1282" s="19"/>
      <c r="Q1282" s="19"/>
      <c r="R1282" s="19"/>
      <c r="S1282" s="19"/>
      <c r="T1282" s="19"/>
      <c r="U1282" s="19"/>
      <c r="V1282" s="19"/>
      <c r="W1282" s="19"/>
      <c r="X1282" s="19"/>
      <c r="Y1282" s="19"/>
      <c r="Z1282" s="19"/>
      <c r="AA1282" s="19"/>
      <c r="AB1282" s="19"/>
      <c r="AC1282" s="19"/>
      <c r="AD1282" s="19"/>
      <c r="AE1282" s="19"/>
      <c r="AF1282" s="19"/>
      <c r="AG1282" s="19"/>
      <c r="AH1282" s="19"/>
      <c r="AI1282" s="19"/>
      <c r="AJ1282" s="19"/>
      <c r="AK1282" s="19"/>
      <c r="AL1282" s="19"/>
      <c r="AM1282" s="19"/>
      <c r="AN1282" s="19"/>
      <c r="AO1282" s="19"/>
      <c r="AP1282" s="19"/>
    </row>
    <row r="1283">
      <c r="B1283" s="7" t="s">
        <v>519</v>
      </c>
      <c r="C1283" s="19"/>
      <c r="D1283" s="19"/>
      <c r="E1283" s="19"/>
      <c r="F1283" s="19"/>
      <c r="G1283" s="19"/>
      <c r="H1283" s="19"/>
      <c r="I1283" s="19"/>
      <c r="J1283" s="19"/>
      <c r="K1283" s="19"/>
      <c r="L1283" s="19"/>
      <c r="M1283" s="19"/>
      <c r="N1283" s="19"/>
      <c r="O1283" s="19"/>
      <c r="P1283" s="19"/>
      <c r="Q1283" s="19"/>
      <c r="R1283" s="19"/>
      <c r="S1283" s="19"/>
      <c r="T1283" s="19"/>
      <c r="U1283" s="19"/>
      <c r="V1283" s="19"/>
      <c r="W1283" s="19"/>
      <c r="X1283" s="19"/>
      <c r="Y1283" s="19"/>
      <c r="Z1283" s="19"/>
      <c r="AA1283" s="19"/>
      <c r="AB1283" s="19"/>
      <c r="AC1283" s="19"/>
      <c r="AD1283" s="19"/>
      <c r="AE1283" s="19"/>
      <c r="AF1283" s="19"/>
      <c r="AG1283" s="19"/>
      <c r="AH1283" s="19"/>
      <c r="AI1283" s="19"/>
      <c r="AJ1283" s="19"/>
      <c r="AK1283" s="19"/>
      <c r="AL1283" s="19"/>
      <c r="AM1283" s="19"/>
      <c r="AN1283" s="19"/>
      <c r="AO1283" s="19"/>
      <c r="AP1283" s="19"/>
    </row>
    <row r="1284">
      <c r="B1284" s="26" t="s">
        <v>64</v>
      </c>
      <c r="C1284" s="19"/>
      <c r="D1284" s="19"/>
      <c r="E1284" s="19"/>
      <c r="F1284" s="19"/>
      <c r="G1284" s="19"/>
      <c r="H1284" s="19"/>
      <c r="I1284" s="19"/>
      <c r="J1284" s="19"/>
      <c r="K1284" s="19"/>
      <c r="L1284" s="19"/>
      <c r="M1284" s="19"/>
      <c r="N1284" s="19"/>
      <c r="O1284" s="19"/>
      <c r="P1284" s="19"/>
      <c r="Q1284" s="19"/>
      <c r="R1284" s="19"/>
      <c r="S1284" s="19"/>
      <c r="T1284" s="19"/>
      <c r="U1284" s="19"/>
      <c r="V1284" s="19"/>
      <c r="W1284" s="19"/>
      <c r="X1284" s="19"/>
      <c r="Y1284" s="19"/>
      <c r="Z1284" s="19"/>
      <c r="AA1284" s="19"/>
      <c r="AB1284" s="19"/>
      <c r="AC1284" s="19"/>
      <c r="AD1284" s="19"/>
      <c r="AE1284" s="19"/>
      <c r="AF1284" s="19"/>
      <c r="AG1284" s="19"/>
      <c r="AH1284" s="19"/>
      <c r="AI1284" s="19"/>
      <c r="AJ1284" s="19"/>
      <c r="AK1284" s="19"/>
      <c r="AL1284" s="19"/>
      <c r="AM1284" s="19"/>
      <c r="AN1284" s="19"/>
      <c r="AO1284" s="19"/>
      <c r="AP1284" s="19"/>
    </row>
    <row r="1285">
      <c r="B1285" t="s">
        <v>135</v>
      </c>
      <c r="C1285" s="19" t="n">
        <v>0.0381440609797812</v>
      </c>
      <c r="D1285" s="19" t="n">
        <v>0.0513710127679044</v>
      </c>
      <c r="E1285" s="19" t="n">
        <v>0.0248842547076947</v>
      </c>
      <c r="F1285" s="19"/>
      <c r="G1285" s="19" t="n">
        <v>0.0841987344061374</v>
      </c>
      <c r="H1285" s="19" t="n">
        <v>0.0562054827304668</v>
      </c>
      <c r="I1285" s="19" t="n">
        <v>0.0435286664448149</v>
      </c>
      <c r="J1285" s="19" t="n">
        <v>0.0422610824974436</v>
      </c>
      <c r="K1285" s="19" t="n">
        <v>0.0275800173849034</v>
      </c>
      <c r="L1285" s="19" t="n">
        <v>0.00286400108124331</v>
      </c>
      <c r="M1285" s="19"/>
      <c r="N1285" s="19" t="n">
        <v>0.0310440510838982</v>
      </c>
      <c r="O1285" s="19" t="n">
        <v>0.0349691712145105</v>
      </c>
      <c r="P1285" s="19" t="n">
        <v>0.0290923761356053</v>
      </c>
      <c r="Q1285" s="19" t="n">
        <v>0.0347378948323056</v>
      </c>
      <c r="R1285" s="19" t="n">
        <v>0.0695527496506713</v>
      </c>
      <c r="S1285" s="19"/>
      <c r="T1285" s="19" t="n">
        <v>0.0824284592504815</v>
      </c>
      <c r="U1285" s="19" t="n">
        <v>0.0363881763251217</v>
      </c>
      <c r="V1285" s="19" t="n">
        <v>0.0279219659730488</v>
      </c>
      <c r="W1285" s="19" t="n">
        <v>0.039915773936692</v>
      </c>
      <c r="X1285" s="19"/>
      <c r="Y1285" s="19" t="n">
        <v>0.0569788843221586</v>
      </c>
      <c r="Z1285" s="19" t="n">
        <v>0.0778230188928981</v>
      </c>
      <c r="AA1285" s="19" t="n">
        <v>0.00242023206001484</v>
      </c>
      <c r="AB1285" s="19" t="n">
        <v>0.0148726377106992</v>
      </c>
      <c r="AC1285" s="19" t="n">
        <v>0.0566127725833503</v>
      </c>
      <c r="AD1285" s="19" t="n">
        <v>0</v>
      </c>
      <c r="AE1285" s="19"/>
      <c r="AF1285" s="19" t="n">
        <v>0.0353515636601354</v>
      </c>
      <c r="AG1285" s="19"/>
      <c r="AH1285" s="19" t="n">
        <v>0.0369109520494387</v>
      </c>
      <c r="AI1285" s="19"/>
      <c r="AJ1285" s="19" t="n">
        <v>0.0597489979192792</v>
      </c>
      <c r="AK1285" s="19" t="n">
        <v>0.027128212882677</v>
      </c>
      <c r="AL1285" s="19" t="n">
        <v>0.0356092113258641</v>
      </c>
      <c r="AM1285" s="19" t="n">
        <v>0.0530474549336045</v>
      </c>
      <c r="AN1285" s="19" t="n">
        <v>0.0204884290063998</v>
      </c>
      <c r="AO1285" s="19" t="n">
        <v>0.0393847854729111</v>
      </c>
      <c r="AP1285" s="19" t="n">
        <v>0.0186009979663943</v>
      </c>
    </row>
    <row r="1286">
      <c r="B1286" t="s">
        <v>136</v>
      </c>
      <c r="C1286" s="19" t="n">
        <v>0.0742536549324971</v>
      </c>
      <c r="D1286" s="19" t="n">
        <v>0.095004465551823</v>
      </c>
      <c r="E1286" s="19" t="n">
        <v>0.0534513012830281</v>
      </c>
      <c r="F1286" s="19"/>
      <c r="G1286" s="19" t="n">
        <v>0.149219950894329</v>
      </c>
      <c r="H1286" s="19" t="n">
        <v>0.105492137933213</v>
      </c>
      <c r="I1286" s="19" t="n">
        <v>0.112318990341745</v>
      </c>
      <c r="J1286" s="19" t="n">
        <v>0.044293125732199</v>
      </c>
      <c r="K1286" s="19" t="n">
        <v>0.0419224370356619</v>
      </c>
      <c r="L1286" s="19" t="n">
        <v>0.0318728350358318</v>
      </c>
      <c r="M1286" s="19"/>
      <c r="N1286" s="19" t="n">
        <v>0.0326213948456802</v>
      </c>
      <c r="O1286" s="19" t="n">
        <v>0.0591655177973922</v>
      </c>
      <c r="P1286" s="19" t="n">
        <v>0.0715865325424534</v>
      </c>
      <c r="Q1286" s="19" t="n">
        <v>0.0710182444111406</v>
      </c>
      <c r="R1286" s="19" t="n">
        <v>0.126959525407797</v>
      </c>
      <c r="S1286" s="19"/>
      <c r="T1286" s="19" t="n">
        <v>0.0890951438391819</v>
      </c>
      <c r="U1286" s="19" t="n">
        <v>0.0575082219082685</v>
      </c>
      <c r="V1286" s="19" t="n">
        <v>0.0703016532205207</v>
      </c>
      <c r="W1286" s="19" t="n">
        <v>0.0842915451165126</v>
      </c>
      <c r="X1286" s="19"/>
      <c r="Y1286" s="19" t="n">
        <v>0.107805732164732</v>
      </c>
      <c r="Z1286" s="19" t="n">
        <v>0.0681788074010588</v>
      </c>
      <c r="AA1286" s="19" t="n">
        <v>0.0268846873254251</v>
      </c>
      <c r="AB1286" s="19" t="n">
        <v>0.0246028526031389</v>
      </c>
      <c r="AC1286" s="19" t="n">
        <v>0.155563264234997</v>
      </c>
      <c r="AD1286" s="19" t="n">
        <v>0.0547682376994826</v>
      </c>
      <c r="AE1286" s="19"/>
      <c r="AF1286" s="19" t="n">
        <v>0.0574632404391107</v>
      </c>
      <c r="AG1286" s="19"/>
      <c r="AH1286" s="19" t="n">
        <v>0.0751095847904764</v>
      </c>
      <c r="AI1286" s="19"/>
      <c r="AJ1286" s="19" t="n">
        <v>0.0957685659822996</v>
      </c>
      <c r="AK1286" s="19" t="n">
        <v>0.0622395873674424</v>
      </c>
      <c r="AL1286" s="19" t="n">
        <v>0.05526110828968</v>
      </c>
      <c r="AM1286" s="19" t="n">
        <v>0.0799734073422563</v>
      </c>
      <c r="AN1286" s="19" t="n">
        <v>0.0707814875633184</v>
      </c>
      <c r="AO1286" s="19" t="n">
        <v>0.0751724434439188</v>
      </c>
      <c r="AP1286" s="19" t="n">
        <v>0.0741105110539079</v>
      </c>
    </row>
    <row r="1287">
      <c r="B1287" t="s">
        <v>137</v>
      </c>
      <c r="C1287" s="19" t="n">
        <v>0.213536701638827</v>
      </c>
      <c r="D1287" s="19" t="n">
        <v>0.218935476018683</v>
      </c>
      <c r="E1287" s="19" t="n">
        <v>0.208124517219445</v>
      </c>
      <c r="F1287" s="19"/>
      <c r="G1287" s="19" t="n">
        <v>0.27806358236286</v>
      </c>
      <c r="H1287" s="19" t="n">
        <v>0.225519102577906</v>
      </c>
      <c r="I1287" s="19" t="n">
        <v>0.235330005066547</v>
      </c>
      <c r="J1287" s="19" t="n">
        <v>0.19717168121304</v>
      </c>
      <c r="K1287" s="19" t="n">
        <v>0.219275264092079</v>
      </c>
      <c r="L1287" s="19" t="n">
        <v>0.166952950271062</v>
      </c>
      <c r="M1287" s="19"/>
      <c r="N1287" s="19" t="n">
        <v>0.25114872965696</v>
      </c>
      <c r="O1287" s="19" t="n">
        <v>0.223580771240314</v>
      </c>
      <c r="P1287" s="19" t="n">
        <v>0.188616809978764</v>
      </c>
      <c r="Q1287" s="19" t="n">
        <v>0.210439318421709</v>
      </c>
      <c r="R1287" s="19" t="n">
        <v>0.235805517780551</v>
      </c>
      <c r="S1287" s="19"/>
      <c r="T1287" s="19" t="n">
        <v>0.406930690954092</v>
      </c>
      <c r="U1287" s="19" t="n">
        <v>0.177822271017253</v>
      </c>
      <c r="V1287" s="19" t="n">
        <v>0.221374334557138</v>
      </c>
      <c r="W1287" s="19" t="n">
        <v>0.208862162711023</v>
      </c>
      <c r="X1287" s="19"/>
      <c r="Y1287" s="19" t="n">
        <v>0.221263728900988</v>
      </c>
      <c r="Z1287" s="19" t="n">
        <v>0.135969856220262</v>
      </c>
      <c r="AA1287" s="19" t="n">
        <v>0.181611968723766</v>
      </c>
      <c r="AB1287" s="19" t="n">
        <v>0.35081270954077</v>
      </c>
      <c r="AC1287" s="19" t="n">
        <v>0.298797066574231</v>
      </c>
      <c r="AD1287" s="19" t="n">
        <v>0.20790925116593</v>
      </c>
      <c r="AE1287" s="19"/>
      <c r="AF1287" s="19" t="n">
        <v>0.213153196726013</v>
      </c>
      <c r="AG1287" s="19"/>
      <c r="AH1287" s="19" t="n">
        <v>0.213382435137268</v>
      </c>
      <c r="AI1287" s="19"/>
      <c r="AJ1287" s="19" t="n">
        <v>0.21929548843654</v>
      </c>
      <c r="AK1287" s="19" t="n">
        <v>0.154168587780702</v>
      </c>
      <c r="AL1287" s="19" t="n">
        <v>0.271104153877599</v>
      </c>
      <c r="AM1287" s="19" t="n">
        <v>0.286855711655681</v>
      </c>
      <c r="AN1287" s="19" t="n">
        <v>0.225259855833776</v>
      </c>
      <c r="AO1287" s="19" t="n">
        <v>0.212330814918151</v>
      </c>
      <c r="AP1287" s="19" t="n">
        <v>0.161810396409848</v>
      </c>
    </row>
    <row r="1288">
      <c r="B1288" t="s">
        <v>138</v>
      </c>
      <c r="C1288" s="19" t="n">
        <v>0.14764388832912</v>
      </c>
      <c r="D1288" s="19" t="n">
        <v>0.177036716477545</v>
      </c>
      <c r="E1288" s="19" t="n">
        <v>0.118178051205044</v>
      </c>
      <c r="F1288" s="19"/>
      <c r="G1288" s="19" t="n">
        <v>0.211482589173315</v>
      </c>
      <c r="H1288" s="19" t="n">
        <v>0.186835562405761</v>
      </c>
      <c r="I1288" s="19" t="n">
        <v>0.177296991118482</v>
      </c>
      <c r="J1288" s="19" t="n">
        <v>0.0924958781832744</v>
      </c>
      <c r="K1288" s="19" t="n">
        <v>0.0828840321850891</v>
      </c>
      <c r="L1288" s="19" t="n">
        <v>0.150796237843897</v>
      </c>
      <c r="M1288" s="19"/>
      <c r="N1288" s="19" t="n">
        <v>0.157701258899586</v>
      </c>
      <c r="O1288" s="19" t="n">
        <v>0.171902064014526</v>
      </c>
      <c r="P1288" s="19" t="n">
        <v>0.125085849655861</v>
      </c>
      <c r="Q1288" s="19" t="n">
        <v>0.153487026939385</v>
      </c>
      <c r="R1288" s="19" t="n">
        <v>0.138985469612242</v>
      </c>
      <c r="S1288" s="19"/>
      <c r="T1288" s="19" t="n">
        <v>0.103752918054255</v>
      </c>
      <c r="U1288" s="19" t="n">
        <v>0.129959070080846</v>
      </c>
      <c r="V1288" s="19" t="n">
        <v>0.128546970745015</v>
      </c>
      <c r="W1288" s="19" t="n">
        <v>0.174405939625409</v>
      </c>
      <c r="X1288" s="19"/>
      <c r="Y1288" s="19" t="n">
        <v>0.154620564383694</v>
      </c>
      <c r="Z1288" s="19" t="n">
        <v>0.20013178090463</v>
      </c>
      <c r="AA1288" s="19" t="n">
        <v>0.144128222300143</v>
      </c>
      <c r="AB1288" s="19" t="n">
        <v>0.143335342935582</v>
      </c>
      <c r="AC1288" s="19" t="n">
        <v>0.148000297841573</v>
      </c>
      <c r="AD1288" s="19" t="n">
        <v>0.0503307163873544</v>
      </c>
      <c r="AE1288" s="19"/>
      <c r="AF1288" s="19" t="n">
        <v>0.146741977634567</v>
      </c>
      <c r="AG1288" s="19"/>
      <c r="AH1288" s="19" t="n">
        <v>0.153664866078804</v>
      </c>
      <c r="AI1288" s="19"/>
      <c r="AJ1288" s="19" t="n">
        <v>0.141132973686084</v>
      </c>
      <c r="AK1288" s="19" t="n">
        <v>0.172789318759176</v>
      </c>
      <c r="AL1288" s="19" t="n">
        <v>0.138692654709758</v>
      </c>
      <c r="AM1288" s="19" t="n">
        <v>0.134601854338843</v>
      </c>
      <c r="AN1288" s="19" t="n">
        <v>0.0600717800805455</v>
      </c>
      <c r="AO1288" s="19" t="n">
        <v>0.10965926850478</v>
      </c>
      <c r="AP1288" s="19" t="n">
        <v>0.212804405952795</v>
      </c>
    </row>
    <row r="1289">
      <c r="B1289" t="s">
        <v>139</v>
      </c>
      <c r="C1289" s="19" t="n">
        <v>0.0763182835007745</v>
      </c>
      <c r="D1289" s="19" t="n">
        <v>0.0948317777931048</v>
      </c>
      <c r="E1289" s="19" t="n">
        <v>0.057758803458207</v>
      </c>
      <c r="F1289" s="19"/>
      <c r="G1289" s="19" t="n">
        <v>0.060013819227657</v>
      </c>
      <c r="H1289" s="19" t="n">
        <v>0.0842729232808223</v>
      </c>
      <c r="I1289" s="19" t="n">
        <v>0.0696035235071832</v>
      </c>
      <c r="J1289" s="19" t="n">
        <v>0.0918748876187689</v>
      </c>
      <c r="K1289" s="19" t="n">
        <v>0.0545754222496716</v>
      </c>
      <c r="L1289" s="19" t="n">
        <v>0.0855169950015179</v>
      </c>
      <c r="M1289" s="19"/>
      <c r="N1289" s="19" t="n">
        <v>0.066184175829073</v>
      </c>
      <c r="O1289" s="19" t="n">
        <v>0.0732258809320346</v>
      </c>
      <c r="P1289" s="19" t="n">
        <v>0.073742192573791</v>
      </c>
      <c r="Q1289" s="19" t="n">
        <v>0.0870660338214198</v>
      </c>
      <c r="R1289" s="19" t="n">
        <v>0.0683630850122201</v>
      </c>
      <c r="S1289" s="19"/>
      <c r="T1289" s="19" t="n">
        <v>0.0706437951313292</v>
      </c>
      <c r="U1289" s="19" t="n">
        <v>0.0725606342888763</v>
      </c>
      <c r="V1289" s="19" t="n">
        <v>0.0509966733091857</v>
      </c>
      <c r="W1289" s="19" t="n">
        <v>0.090451961673926</v>
      </c>
      <c r="X1289" s="19"/>
      <c r="Y1289" s="19" t="n">
        <v>0.0988457766297575</v>
      </c>
      <c r="Z1289" s="19" t="n">
        <v>0.0742949354595004</v>
      </c>
      <c r="AA1289" s="19" t="n">
        <v>0.0721156525417262</v>
      </c>
      <c r="AB1289" s="19" t="n">
        <v>0.0623067862441187</v>
      </c>
      <c r="AC1289" s="19" t="n">
        <v>0.014660048919897</v>
      </c>
      <c r="AD1289" s="19" t="n">
        <v>0.0333572859242033</v>
      </c>
      <c r="AE1289" s="19"/>
      <c r="AF1289" s="19" t="n">
        <v>0.078725603693343</v>
      </c>
      <c r="AG1289" s="19"/>
      <c r="AH1289" s="19" t="n">
        <v>0.0768816360569611</v>
      </c>
      <c r="AI1289" s="19"/>
      <c r="AJ1289" s="19" t="n">
        <v>0.0732594200246263</v>
      </c>
      <c r="AK1289" s="19" t="n">
        <v>0.089601819805907</v>
      </c>
      <c r="AL1289" s="19" t="n">
        <v>0.0538980132791194</v>
      </c>
      <c r="AM1289" s="19" t="n">
        <v>0.122175949584647</v>
      </c>
      <c r="AN1289" s="19" t="n">
        <v>0.0903432880409037</v>
      </c>
      <c r="AO1289" s="19" t="n">
        <v>0.0576698472687615</v>
      </c>
      <c r="AP1289" s="19" t="n">
        <v>0.064579403242575</v>
      </c>
    </row>
    <row r="1290">
      <c r="B1290" t="s">
        <v>60</v>
      </c>
      <c r="C1290" s="19" t="n">
        <v>0.450103410619001</v>
      </c>
      <c r="D1290" s="19" t="n">
        <v>0.362820551390941</v>
      </c>
      <c r="E1290" s="19" t="n">
        <v>0.537603072126581</v>
      </c>
      <c r="F1290" s="19"/>
      <c r="G1290" s="19" t="n">
        <v>0.217021323935702</v>
      </c>
      <c r="H1290" s="19" t="n">
        <v>0.341674791071831</v>
      </c>
      <c r="I1290" s="19" t="n">
        <v>0.361921823521228</v>
      </c>
      <c r="J1290" s="19" t="n">
        <v>0.531903344755274</v>
      </c>
      <c r="K1290" s="19" t="n">
        <v>0.573762827052594</v>
      </c>
      <c r="L1290" s="19" t="n">
        <v>0.561996980766448</v>
      </c>
      <c r="M1290" s="19"/>
      <c r="N1290" s="19" t="n">
        <v>0.461300389684803</v>
      </c>
      <c r="O1290" s="19" t="n">
        <v>0.437156594801223</v>
      </c>
      <c r="P1290" s="19" t="n">
        <v>0.511876239113525</v>
      </c>
      <c r="Q1290" s="19" t="n">
        <v>0.443251481574041</v>
      </c>
      <c r="R1290" s="19" t="n">
        <v>0.360333652536519</v>
      </c>
      <c r="S1290" s="19"/>
      <c r="T1290" s="19" t="n">
        <v>0.247148992770661</v>
      </c>
      <c r="U1290" s="19" t="n">
        <v>0.525761626379635</v>
      </c>
      <c r="V1290" s="19" t="n">
        <v>0.500858402195091</v>
      </c>
      <c r="W1290" s="19" t="n">
        <v>0.402072616936438</v>
      </c>
      <c r="X1290" s="19"/>
      <c r="Y1290" s="19" t="n">
        <v>0.36048531359867</v>
      </c>
      <c r="Z1290" s="19" t="n">
        <v>0.443601601121651</v>
      </c>
      <c r="AA1290" s="19" t="n">
        <v>0.572839237048925</v>
      </c>
      <c r="AB1290" s="19" t="n">
        <v>0.404069670965692</v>
      </c>
      <c r="AC1290" s="19" t="n">
        <v>0.326366549845952</v>
      </c>
      <c r="AD1290" s="19" t="n">
        <v>0.65363450882303</v>
      </c>
      <c r="AE1290" s="19"/>
      <c r="AF1290" s="19" t="n">
        <v>0.468564417846831</v>
      </c>
      <c r="AG1290" s="19"/>
      <c r="AH1290" s="19" t="n">
        <v>0.444050525887052</v>
      </c>
      <c r="AI1290" s="19"/>
      <c r="AJ1290" s="19" t="n">
        <v>0.410794553951171</v>
      </c>
      <c r="AK1290" s="19" t="n">
        <v>0.494072473404095</v>
      </c>
      <c r="AL1290" s="19" t="n">
        <v>0.44543485851798</v>
      </c>
      <c r="AM1290" s="19" t="n">
        <v>0.323345622144968</v>
      </c>
      <c r="AN1290" s="19" t="n">
        <v>0.533055159475057</v>
      </c>
      <c r="AO1290" s="19" t="n">
        <v>0.505782840391478</v>
      </c>
      <c r="AP1290" s="19" t="n">
        <v>0.468094285374479</v>
      </c>
    </row>
    <row r="1291">
      <c r="C1291" s="19"/>
      <c r="D1291" s="19"/>
      <c r="E1291" s="19"/>
      <c r="F1291" s="19"/>
      <c r="G1291" s="19"/>
      <c r="H1291" s="19"/>
      <c r="I1291" s="19"/>
      <c r="J1291" s="19"/>
      <c r="K1291" s="19"/>
      <c r="L1291" s="19"/>
      <c r="M1291" s="19"/>
      <c r="N1291" s="19"/>
      <c r="O1291" s="19"/>
      <c r="P1291" s="19"/>
      <c r="Q1291" s="19"/>
      <c r="R1291" s="19"/>
      <c r="S1291" s="19"/>
      <c r="T1291" s="19"/>
      <c r="U1291" s="19"/>
      <c r="V1291" s="19"/>
      <c r="W1291" s="19"/>
      <c r="X1291" s="19"/>
      <c r="Y1291" s="19"/>
      <c r="Z1291" s="19"/>
      <c r="AA1291" s="19"/>
      <c r="AB1291" s="19"/>
      <c r="AC1291" s="19"/>
      <c r="AD1291" s="19"/>
      <c r="AE1291" s="19"/>
      <c r="AF1291" s="19"/>
      <c r="AG1291" s="19"/>
      <c r="AH1291" s="19"/>
      <c r="AI1291" s="19"/>
      <c r="AJ1291" s="19"/>
      <c r="AK1291" s="19"/>
      <c r="AL1291" s="19"/>
      <c r="AM1291" s="19"/>
      <c r="AN1291" s="19"/>
      <c r="AO1291" s="19"/>
      <c r="AP1291" s="19"/>
    </row>
    <row r="1292">
      <c r="B1292" s="7" t="s">
        <v>520</v>
      </c>
      <c r="C1292" s="19"/>
      <c r="D1292" s="19"/>
      <c r="E1292" s="19"/>
      <c r="F1292" s="19"/>
      <c r="G1292" s="19"/>
      <c r="H1292" s="19"/>
      <c r="I1292" s="19"/>
      <c r="J1292" s="19"/>
      <c r="K1292" s="19"/>
      <c r="L1292" s="19"/>
      <c r="M1292" s="19"/>
      <c r="N1292" s="19"/>
      <c r="O1292" s="19"/>
      <c r="P1292" s="19"/>
      <c r="Q1292" s="19"/>
      <c r="R1292" s="19"/>
      <c r="S1292" s="19"/>
      <c r="T1292" s="19"/>
      <c r="U1292" s="19"/>
      <c r="V1292" s="19"/>
      <c r="W1292" s="19"/>
      <c r="X1292" s="19"/>
      <c r="Y1292" s="19"/>
      <c r="Z1292" s="19"/>
      <c r="AA1292" s="19"/>
      <c r="AB1292" s="19"/>
      <c r="AC1292" s="19"/>
      <c r="AD1292" s="19"/>
      <c r="AE1292" s="19"/>
      <c r="AF1292" s="19"/>
      <c r="AG1292" s="19"/>
      <c r="AH1292" s="19"/>
      <c r="AI1292" s="19"/>
      <c r="AJ1292" s="19"/>
      <c r="AK1292" s="19"/>
      <c r="AL1292" s="19"/>
      <c r="AM1292" s="19"/>
      <c r="AN1292" s="19"/>
      <c r="AO1292" s="19"/>
      <c r="AP1292" s="19"/>
    </row>
    <row r="1293">
      <c r="B1293" s="26" t="s">
        <v>64</v>
      </c>
      <c r="C1293" s="19"/>
      <c r="D1293" s="19"/>
      <c r="E1293" s="19"/>
      <c r="F1293" s="19"/>
      <c r="G1293" s="19"/>
      <c r="H1293" s="19"/>
      <c r="I1293" s="19"/>
      <c r="J1293" s="19"/>
      <c r="K1293" s="19"/>
      <c r="L1293" s="19"/>
      <c r="M1293" s="19"/>
      <c r="N1293" s="19"/>
      <c r="O1293" s="19"/>
      <c r="P1293" s="19"/>
      <c r="Q1293" s="19"/>
      <c r="R1293" s="19"/>
      <c r="S1293" s="19"/>
      <c r="T1293" s="19"/>
      <c r="U1293" s="19"/>
      <c r="V1293" s="19"/>
      <c r="W1293" s="19"/>
      <c r="X1293" s="19"/>
      <c r="Y1293" s="19"/>
      <c r="Z1293" s="19"/>
      <c r="AA1293" s="19"/>
      <c r="AB1293" s="19"/>
      <c r="AC1293" s="19"/>
      <c r="AD1293" s="19"/>
      <c r="AE1293" s="19"/>
      <c r="AF1293" s="19"/>
      <c r="AG1293" s="19"/>
      <c r="AH1293" s="19"/>
      <c r="AI1293" s="19"/>
      <c r="AJ1293" s="19"/>
      <c r="AK1293" s="19"/>
      <c r="AL1293" s="19"/>
      <c r="AM1293" s="19"/>
      <c r="AN1293" s="19"/>
      <c r="AO1293" s="19"/>
      <c r="AP1293" s="19"/>
    </row>
    <row r="1294">
      <c r="B1294" t="s">
        <v>135</v>
      </c>
      <c r="C1294" s="19" t="n">
        <v>0.023045720866628</v>
      </c>
      <c r="D1294" s="19" t="n">
        <v>0.0336825719068259</v>
      </c>
      <c r="E1294" s="19" t="n">
        <v>0.0123824489051538</v>
      </c>
      <c r="F1294" s="19"/>
      <c r="G1294" s="19" t="n">
        <v>0.0734550782325737</v>
      </c>
      <c r="H1294" s="19" t="n">
        <v>0.0302466552995067</v>
      </c>
      <c r="I1294" s="19" t="n">
        <v>0.0489629484567092</v>
      </c>
      <c r="J1294" s="19" t="n">
        <v>0.00584316552007548</v>
      </c>
      <c r="K1294" s="19" t="n">
        <v>0.00515631685124906</v>
      </c>
      <c r="L1294" s="19" t="n">
        <v>0</v>
      </c>
      <c r="M1294" s="19"/>
      <c r="N1294" s="19" t="n">
        <v>0.0140234015922836</v>
      </c>
      <c r="O1294" s="19" t="n">
        <v>0.0233226272521396</v>
      </c>
      <c r="P1294" s="19" t="n">
        <v>0.0225419255559215</v>
      </c>
      <c r="Q1294" s="19" t="n">
        <v>0.0191033697328878</v>
      </c>
      <c r="R1294" s="19" t="n">
        <v>0.0362817990576147</v>
      </c>
      <c r="S1294" s="19"/>
      <c r="T1294" s="19" t="n">
        <v>0.0999042871230463</v>
      </c>
      <c r="U1294" s="19" t="n">
        <v>0.0151201773964161</v>
      </c>
      <c r="V1294" s="19" t="n">
        <v>0.0193104826280455</v>
      </c>
      <c r="W1294" s="19" t="n">
        <v>0.0221434958743207</v>
      </c>
      <c r="X1294" s="19"/>
      <c r="Y1294" s="19" t="n">
        <v>0.0355383684332157</v>
      </c>
      <c r="Z1294" s="19" t="n">
        <v>0.0416644095378248</v>
      </c>
      <c r="AA1294" s="19" t="n">
        <v>0</v>
      </c>
      <c r="AB1294" s="19" t="n">
        <v>0.0148726377106992</v>
      </c>
      <c r="AC1294" s="19" t="n">
        <v>0.0469338243087752</v>
      </c>
      <c r="AD1294" s="19" t="n">
        <v>0</v>
      </c>
      <c r="AE1294" s="19"/>
      <c r="AF1294" s="19" t="n">
        <v>0.0183811450140183</v>
      </c>
      <c r="AG1294" s="19"/>
      <c r="AH1294" s="19" t="n">
        <v>0.023534070625085</v>
      </c>
      <c r="AI1294" s="19"/>
      <c r="AJ1294" s="19" t="n">
        <v>0.0351338664601691</v>
      </c>
      <c r="AK1294" s="19" t="n">
        <v>0.0163772993570383</v>
      </c>
      <c r="AL1294" s="19" t="n">
        <v>0.0158760007886707</v>
      </c>
      <c r="AM1294" s="19" t="n">
        <v>0.0530356354622181</v>
      </c>
      <c r="AN1294" s="19" t="n">
        <v>0</v>
      </c>
      <c r="AO1294" s="19" t="n">
        <v>0.0258144806185621</v>
      </c>
      <c r="AP1294" s="19" t="n">
        <v>0.0113002643275857</v>
      </c>
    </row>
    <row r="1295">
      <c r="B1295" t="s">
        <v>136</v>
      </c>
      <c r="C1295" s="19" t="n">
        <v>0.060384194985268</v>
      </c>
      <c r="D1295" s="19" t="n">
        <v>0.0884065985165444</v>
      </c>
      <c r="E1295" s="19" t="n">
        <v>0.0322921864820996</v>
      </c>
      <c r="F1295" s="19"/>
      <c r="G1295" s="19" t="n">
        <v>0.0551309857716356</v>
      </c>
      <c r="H1295" s="19" t="n">
        <v>0.145380127873043</v>
      </c>
      <c r="I1295" s="19" t="n">
        <v>0.0921671176238233</v>
      </c>
      <c r="J1295" s="19" t="n">
        <v>0.0350119204476252</v>
      </c>
      <c r="K1295" s="19" t="n">
        <v>0.0154847218423668</v>
      </c>
      <c r="L1295" s="19" t="n">
        <v>0.0245119753653495</v>
      </c>
      <c r="M1295" s="19"/>
      <c r="N1295" s="19" t="n">
        <v>0.0691507811015601</v>
      </c>
      <c r="O1295" s="19" t="n">
        <v>0.0367314618224956</v>
      </c>
      <c r="P1295" s="19" t="n">
        <v>0.0525853735654173</v>
      </c>
      <c r="Q1295" s="19" t="n">
        <v>0.0445266228708085</v>
      </c>
      <c r="R1295" s="19" t="n">
        <v>0.13718722376512</v>
      </c>
      <c r="S1295" s="19"/>
      <c r="T1295" s="19" t="n">
        <v>0</v>
      </c>
      <c r="U1295" s="19" t="n">
        <v>0.0622612893414134</v>
      </c>
      <c r="V1295" s="19" t="n">
        <v>0.036606384462293</v>
      </c>
      <c r="W1295" s="19" t="n">
        <v>0.0800787628119841</v>
      </c>
      <c r="X1295" s="19"/>
      <c r="Y1295" s="19" t="n">
        <v>0.0975141044012484</v>
      </c>
      <c r="Z1295" s="19" t="n">
        <v>0.033358937252181</v>
      </c>
      <c r="AA1295" s="19" t="n">
        <v>0.0203185700805992</v>
      </c>
      <c r="AB1295" s="19" t="n">
        <v>0.0687046600753211</v>
      </c>
      <c r="AC1295" s="19" t="n">
        <v>0.0643196028498982</v>
      </c>
      <c r="AD1295" s="19" t="n">
        <v>0.0292148787480478</v>
      </c>
      <c r="AE1295" s="19"/>
      <c r="AF1295" s="19" t="n">
        <v>0.0476999477870886</v>
      </c>
      <c r="AG1295" s="19"/>
      <c r="AH1295" s="19" t="n">
        <v>0.060222740003179</v>
      </c>
      <c r="AI1295" s="19"/>
      <c r="AJ1295" s="19" t="n">
        <v>0.083685897811907</v>
      </c>
      <c r="AK1295" s="19" t="n">
        <v>0.0458038090313973</v>
      </c>
      <c r="AL1295" s="19" t="n">
        <v>0.0488784412094241</v>
      </c>
      <c r="AM1295" s="19" t="n">
        <v>0.0690296724206299</v>
      </c>
      <c r="AN1295" s="19" t="n">
        <v>0.087817820016524</v>
      </c>
      <c r="AO1295" s="19" t="n">
        <v>0.0676341111450278</v>
      </c>
      <c r="AP1295" s="19" t="n">
        <v>0.0300260115253052</v>
      </c>
    </row>
    <row r="1296">
      <c r="B1296" t="s">
        <v>137</v>
      </c>
      <c r="C1296" s="19" t="n">
        <v>0.226442125034653</v>
      </c>
      <c r="D1296" s="19" t="n">
        <v>0.278622827201418</v>
      </c>
      <c r="E1296" s="19" t="n">
        <v>0.17413181099132</v>
      </c>
      <c r="F1296" s="19"/>
      <c r="G1296" s="19" t="n">
        <v>0.265672405648126</v>
      </c>
      <c r="H1296" s="19" t="n">
        <v>0.190785257166114</v>
      </c>
      <c r="I1296" s="19" t="n">
        <v>0.288402183357813</v>
      </c>
      <c r="J1296" s="19" t="n">
        <v>0.22072484874593</v>
      </c>
      <c r="K1296" s="19" t="n">
        <v>0.268067928706633</v>
      </c>
      <c r="L1296" s="19" t="n">
        <v>0.167285946124928</v>
      </c>
      <c r="M1296" s="19"/>
      <c r="N1296" s="19" t="n">
        <v>0.165146731164252</v>
      </c>
      <c r="O1296" s="19" t="n">
        <v>0.230599927788095</v>
      </c>
      <c r="P1296" s="19" t="n">
        <v>0.218312488994425</v>
      </c>
      <c r="Q1296" s="19" t="n">
        <v>0.21545428687374</v>
      </c>
      <c r="R1296" s="19" t="n">
        <v>0.289377586397405</v>
      </c>
      <c r="S1296" s="19"/>
      <c r="T1296" s="19" t="n">
        <v>0.435637307641666</v>
      </c>
      <c r="U1296" s="19" t="n">
        <v>0.170709626581618</v>
      </c>
      <c r="V1296" s="19" t="n">
        <v>0.225798380297896</v>
      </c>
      <c r="W1296" s="19" t="n">
        <v>0.229366440290317</v>
      </c>
      <c r="X1296" s="19"/>
      <c r="Y1296" s="19" t="n">
        <v>0.254021916082958</v>
      </c>
      <c r="Z1296" s="19" t="n">
        <v>0.202862525312577</v>
      </c>
      <c r="AA1296" s="19" t="n">
        <v>0.192988935797522</v>
      </c>
      <c r="AB1296" s="19" t="n">
        <v>0.262210873392656</v>
      </c>
      <c r="AC1296" s="19" t="n">
        <v>0.251789654859957</v>
      </c>
      <c r="AD1296" s="19" t="n">
        <v>0.1873357358828</v>
      </c>
      <c r="AE1296" s="19"/>
      <c r="AF1296" s="19" t="n">
        <v>0.24462565283533</v>
      </c>
      <c r="AG1296" s="19"/>
      <c r="AH1296" s="19" t="n">
        <v>0.228089404451851</v>
      </c>
      <c r="AI1296" s="19"/>
      <c r="AJ1296" s="19" t="n">
        <v>0.226199328642765</v>
      </c>
      <c r="AK1296" s="19" t="n">
        <v>0.195085084132921</v>
      </c>
      <c r="AL1296" s="19" t="n">
        <v>0.278469505321585</v>
      </c>
      <c r="AM1296" s="19" t="n">
        <v>0.294037689290144</v>
      </c>
      <c r="AN1296" s="19" t="n">
        <v>0.122983181913897</v>
      </c>
      <c r="AO1296" s="19" t="n">
        <v>0.217204373344744</v>
      </c>
      <c r="AP1296" s="19" t="n">
        <v>0.223287889860476</v>
      </c>
    </row>
    <row r="1297">
      <c r="B1297" t="s">
        <v>138</v>
      </c>
      <c r="C1297" s="19" t="n">
        <v>0.186090033535474</v>
      </c>
      <c r="D1297" s="19" t="n">
        <v>0.178424684244693</v>
      </c>
      <c r="E1297" s="19" t="n">
        <v>0.193774422821212</v>
      </c>
      <c r="F1297" s="19"/>
      <c r="G1297" s="19" t="n">
        <v>0.27206007605648</v>
      </c>
      <c r="H1297" s="19" t="n">
        <v>0.252945616609151</v>
      </c>
      <c r="I1297" s="19" t="n">
        <v>0.17687766724987</v>
      </c>
      <c r="J1297" s="19" t="n">
        <v>0.130720647114148</v>
      </c>
      <c r="K1297" s="19" t="n">
        <v>0.104111343497965</v>
      </c>
      <c r="L1297" s="19" t="n">
        <v>0.197326342284743</v>
      </c>
      <c r="M1297" s="19"/>
      <c r="N1297" s="19" t="n">
        <v>0.165161655005672</v>
      </c>
      <c r="O1297" s="19" t="n">
        <v>0.231445403809594</v>
      </c>
      <c r="P1297" s="19" t="n">
        <v>0.125862731228142</v>
      </c>
      <c r="Q1297" s="19" t="n">
        <v>0.219868246609862</v>
      </c>
      <c r="R1297" s="19" t="n">
        <v>0.166683189315698</v>
      </c>
      <c r="S1297" s="19"/>
      <c r="T1297" s="19" t="n">
        <v>0.222648626860207</v>
      </c>
      <c r="U1297" s="19" t="n">
        <v>0.150082843702648</v>
      </c>
      <c r="V1297" s="19" t="n">
        <v>0.168051298231856</v>
      </c>
      <c r="W1297" s="19" t="n">
        <v>0.216502698892059</v>
      </c>
      <c r="X1297" s="19"/>
      <c r="Y1297" s="19" t="n">
        <v>0.193884500278789</v>
      </c>
      <c r="Z1297" s="19" t="n">
        <v>0.224726550450836</v>
      </c>
      <c r="AA1297" s="19" t="n">
        <v>0.174387974190651</v>
      </c>
      <c r="AB1297" s="19" t="n">
        <v>0.231412462441548</v>
      </c>
      <c r="AC1297" s="19" t="n">
        <v>0.235003188279326</v>
      </c>
      <c r="AD1297" s="19" t="n">
        <v>0.0556946763472087</v>
      </c>
      <c r="AE1297" s="19"/>
      <c r="AF1297" s="19" t="n">
        <v>0.149848257209626</v>
      </c>
      <c r="AG1297" s="19"/>
      <c r="AH1297" s="19" t="n">
        <v>0.190824796047579</v>
      </c>
      <c r="AI1297" s="19"/>
      <c r="AJ1297" s="19" t="n">
        <v>0.196568795752691</v>
      </c>
      <c r="AK1297" s="19" t="n">
        <v>0.156919697989329</v>
      </c>
      <c r="AL1297" s="19" t="n">
        <v>0.243579174607873</v>
      </c>
      <c r="AM1297" s="19" t="n">
        <v>0.111000911018997</v>
      </c>
      <c r="AN1297" s="19" t="n">
        <v>0.181394086423469</v>
      </c>
      <c r="AO1297" s="19" t="n">
        <v>0.136207365170125</v>
      </c>
      <c r="AP1297" s="19" t="n">
        <v>0.219703260646338</v>
      </c>
    </row>
    <row r="1298">
      <c r="B1298" t="s">
        <v>139</v>
      </c>
      <c r="C1298" s="19" t="n">
        <v>0.0738601419584845</v>
      </c>
      <c r="D1298" s="19" t="n">
        <v>0.0806788675028534</v>
      </c>
      <c r="E1298" s="19" t="n">
        <v>0.0670244793516213</v>
      </c>
      <c r="F1298" s="19"/>
      <c r="G1298" s="19" t="n">
        <v>0.112469516997754</v>
      </c>
      <c r="H1298" s="19" t="n">
        <v>0.0526261054991854</v>
      </c>
      <c r="I1298" s="19" t="n">
        <v>0.0476308499454598</v>
      </c>
      <c r="J1298" s="19" t="n">
        <v>0.103768040925566</v>
      </c>
      <c r="K1298" s="19" t="n">
        <v>0.088756696045166</v>
      </c>
      <c r="L1298" s="19" t="n">
        <v>0.058308924380848</v>
      </c>
      <c r="M1298" s="19"/>
      <c r="N1298" s="19" t="n">
        <v>0.114914670892727</v>
      </c>
      <c r="O1298" s="19" t="n">
        <v>0.0650401776005543</v>
      </c>
      <c r="P1298" s="19" t="n">
        <v>0.0796470531651125</v>
      </c>
      <c r="Q1298" s="19" t="n">
        <v>0.0682336937516102</v>
      </c>
      <c r="R1298" s="19" t="n">
        <v>0.0697538000847658</v>
      </c>
      <c r="S1298" s="19"/>
      <c r="T1298" s="19" t="n">
        <v>0.0307673949321101</v>
      </c>
      <c r="U1298" s="19" t="n">
        <v>0.0903336186350021</v>
      </c>
      <c r="V1298" s="19" t="n">
        <v>0.0908029755378537</v>
      </c>
      <c r="W1298" s="19" t="n">
        <v>0.0662564702177777</v>
      </c>
      <c r="X1298" s="19"/>
      <c r="Y1298" s="19" t="n">
        <v>0.0755106589201182</v>
      </c>
      <c r="Z1298" s="19" t="n">
        <v>0.118387047932706</v>
      </c>
      <c r="AA1298" s="19" t="n">
        <v>0.054231003574411</v>
      </c>
      <c r="AB1298" s="19" t="n">
        <v>0.0402702051005341</v>
      </c>
      <c r="AC1298" s="19" t="n">
        <v>0.111323706335927</v>
      </c>
      <c r="AD1298" s="19" t="n">
        <v>0.0713831867534315</v>
      </c>
      <c r="AE1298" s="19"/>
      <c r="AF1298" s="19" t="n">
        <v>0.0649840909705196</v>
      </c>
      <c r="AG1298" s="19"/>
      <c r="AH1298" s="19" t="n">
        <v>0.0715111925701913</v>
      </c>
      <c r="AI1298" s="19"/>
      <c r="AJ1298" s="19" t="n">
        <v>0.0428211936110138</v>
      </c>
      <c r="AK1298" s="19" t="n">
        <v>0.109604042660592</v>
      </c>
      <c r="AL1298" s="19" t="n">
        <v>0.0426066731157061</v>
      </c>
      <c r="AM1298" s="19" t="n">
        <v>0.093446197916514</v>
      </c>
      <c r="AN1298" s="19" t="n">
        <v>0.0966324668771591</v>
      </c>
      <c r="AO1298" s="19" t="n">
        <v>0.0602099079349584</v>
      </c>
      <c r="AP1298" s="19" t="n">
        <v>0.0988522478186202</v>
      </c>
    </row>
    <row r="1299">
      <c r="B1299" t="s">
        <v>60</v>
      </c>
      <c r="C1299" s="19" t="n">
        <v>0.430177783619493</v>
      </c>
      <c r="D1299" s="19" t="n">
        <v>0.340184450627665</v>
      </c>
      <c r="E1299" s="19" t="n">
        <v>0.520394651448593</v>
      </c>
      <c r="F1299" s="19"/>
      <c r="G1299" s="19" t="n">
        <v>0.221211937293431</v>
      </c>
      <c r="H1299" s="19" t="n">
        <v>0.328016237553</v>
      </c>
      <c r="I1299" s="19" t="n">
        <v>0.345959233366325</v>
      </c>
      <c r="J1299" s="19" t="n">
        <v>0.503931377246655</v>
      </c>
      <c r="K1299" s="19" t="n">
        <v>0.51842299305662</v>
      </c>
      <c r="L1299" s="19" t="n">
        <v>0.552566811844131</v>
      </c>
      <c r="M1299" s="19"/>
      <c r="N1299" s="19" t="n">
        <v>0.471602760243505</v>
      </c>
      <c r="O1299" s="19" t="n">
        <v>0.412860401727121</v>
      </c>
      <c r="P1299" s="19" t="n">
        <v>0.501050427490982</v>
      </c>
      <c r="Q1299" s="19" t="n">
        <v>0.432813780161091</v>
      </c>
      <c r="R1299" s="19" t="n">
        <v>0.300716401379396</v>
      </c>
      <c r="S1299" s="19"/>
      <c r="T1299" s="19" t="n">
        <v>0.211042383442971</v>
      </c>
      <c r="U1299" s="19" t="n">
        <v>0.511492444342902</v>
      </c>
      <c r="V1299" s="19" t="n">
        <v>0.459430478842056</v>
      </c>
      <c r="W1299" s="19" t="n">
        <v>0.385652131913541</v>
      </c>
      <c r="X1299" s="19"/>
      <c r="Y1299" s="19" t="n">
        <v>0.343530451883671</v>
      </c>
      <c r="Z1299" s="19" t="n">
        <v>0.379000529513874</v>
      </c>
      <c r="AA1299" s="19" t="n">
        <v>0.558073516356816</v>
      </c>
      <c r="AB1299" s="19" t="n">
        <v>0.382529161279241</v>
      </c>
      <c r="AC1299" s="19" t="n">
        <v>0.290630023366116</v>
      </c>
      <c r="AD1299" s="19" t="n">
        <v>0.656371522268512</v>
      </c>
      <c r="AE1299" s="19"/>
      <c r="AF1299" s="19" t="n">
        <v>0.474460906183417</v>
      </c>
      <c r="AG1299" s="19"/>
      <c r="AH1299" s="19" t="n">
        <v>0.425817796302115</v>
      </c>
      <c r="AI1299" s="19"/>
      <c r="AJ1299" s="19" t="n">
        <v>0.415590917721455</v>
      </c>
      <c r="AK1299" s="19" t="n">
        <v>0.476210066828722</v>
      </c>
      <c r="AL1299" s="19" t="n">
        <v>0.370590204956741</v>
      </c>
      <c r="AM1299" s="19" t="n">
        <v>0.379449893891497</v>
      </c>
      <c r="AN1299" s="19" t="n">
        <v>0.511172444768951</v>
      </c>
      <c r="AO1299" s="19" t="n">
        <v>0.492929761786583</v>
      </c>
      <c r="AP1299" s="19" t="n">
        <v>0.416830325821675</v>
      </c>
    </row>
    <row r="1300">
      <c r="C1300" s="19"/>
      <c r="D1300" s="19"/>
      <c r="E1300" s="19"/>
      <c r="F1300" s="19"/>
      <c r="G1300" s="19"/>
      <c r="H1300" s="19"/>
      <c r="I1300" s="19"/>
      <c r="J1300" s="19"/>
      <c r="K1300" s="19"/>
      <c r="L1300" s="19"/>
      <c r="M1300" s="19"/>
      <c r="N1300" s="19"/>
      <c r="O1300" s="19"/>
      <c r="P1300" s="19"/>
      <c r="Q1300" s="19"/>
      <c r="R1300" s="19"/>
      <c r="S1300" s="19"/>
      <c r="T1300" s="19"/>
      <c r="U1300" s="19"/>
      <c r="V1300" s="19"/>
      <c r="W1300" s="19"/>
      <c r="X1300" s="19"/>
      <c r="Y1300" s="19"/>
      <c r="Z1300" s="19"/>
      <c r="AA1300" s="19"/>
      <c r="AB1300" s="19"/>
      <c r="AC1300" s="19"/>
      <c r="AD1300" s="19"/>
      <c r="AE1300" s="19"/>
      <c r="AF1300" s="19"/>
      <c r="AG1300" s="19"/>
      <c r="AH1300" s="19"/>
      <c r="AI1300" s="19"/>
      <c r="AJ1300" s="19"/>
      <c r="AK1300" s="19"/>
      <c r="AL1300" s="19"/>
      <c r="AM1300" s="19"/>
      <c r="AN1300" s="19"/>
      <c r="AO1300" s="19"/>
      <c r="AP1300" s="19"/>
    </row>
    <row r="1301">
      <c r="B1301" s="7" t="s">
        <v>526</v>
      </c>
      <c r="C1301" s="19"/>
      <c r="D1301" s="19"/>
      <c r="E1301" s="19"/>
      <c r="F1301" s="19"/>
      <c r="G1301" s="19"/>
      <c r="H1301" s="19"/>
      <c r="I1301" s="19"/>
      <c r="J1301" s="19"/>
      <c r="K1301" s="19"/>
      <c r="L1301" s="19"/>
      <c r="M1301" s="19"/>
      <c r="N1301" s="19"/>
      <c r="O1301" s="19"/>
      <c r="P1301" s="19"/>
      <c r="Q1301" s="19"/>
      <c r="R1301" s="19"/>
      <c r="S1301" s="19"/>
      <c r="T1301" s="19"/>
      <c r="U1301" s="19"/>
      <c r="V1301" s="19"/>
      <c r="W1301" s="19"/>
      <c r="X1301" s="19"/>
      <c r="Y1301" s="19"/>
      <c r="Z1301" s="19"/>
      <c r="AA1301" s="19"/>
      <c r="AB1301" s="19"/>
      <c r="AC1301" s="19"/>
      <c r="AD1301" s="19"/>
      <c r="AE1301" s="19"/>
      <c r="AF1301" s="19"/>
      <c r="AG1301" s="19"/>
      <c r="AH1301" s="19"/>
      <c r="AI1301" s="19"/>
      <c r="AJ1301" s="19"/>
      <c r="AK1301" s="19"/>
      <c r="AL1301" s="19"/>
      <c r="AM1301" s="19"/>
      <c r="AN1301" s="19"/>
      <c r="AO1301" s="19"/>
      <c r="AP1301" s="19"/>
    </row>
    <row r="1302">
      <c r="B1302" s="26" t="s">
        <v>527</v>
      </c>
      <c r="C1302" s="19"/>
      <c r="D1302" s="19"/>
      <c r="E1302" s="19"/>
      <c r="F1302" s="19"/>
      <c r="G1302" s="19"/>
      <c r="H1302" s="19"/>
      <c r="I1302" s="19"/>
      <c r="J1302" s="19"/>
      <c r="K1302" s="19"/>
      <c r="L1302" s="19"/>
      <c r="M1302" s="19"/>
      <c r="N1302" s="19"/>
      <c r="O1302" s="19"/>
      <c r="P1302" s="19"/>
      <c r="Q1302" s="19"/>
      <c r="R1302" s="19"/>
      <c r="S1302" s="19"/>
      <c r="T1302" s="19"/>
      <c r="U1302" s="19"/>
      <c r="V1302" s="19"/>
      <c r="W1302" s="19"/>
      <c r="X1302" s="19"/>
      <c r="Y1302" s="19"/>
      <c r="Z1302" s="19"/>
      <c r="AA1302" s="19"/>
      <c r="AB1302" s="19"/>
      <c r="AC1302" s="19"/>
      <c r="AD1302" s="19"/>
      <c r="AE1302" s="19"/>
      <c r="AF1302" s="19"/>
      <c r="AG1302" s="19"/>
      <c r="AH1302" s="19"/>
      <c r="AI1302" s="19"/>
      <c r="AJ1302" s="19"/>
      <c r="AK1302" s="19"/>
      <c r="AL1302" s="19"/>
      <c r="AM1302" s="19"/>
      <c r="AN1302" s="19"/>
      <c r="AO1302" s="19"/>
      <c r="AP1302" s="19"/>
    </row>
    <row r="1303">
      <c r="B1303" t="s">
        <v>521</v>
      </c>
      <c r="C1303" s="19" t="n">
        <v>0.2573321654563</v>
      </c>
      <c r="D1303" s="19" t="n">
        <v>0.274232620191617</v>
      </c>
      <c r="E1303" s="19" t="n">
        <v>0.221186877841124</v>
      </c>
      <c r="F1303" s="19"/>
      <c r="G1303" s="19" t="n">
        <v>0.338468193702213</v>
      </c>
      <c r="H1303" s="19" t="n">
        <v>0.266357509527408</v>
      </c>
      <c r="I1303" s="19" t="n">
        <v>0.237510160488525</v>
      </c>
      <c r="J1303" s="19" t="n">
        <v>0.283018911302459</v>
      </c>
      <c r="K1303" s="19" t="n">
        <v>0.211618356819511</v>
      </c>
      <c r="L1303" s="19" t="n">
        <v>0</v>
      </c>
      <c r="M1303" s="19"/>
      <c r="N1303" s="19" t="n">
        <v>0.462311264560753</v>
      </c>
      <c r="O1303" s="19" t="n">
        <v>0.272895243533987</v>
      </c>
      <c r="P1303" s="19" t="n">
        <v>0.232765330469999</v>
      </c>
      <c r="Q1303" s="19" t="n">
        <v>0.257217791950754</v>
      </c>
      <c r="R1303" s="19" t="n">
        <v>0.248544056080761</v>
      </c>
      <c r="S1303" s="19"/>
      <c r="T1303" s="19" t="n">
        <v>0.358940254406637</v>
      </c>
      <c r="U1303" s="19" t="n">
        <v>0.280189929478684</v>
      </c>
      <c r="V1303" s="19" t="n">
        <v>0.0984065909741083</v>
      </c>
      <c r="W1303" s="19" t="n">
        <v>0.288842058435141</v>
      </c>
      <c r="X1303" s="19"/>
      <c r="Y1303" s="19" t="n">
        <v>0.27070282284562</v>
      </c>
      <c r="Z1303" s="19" t="n">
        <v>0.177265617777615</v>
      </c>
      <c r="AA1303" s="19" t="s">
        <v>118</v>
      </c>
      <c r="AB1303" s="19" t="s">
        <v>118</v>
      </c>
      <c r="AC1303" s="19" t="s">
        <v>118</v>
      </c>
      <c r="AD1303" s="19" t="s">
        <v>118</v>
      </c>
      <c r="AE1303" s="19"/>
      <c r="AF1303" s="19" t="n">
        <v>0.289938708010288</v>
      </c>
      <c r="AG1303" s="19"/>
      <c r="AH1303" s="19" t="n">
        <v>0.244646386703627</v>
      </c>
      <c r="AI1303" s="19"/>
      <c r="AJ1303" s="19" t="n">
        <v>0.32658385842821</v>
      </c>
      <c r="AK1303" s="19" t="n">
        <v>0.118813418565823</v>
      </c>
      <c r="AL1303" s="19" t="n">
        <v>0.294409524474439</v>
      </c>
      <c r="AM1303" s="19" t="n">
        <v>0.374419211200838</v>
      </c>
      <c r="AN1303" s="19" t="n">
        <v>0.0685679929960905</v>
      </c>
      <c r="AO1303" s="19" t="n">
        <v>0.213213848367376</v>
      </c>
      <c r="AP1303" s="19" t="n">
        <v>0.187684573923422</v>
      </c>
    </row>
    <row r="1304">
      <c r="B1304" t="s">
        <v>522</v>
      </c>
      <c r="C1304" s="19" t="n">
        <v>0.584007942446329</v>
      </c>
      <c r="D1304" s="19" t="n">
        <v>0.565556244030413</v>
      </c>
      <c r="E1304" s="19" t="n">
        <v>0.6234709010872</v>
      </c>
      <c r="F1304" s="19"/>
      <c r="G1304" s="19" t="n">
        <v>0.454333015316101</v>
      </c>
      <c r="H1304" s="19" t="n">
        <v>0.580785209955636</v>
      </c>
      <c r="I1304" s="19" t="n">
        <v>0.592511598630979</v>
      </c>
      <c r="J1304" s="19" t="n">
        <v>0.58335034981006</v>
      </c>
      <c r="K1304" s="19" t="n">
        <v>0.642710464270164</v>
      </c>
      <c r="L1304" s="19" t="n">
        <v>0.88935097187594</v>
      </c>
      <c r="M1304" s="19"/>
      <c r="N1304" s="19" t="n">
        <v>0.180079067638938</v>
      </c>
      <c r="O1304" s="19" t="n">
        <v>0.472711909715085</v>
      </c>
      <c r="P1304" s="19" t="n">
        <v>0.603358854172648</v>
      </c>
      <c r="Q1304" s="19" t="n">
        <v>0.615889249218093</v>
      </c>
      <c r="R1304" s="19" t="n">
        <v>0.625659970970132</v>
      </c>
      <c r="S1304" s="19"/>
      <c r="T1304" s="19" t="n">
        <v>0.431559873144041</v>
      </c>
      <c r="U1304" s="19" t="n">
        <v>0.517942108923927</v>
      </c>
      <c r="V1304" s="19" t="n">
        <v>0.614860184731877</v>
      </c>
      <c r="W1304" s="19" t="n">
        <v>0.582867956115653</v>
      </c>
      <c r="X1304" s="19"/>
      <c r="Y1304" s="19" t="n">
        <v>0.574525459834206</v>
      </c>
      <c r="Z1304" s="19" t="n">
        <v>0.640791212263885</v>
      </c>
      <c r="AA1304" s="19" t="s">
        <v>118</v>
      </c>
      <c r="AB1304" s="19" t="s">
        <v>118</v>
      </c>
      <c r="AC1304" s="19" t="s">
        <v>118</v>
      </c>
      <c r="AD1304" s="19" t="s">
        <v>118</v>
      </c>
      <c r="AE1304" s="19"/>
      <c r="AF1304" s="19" t="n">
        <v>0.570435648561417</v>
      </c>
      <c r="AG1304" s="19"/>
      <c r="AH1304" s="19" t="n">
        <v>0.601004938648902</v>
      </c>
      <c r="AI1304" s="19"/>
      <c r="AJ1304" s="19" t="n">
        <v>0.54745341838526</v>
      </c>
      <c r="AK1304" s="19" t="n">
        <v>0.707415904721428</v>
      </c>
      <c r="AL1304" s="19" t="n">
        <v>0.432434591625738</v>
      </c>
      <c r="AM1304" s="19" t="n">
        <v>0.549274018774282</v>
      </c>
      <c r="AN1304" s="19" t="n">
        <v>0.788528338923873</v>
      </c>
      <c r="AO1304" s="19" t="n">
        <v>0.681836493095002</v>
      </c>
      <c r="AP1304" s="19" t="n">
        <v>0.64458371136607</v>
      </c>
    </row>
    <row r="1305">
      <c r="B1305" t="s">
        <v>523</v>
      </c>
      <c r="C1305" s="19" t="n">
        <v>0.112243614514769</v>
      </c>
      <c r="D1305" s="19" t="n">
        <v>0.101203229876303</v>
      </c>
      <c r="E1305" s="19" t="n">
        <v>0.135855871367574</v>
      </c>
      <c r="F1305" s="19"/>
      <c r="G1305" s="19" t="n">
        <v>0.0776331473896117</v>
      </c>
      <c r="H1305" s="19" t="n">
        <v>0.107892175363542</v>
      </c>
      <c r="I1305" s="19" t="n">
        <v>0.132862319657969</v>
      </c>
      <c r="J1305" s="19" t="n">
        <v>0.115190927028356</v>
      </c>
      <c r="K1305" s="19" t="n">
        <v>0.145671178910326</v>
      </c>
      <c r="L1305" s="19" t="n">
        <v>0</v>
      </c>
      <c r="M1305" s="19"/>
      <c r="N1305" s="19" t="n">
        <v>0.180079067638938</v>
      </c>
      <c r="O1305" s="19" t="n">
        <v>0.15056374098407</v>
      </c>
      <c r="P1305" s="19" t="n">
        <v>0.163875815357353</v>
      </c>
      <c r="Q1305" s="19" t="n">
        <v>0.0764354661838673</v>
      </c>
      <c r="R1305" s="19" t="n">
        <v>0.0929507166893854</v>
      </c>
      <c r="S1305" s="19"/>
      <c r="T1305" s="19" t="n">
        <v>0.139701372405498</v>
      </c>
      <c r="U1305" s="19" t="n">
        <v>0.166679010352258</v>
      </c>
      <c r="V1305" s="19" t="n">
        <v>0.18921408671669</v>
      </c>
      <c r="W1305" s="19" t="n">
        <v>0.0944193636117437</v>
      </c>
      <c r="X1305" s="19"/>
      <c r="Y1305" s="19" t="n">
        <v>0.110376598710534</v>
      </c>
      <c r="Z1305" s="19" t="n">
        <v>0.123423731210153</v>
      </c>
      <c r="AA1305" s="19" t="s">
        <v>118</v>
      </c>
      <c r="AB1305" s="19" t="s">
        <v>118</v>
      </c>
      <c r="AC1305" s="19" t="s">
        <v>118</v>
      </c>
      <c r="AD1305" s="19" t="s">
        <v>118</v>
      </c>
      <c r="AE1305" s="19"/>
      <c r="AF1305" s="19" t="n">
        <v>0.0929388367954458</v>
      </c>
      <c r="AG1305" s="19"/>
      <c r="AH1305" s="19" t="n">
        <v>0.108256915935981</v>
      </c>
      <c r="AI1305" s="19"/>
      <c r="AJ1305" s="19" t="n">
        <v>0.0711165029556768</v>
      </c>
      <c r="AK1305" s="19" t="n">
        <v>0.173770676712749</v>
      </c>
      <c r="AL1305" s="19" t="n">
        <v>0.190938765624502</v>
      </c>
      <c r="AM1305" s="19" t="n">
        <v>0.0384252810757131</v>
      </c>
      <c r="AN1305" s="19" t="n">
        <v>0</v>
      </c>
      <c r="AO1305" s="19" t="n">
        <v>0.0685732319099371</v>
      </c>
      <c r="AP1305" s="19" t="n">
        <v>0.167731714710509</v>
      </c>
    </row>
    <row r="1306">
      <c r="B1306" t="s">
        <v>524</v>
      </c>
      <c r="C1306" s="19" t="n">
        <v>0.024231373372985</v>
      </c>
      <c r="D1306" s="19" t="n">
        <v>0.0300590459696496</v>
      </c>
      <c r="E1306" s="19" t="n">
        <v>0.0117676316907374</v>
      </c>
      <c r="F1306" s="19"/>
      <c r="G1306" s="19" t="n">
        <v>0.129565643592074</v>
      </c>
      <c r="H1306" s="19" t="n">
        <v>0.0170436240681661</v>
      </c>
      <c r="I1306" s="19" t="n">
        <v>0.0138269544687278</v>
      </c>
      <c r="J1306" s="19" t="n">
        <v>0</v>
      </c>
      <c r="K1306" s="19" t="n">
        <v>0</v>
      </c>
      <c r="L1306" s="19" t="n">
        <v>0</v>
      </c>
      <c r="M1306" s="19"/>
      <c r="N1306" s="19" t="n">
        <v>0.177530600161371</v>
      </c>
      <c r="O1306" s="19" t="n">
        <v>0.0777703673090048</v>
      </c>
      <c r="P1306" s="19" t="n">
        <v>0</v>
      </c>
      <c r="Q1306" s="19" t="n">
        <v>0</v>
      </c>
      <c r="R1306" s="19" t="n">
        <v>0.0328452562597218</v>
      </c>
      <c r="S1306" s="19"/>
      <c r="T1306" s="19" t="n">
        <v>0.0697985000438238</v>
      </c>
      <c r="U1306" s="19" t="n">
        <v>0.0351889512451319</v>
      </c>
      <c r="V1306" s="19" t="n">
        <v>0.0288234596875213</v>
      </c>
      <c r="W1306" s="19" t="n">
        <v>0.0157488704041027</v>
      </c>
      <c r="X1306" s="19"/>
      <c r="Y1306" s="19" t="n">
        <v>0.0185054617661</v>
      </c>
      <c r="Z1306" s="19" t="n">
        <v>0.0585194387483474</v>
      </c>
      <c r="AA1306" s="19" t="s">
        <v>118</v>
      </c>
      <c r="AB1306" s="19" t="s">
        <v>118</v>
      </c>
      <c r="AC1306" s="19" t="s">
        <v>118</v>
      </c>
      <c r="AD1306" s="19" t="s">
        <v>118</v>
      </c>
      <c r="AE1306" s="19"/>
      <c r="AF1306" s="19" t="n">
        <v>0.0133769892802005</v>
      </c>
      <c r="AG1306" s="19"/>
      <c r="AH1306" s="19" t="n">
        <v>0.0225957183643236</v>
      </c>
      <c r="AI1306" s="19"/>
      <c r="AJ1306" s="19" t="n">
        <v>0.0343056167241669</v>
      </c>
      <c r="AK1306" s="19" t="n">
        <v>0</v>
      </c>
      <c r="AL1306" s="19" t="n">
        <v>0.0351715387031408</v>
      </c>
      <c r="AM1306" s="19" t="n">
        <v>0.037881488949167</v>
      </c>
      <c r="AN1306" s="19" t="n">
        <v>0</v>
      </c>
      <c r="AO1306" s="19" t="n">
        <v>0.0363764266276843</v>
      </c>
      <c r="AP1306" s="19" t="n">
        <v>0</v>
      </c>
    </row>
    <row r="1307">
      <c r="B1307" t="s">
        <v>525</v>
      </c>
      <c r="C1307" s="19" t="n">
        <v>0.00995338411038594</v>
      </c>
      <c r="D1307" s="19" t="n">
        <v>0.0146072886362468</v>
      </c>
      <c r="E1307" s="19" t="n">
        <v>0</v>
      </c>
      <c r="F1307" s="19"/>
      <c r="G1307" s="19" t="n">
        <v>0</v>
      </c>
      <c r="H1307" s="19" t="n">
        <v>0.00905722012474393</v>
      </c>
      <c r="I1307" s="19" t="n">
        <v>0.0140137171685896</v>
      </c>
      <c r="J1307" s="19" t="n">
        <v>0.0184398118591247</v>
      </c>
      <c r="K1307" s="19" t="n">
        <v>0</v>
      </c>
      <c r="L1307" s="19" t="n">
        <v>0</v>
      </c>
      <c r="M1307" s="19"/>
      <c r="N1307" s="19" t="n">
        <v>0</v>
      </c>
      <c r="O1307" s="19" t="n">
        <v>0.0260587384578531</v>
      </c>
      <c r="P1307" s="19" t="n">
        <v>0</v>
      </c>
      <c r="Q1307" s="19" t="n">
        <v>0.0168883210841388</v>
      </c>
      <c r="R1307" s="19" t="n">
        <v>0</v>
      </c>
      <c r="S1307" s="19"/>
      <c r="T1307" s="19" t="n">
        <v>0</v>
      </c>
      <c r="U1307" s="19" t="n">
        <v>0</v>
      </c>
      <c r="V1307" s="19" t="n">
        <v>0.0502416003874852</v>
      </c>
      <c r="W1307" s="19" t="n">
        <v>0.00438992588148918</v>
      </c>
      <c r="X1307" s="19"/>
      <c r="Y1307" s="19" t="n">
        <v>0.0116155425606085</v>
      </c>
      <c r="Z1307" s="19" t="n">
        <v>0</v>
      </c>
      <c r="AA1307" s="19" t="s">
        <v>118</v>
      </c>
      <c r="AB1307" s="19" t="s">
        <v>118</v>
      </c>
      <c r="AC1307" s="19" t="s">
        <v>118</v>
      </c>
      <c r="AD1307" s="19" t="s">
        <v>118</v>
      </c>
      <c r="AE1307" s="19"/>
      <c r="AF1307" s="19" t="n">
        <v>0.0137927290534194</v>
      </c>
      <c r="AG1307" s="19"/>
      <c r="AH1307" s="19" t="n">
        <v>0.0105416328345958</v>
      </c>
      <c r="AI1307" s="19"/>
      <c r="AJ1307" s="19" t="n">
        <v>0.0205406035066868</v>
      </c>
      <c r="AK1307" s="19" t="n">
        <v>0</v>
      </c>
      <c r="AL1307" s="19" t="n">
        <v>0.0203743814829712</v>
      </c>
      <c r="AM1307" s="19" t="n">
        <v>0</v>
      </c>
      <c r="AN1307" s="19" t="n">
        <v>0</v>
      </c>
      <c r="AO1307" s="19" t="n">
        <v>0</v>
      </c>
      <c r="AP1307" s="19" t="n">
        <v>0</v>
      </c>
    </row>
    <row r="1308">
      <c r="B1308" t="s">
        <v>209</v>
      </c>
      <c r="C1308" s="19" t="n">
        <v>0.0122315200992316</v>
      </c>
      <c r="D1308" s="19" t="n">
        <v>0.0143415712957706</v>
      </c>
      <c r="E1308" s="19" t="n">
        <v>0.00771871801336451</v>
      </c>
      <c r="F1308" s="19"/>
      <c r="G1308" s="19" t="n">
        <v>0</v>
      </c>
      <c r="H1308" s="19" t="n">
        <v>0.0188642609605032</v>
      </c>
      <c r="I1308" s="19" t="n">
        <v>0.00927524958520981</v>
      </c>
      <c r="J1308" s="19" t="n">
        <v>0</v>
      </c>
      <c r="K1308" s="19" t="n">
        <v>0</v>
      </c>
      <c r="L1308" s="19" t="n">
        <v>0.11064902812406</v>
      </c>
      <c r="M1308" s="19"/>
      <c r="N1308" s="19" t="n">
        <v>0</v>
      </c>
      <c r="O1308" s="19" t="n">
        <v>0</v>
      </c>
      <c r="P1308" s="19" t="n">
        <v>0</v>
      </c>
      <c r="Q1308" s="19" t="n">
        <v>0.033569171563147</v>
      </c>
      <c r="R1308" s="19" t="n">
        <v>0</v>
      </c>
      <c r="S1308" s="19"/>
      <c r="T1308" s="19" t="n">
        <v>0</v>
      </c>
      <c r="U1308" s="19" t="n">
        <v>0</v>
      </c>
      <c r="V1308" s="19" t="n">
        <v>0.0184540775023183</v>
      </c>
      <c r="W1308" s="19" t="n">
        <v>0.0137318255518706</v>
      </c>
      <c r="X1308" s="19"/>
      <c r="Y1308" s="19" t="n">
        <v>0.0142741142829315</v>
      </c>
      <c r="Z1308" s="19" t="n">
        <v>0</v>
      </c>
      <c r="AA1308" s="19" t="s">
        <v>118</v>
      </c>
      <c r="AB1308" s="19" t="s">
        <v>118</v>
      </c>
      <c r="AC1308" s="19" t="s">
        <v>118</v>
      </c>
      <c r="AD1308" s="19" t="s">
        <v>118</v>
      </c>
      <c r="AE1308" s="19"/>
      <c r="AF1308" s="19" t="n">
        <v>0.0195170882992294</v>
      </c>
      <c r="AG1308" s="19"/>
      <c r="AH1308" s="19" t="n">
        <v>0.01295440751257</v>
      </c>
      <c r="AI1308" s="19"/>
      <c r="AJ1308" s="19" t="n">
        <v>0</v>
      </c>
      <c r="AK1308" s="19" t="n">
        <v>0</v>
      </c>
      <c r="AL1308" s="19" t="n">
        <v>0.0266711980892087</v>
      </c>
      <c r="AM1308" s="19" t="n">
        <v>0</v>
      </c>
      <c r="AN1308" s="19" t="n">
        <v>0.142903668080036</v>
      </c>
      <c r="AO1308" s="19" t="n">
        <v>0</v>
      </c>
      <c r="AP1308" s="19" t="n">
        <v>0</v>
      </c>
    </row>
    <row r="1309">
      <c r="C1309" s="19"/>
      <c r="D1309" s="19"/>
      <c r="E1309" s="19"/>
      <c r="F1309" s="19"/>
      <c r="G1309" s="19"/>
      <c r="H1309" s="19"/>
      <c r="I1309" s="19"/>
      <c r="J1309" s="19"/>
      <c r="K1309" s="19"/>
      <c r="L1309" s="19"/>
      <c r="M1309" s="19"/>
      <c r="N1309" s="19"/>
      <c r="O1309" s="19"/>
      <c r="P1309" s="19"/>
      <c r="Q1309" s="19"/>
      <c r="R1309" s="19"/>
      <c r="S1309" s="19"/>
      <c r="T1309" s="19"/>
      <c r="U1309" s="19"/>
      <c r="V1309" s="19"/>
      <c r="W1309" s="19"/>
      <c r="X1309" s="19"/>
      <c r="Y1309" s="19"/>
      <c r="Z1309" s="19"/>
      <c r="AA1309" s="19"/>
      <c r="AB1309" s="19"/>
      <c r="AC1309" s="19"/>
      <c r="AD1309" s="19"/>
      <c r="AE1309" s="19"/>
      <c r="AF1309" s="19"/>
      <c r="AG1309" s="19"/>
      <c r="AH1309" s="19"/>
      <c r="AI1309" s="19"/>
      <c r="AJ1309" s="19"/>
      <c r="AK1309" s="19"/>
      <c r="AL1309" s="19"/>
      <c r="AM1309" s="19"/>
      <c r="AN1309" s="19"/>
      <c r="AO1309" s="19"/>
      <c r="AP1309" s="19"/>
    </row>
    <row r="1310">
      <c r="B1310" s="7" t="s">
        <v>543</v>
      </c>
      <c r="C1310" s="19"/>
      <c r="D1310" s="19"/>
      <c r="E1310" s="19"/>
      <c r="F1310" s="19"/>
      <c r="G1310" s="19"/>
      <c r="H1310" s="19"/>
      <c r="I1310" s="19"/>
      <c r="J1310" s="19"/>
      <c r="K1310" s="19"/>
      <c r="L1310" s="19"/>
      <c r="M1310" s="19"/>
      <c r="N1310" s="19"/>
      <c r="O1310" s="19"/>
      <c r="P1310" s="19"/>
      <c r="Q1310" s="19"/>
      <c r="R1310" s="19"/>
      <c r="S1310" s="19"/>
      <c r="T1310" s="19"/>
      <c r="U1310" s="19"/>
      <c r="V1310" s="19"/>
      <c r="W1310" s="19"/>
      <c r="X1310" s="19"/>
      <c r="Y1310" s="19"/>
      <c r="Z1310" s="19"/>
      <c r="AA1310" s="19"/>
      <c r="AB1310" s="19"/>
      <c r="AC1310" s="19"/>
      <c r="AD1310" s="19"/>
      <c r="AE1310" s="19"/>
      <c r="AF1310" s="19"/>
      <c r="AG1310" s="19"/>
      <c r="AH1310" s="19"/>
      <c r="AI1310" s="19"/>
      <c r="AJ1310" s="19"/>
      <c r="AK1310" s="19"/>
      <c r="AL1310" s="19"/>
      <c r="AM1310" s="19"/>
      <c r="AN1310" s="19"/>
      <c r="AO1310" s="19"/>
      <c r="AP1310" s="19"/>
    </row>
    <row r="1311">
      <c r="B1311" s="26" t="s">
        <v>224</v>
      </c>
      <c r="C1311" s="19"/>
      <c r="D1311" s="19"/>
      <c r="E1311" s="19"/>
      <c r="F1311" s="19"/>
      <c r="G1311" s="19"/>
      <c r="H1311" s="19"/>
      <c r="I1311" s="19"/>
      <c r="J1311" s="19"/>
      <c r="K1311" s="19"/>
      <c r="L1311" s="19"/>
      <c r="M1311" s="19"/>
      <c r="N1311" s="19"/>
      <c r="O1311" s="19"/>
      <c r="P1311" s="19"/>
      <c r="Q1311" s="19"/>
      <c r="R1311" s="19"/>
      <c r="S1311" s="19"/>
      <c r="T1311" s="19"/>
      <c r="U1311" s="19"/>
      <c r="V1311" s="19"/>
      <c r="W1311" s="19"/>
      <c r="X1311" s="19"/>
      <c r="Y1311" s="19"/>
      <c r="Z1311" s="19"/>
      <c r="AA1311" s="19"/>
      <c r="AB1311" s="19"/>
      <c r="AC1311" s="19"/>
      <c r="AD1311" s="19"/>
      <c r="AE1311" s="19"/>
      <c r="AF1311" s="19"/>
      <c r="AG1311" s="19"/>
      <c r="AH1311" s="19"/>
      <c r="AI1311" s="19"/>
      <c r="AJ1311" s="19"/>
      <c r="AK1311" s="19"/>
      <c r="AL1311" s="19"/>
      <c r="AM1311" s="19"/>
      <c r="AN1311" s="19"/>
      <c r="AO1311" s="19"/>
      <c r="AP1311" s="19"/>
    </row>
    <row r="1312">
      <c r="B1312" t="s">
        <v>534</v>
      </c>
      <c r="C1312" s="19" t="n">
        <v>0.16189685806307</v>
      </c>
      <c r="D1312" s="19" t="n">
        <v>0.145411942120143</v>
      </c>
      <c r="E1312" s="19" t="n">
        <v>0.18290836229709</v>
      </c>
      <c r="F1312" s="19"/>
      <c r="G1312" s="19" t="n">
        <v>0.236251055498595</v>
      </c>
      <c r="H1312" s="19" t="n">
        <v>0.121097244161878</v>
      </c>
      <c r="I1312" s="19" t="n">
        <v>0.10486488066368</v>
      </c>
      <c r="J1312" s="19" t="n">
        <v>0.187655490861593</v>
      </c>
      <c r="K1312" s="19" t="n">
        <v>0.211604081310343</v>
      </c>
      <c r="L1312" s="19" t="n">
        <v>0.303173010370257</v>
      </c>
      <c r="M1312" s="19"/>
      <c r="N1312" s="19" t="n">
        <v>0.522622522070366</v>
      </c>
      <c r="O1312" s="19" t="n">
        <v>0.192691557799605</v>
      </c>
      <c r="P1312" s="19" t="n">
        <v>0.281166228802721</v>
      </c>
      <c r="Q1312" s="19" t="n">
        <v>0.0874306233288399</v>
      </c>
      <c r="R1312" s="19" t="n">
        <v>0.0430750632122424</v>
      </c>
      <c r="S1312" s="19"/>
      <c r="T1312" s="19" t="n">
        <v>0.157389782328621</v>
      </c>
      <c r="U1312" s="19" t="n">
        <v>0.354297825916133</v>
      </c>
      <c r="V1312" s="19" t="n">
        <v>0.238751643583342</v>
      </c>
      <c r="W1312" s="19" t="n">
        <v>0.109591139291057</v>
      </c>
      <c r="X1312" s="19"/>
      <c r="Y1312" s="19" t="n">
        <v>0.132851766424136</v>
      </c>
      <c r="Z1312" s="19" t="n">
        <v>0.279992265501221</v>
      </c>
      <c r="AA1312" s="19" t="s">
        <v>118</v>
      </c>
      <c r="AB1312" s="19" t="s">
        <v>118</v>
      </c>
      <c r="AC1312" s="19" t="s">
        <v>118</v>
      </c>
      <c r="AD1312" s="19" t="s">
        <v>118</v>
      </c>
      <c r="AE1312" s="19"/>
      <c r="AF1312" s="19" t="n">
        <v>0.21439996770548</v>
      </c>
      <c r="AG1312" s="19"/>
      <c r="AH1312" s="19" t="n">
        <v>0.154814397235566</v>
      </c>
      <c r="AI1312" s="19"/>
      <c r="AJ1312" s="19" t="n">
        <v>0.0956635168714685</v>
      </c>
      <c r="AK1312" s="19" t="n">
        <v>0.242940024119629</v>
      </c>
      <c r="AL1312" s="19" t="n">
        <v>0.238712028953601</v>
      </c>
      <c r="AM1312" s="19" t="n">
        <v>0.151489969749894</v>
      </c>
      <c r="AN1312" s="19" t="n">
        <v>0.203199102638314</v>
      </c>
      <c r="AO1312" s="19" t="n">
        <v>0.145881640276804</v>
      </c>
      <c r="AP1312" s="19" t="n">
        <v>0.0797296998488321</v>
      </c>
    </row>
    <row r="1313">
      <c r="B1313" t="s">
        <v>535</v>
      </c>
      <c r="C1313" s="19" t="n">
        <v>0.250774196571219</v>
      </c>
      <c r="D1313" s="19" t="n">
        <v>0.242425980842394</v>
      </c>
      <c r="E1313" s="19" t="n">
        <v>0.261414746437534</v>
      </c>
      <c r="F1313" s="19"/>
      <c r="G1313" s="19" t="n">
        <v>0.32608614975967</v>
      </c>
      <c r="H1313" s="19" t="n">
        <v>0.290524688777752</v>
      </c>
      <c r="I1313" s="19" t="n">
        <v>0.274261871903421</v>
      </c>
      <c r="J1313" s="19" t="n">
        <v>0.192053112468458</v>
      </c>
      <c r="K1313" s="19" t="n">
        <v>0.226191999644955</v>
      </c>
      <c r="L1313" s="19" t="n">
        <v>0.0748257319489022</v>
      </c>
      <c r="M1313" s="19"/>
      <c r="N1313" s="19" t="n">
        <v>0.378422337533381</v>
      </c>
      <c r="O1313" s="19" t="n">
        <v>0.236198328826208</v>
      </c>
      <c r="P1313" s="19" t="n">
        <v>0.277418619437621</v>
      </c>
      <c r="Q1313" s="19" t="n">
        <v>0.258345802712738</v>
      </c>
      <c r="R1313" s="19" t="n">
        <v>0.19182263789636</v>
      </c>
      <c r="S1313" s="19"/>
      <c r="T1313" s="19" t="n">
        <v>0.342862990468584</v>
      </c>
      <c r="U1313" s="19" t="n">
        <v>0.301647118971536</v>
      </c>
      <c r="V1313" s="19" t="n">
        <v>0.361617774788861</v>
      </c>
      <c r="W1313" s="19" t="n">
        <v>0.201223524940156</v>
      </c>
      <c r="X1313" s="19"/>
      <c r="Y1313" s="19" t="n">
        <v>0.249984802772994</v>
      </c>
      <c r="Z1313" s="19" t="n">
        <v>0.253983819160444</v>
      </c>
      <c r="AA1313" s="19" t="s">
        <v>118</v>
      </c>
      <c r="AB1313" s="19" t="s">
        <v>118</v>
      </c>
      <c r="AC1313" s="19" t="s">
        <v>118</v>
      </c>
      <c r="AD1313" s="19" t="s">
        <v>118</v>
      </c>
      <c r="AE1313" s="19"/>
      <c r="AF1313" s="19" t="n">
        <v>0.231322619755157</v>
      </c>
      <c r="AG1313" s="19"/>
      <c r="AH1313" s="19" t="n">
        <v>0.250095393822062</v>
      </c>
      <c r="AI1313" s="19"/>
      <c r="AJ1313" s="19" t="n">
        <v>0.201291895806027</v>
      </c>
      <c r="AK1313" s="19" t="n">
        <v>0.326954731840823</v>
      </c>
      <c r="AL1313" s="19" t="n">
        <v>0.244205389810608</v>
      </c>
      <c r="AM1313" s="19" t="n">
        <v>0.171852692706068</v>
      </c>
      <c r="AN1313" s="19" t="n">
        <v>0.304108732101332</v>
      </c>
      <c r="AO1313" s="19" t="n">
        <v>0.311931532343789</v>
      </c>
      <c r="AP1313" s="19" t="n">
        <v>0.262668132476487</v>
      </c>
    </row>
    <row r="1314">
      <c r="B1314" t="s">
        <v>536</v>
      </c>
      <c r="C1314" s="19" t="n">
        <v>0.323121703075922</v>
      </c>
      <c r="D1314" s="19" t="n">
        <v>0.346666437281988</v>
      </c>
      <c r="E1314" s="19" t="n">
        <v>0.29311182712797</v>
      </c>
      <c r="F1314" s="19"/>
      <c r="G1314" s="19" t="n">
        <v>0.307021427687504</v>
      </c>
      <c r="H1314" s="19" t="n">
        <v>0.320861312329411</v>
      </c>
      <c r="I1314" s="19" t="n">
        <v>0.287889027063105</v>
      </c>
      <c r="J1314" s="19" t="n">
        <v>0.374531366897357</v>
      </c>
      <c r="K1314" s="19" t="n">
        <v>0.276069740588919</v>
      </c>
      <c r="L1314" s="19" t="n">
        <v>0.450732221179758</v>
      </c>
      <c r="M1314" s="19"/>
      <c r="N1314" s="19" t="n">
        <v>0</v>
      </c>
      <c r="O1314" s="19" t="n">
        <v>0.291078962363103</v>
      </c>
      <c r="P1314" s="19" t="n">
        <v>0.308337507190727</v>
      </c>
      <c r="Q1314" s="19" t="n">
        <v>0.356448219657141</v>
      </c>
      <c r="R1314" s="19" t="n">
        <v>0.372996623488833</v>
      </c>
      <c r="S1314" s="19"/>
      <c r="T1314" s="19" t="n">
        <v>0.358356584380884</v>
      </c>
      <c r="U1314" s="19" t="n">
        <v>0.205135918749079</v>
      </c>
      <c r="V1314" s="19" t="n">
        <v>0.240189325114642</v>
      </c>
      <c r="W1314" s="19" t="n">
        <v>0.369510659920095</v>
      </c>
      <c r="X1314" s="19"/>
      <c r="Y1314" s="19" t="n">
        <v>0.333407894096052</v>
      </c>
      <c r="Z1314" s="19" t="n">
        <v>0.281298735718487</v>
      </c>
      <c r="AA1314" s="19" t="s">
        <v>118</v>
      </c>
      <c r="AB1314" s="19" t="s">
        <v>118</v>
      </c>
      <c r="AC1314" s="19" t="s">
        <v>118</v>
      </c>
      <c r="AD1314" s="19" t="s">
        <v>118</v>
      </c>
      <c r="AE1314" s="19"/>
      <c r="AF1314" s="19" t="n">
        <v>0.347944867051039</v>
      </c>
      <c r="AG1314" s="19"/>
      <c r="AH1314" s="19" t="n">
        <v>0.335121283393055</v>
      </c>
      <c r="AI1314" s="19"/>
      <c r="AJ1314" s="19" t="n">
        <v>0.343234263958748</v>
      </c>
      <c r="AK1314" s="19" t="n">
        <v>0.286814534649115</v>
      </c>
      <c r="AL1314" s="19" t="n">
        <v>0.294654500353879</v>
      </c>
      <c r="AM1314" s="19" t="n">
        <v>0.389061009370118</v>
      </c>
      <c r="AN1314" s="19" t="n">
        <v>0.22796482354567</v>
      </c>
      <c r="AO1314" s="19" t="n">
        <v>0.240542473609251</v>
      </c>
      <c r="AP1314" s="19" t="n">
        <v>0.431029650714579</v>
      </c>
    </row>
    <row r="1315">
      <c r="B1315" t="s">
        <v>537</v>
      </c>
      <c r="C1315" s="19" t="n">
        <v>0.125849809131394</v>
      </c>
      <c r="D1315" s="19" t="n">
        <v>0.122429581826594</v>
      </c>
      <c r="E1315" s="19" t="n">
        <v>0.130209195660565</v>
      </c>
      <c r="F1315" s="19"/>
      <c r="G1315" s="19" t="n">
        <v>0.0843347142935981</v>
      </c>
      <c r="H1315" s="19" t="n">
        <v>0.109239558290404</v>
      </c>
      <c r="I1315" s="19" t="n">
        <v>0.136725845266761</v>
      </c>
      <c r="J1315" s="19" t="n">
        <v>0.128054458749002</v>
      </c>
      <c r="K1315" s="19" t="n">
        <v>0.162823975373866</v>
      </c>
      <c r="L1315" s="19" t="n">
        <v>0.137850081503498</v>
      </c>
      <c r="M1315" s="19"/>
      <c r="N1315" s="19" t="n">
        <v>0</v>
      </c>
      <c r="O1315" s="19" t="n">
        <v>0.122566703474815</v>
      </c>
      <c r="P1315" s="19" t="n">
        <v>0.042245041864764</v>
      </c>
      <c r="Q1315" s="19" t="n">
        <v>0.151809190520786</v>
      </c>
      <c r="R1315" s="19" t="n">
        <v>0.214173718583037</v>
      </c>
      <c r="S1315" s="19"/>
      <c r="T1315" s="19" t="n">
        <v>0.0850876181772639</v>
      </c>
      <c r="U1315" s="19" t="n">
        <v>0.0141320451095877</v>
      </c>
      <c r="V1315" s="19" t="n">
        <v>0.0684527783323749</v>
      </c>
      <c r="W1315" s="19" t="n">
        <v>0.170036398213464</v>
      </c>
      <c r="X1315" s="19"/>
      <c r="Y1315" s="19" t="n">
        <v>0.137285246230189</v>
      </c>
      <c r="Z1315" s="19" t="n">
        <v>0.0793540837880704</v>
      </c>
      <c r="AA1315" s="19" t="s">
        <v>118</v>
      </c>
      <c r="AB1315" s="19" t="s">
        <v>118</v>
      </c>
      <c r="AC1315" s="19" t="s">
        <v>118</v>
      </c>
      <c r="AD1315" s="19" t="s">
        <v>118</v>
      </c>
      <c r="AE1315" s="19"/>
      <c r="AF1315" s="19" t="n">
        <v>0.104918337695306</v>
      </c>
      <c r="AG1315" s="19"/>
      <c r="AH1315" s="19" t="n">
        <v>0.127400182489417</v>
      </c>
      <c r="AI1315" s="19"/>
      <c r="AJ1315" s="19" t="n">
        <v>0.180965657155061</v>
      </c>
      <c r="AK1315" s="19" t="n">
        <v>0.0606537292685072</v>
      </c>
      <c r="AL1315" s="19" t="n">
        <v>0.125953126292368</v>
      </c>
      <c r="AM1315" s="19" t="n">
        <v>0.136612064452987</v>
      </c>
      <c r="AN1315" s="19" t="n">
        <v>0.112289858951463</v>
      </c>
      <c r="AO1315" s="19" t="n">
        <v>0.107132509605139</v>
      </c>
      <c r="AP1315" s="19" t="n">
        <v>0.103842123255554</v>
      </c>
    </row>
    <row r="1316">
      <c r="B1316" t="s">
        <v>538</v>
      </c>
      <c r="C1316" s="19" t="n">
        <v>0.0694445614872958</v>
      </c>
      <c r="D1316" s="19" t="n">
        <v>0.0857232375282258</v>
      </c>
      <c r="E1316" s="19" t="n">
        <v>0.0486959285101881</v>
      </c>
      <c r="F1316" s="19"/>
      <c r="G1316" s="19" t="n">
        <v>0.0311386852886969</v>
      </c>
      <c r="H1316" s="19" t="n">
        <v>0.0683459124524669</v>
      </c>
      <c r="I1316" s="19" t="n">
        <v>0.0663896033823919</v>
      </c>
      <c r="J1316" s="19" t="n">
        <v>0.0759506983221016</v>
      </c>
      <c r="K1316" s="19" t="n">
        <v>0.105596060100063</v>
      </c>
      <c r="L1316" s="19" t="n">
        <v>0.0334189549975852</v>
      </c>
      <c r="M1316" s="19"/>
      <c r="N1316" s="19" t="n">
        <v>0.0600264246458792</v>
      </c>
      <c r="O1316" s="19" t="n">
        <v>0.0908206742430602</v>
      </c>
      <c r="P1316" s="19" t="n">
        <v>0.0322179476630923</v>
      </c>
      <c r="Q1316" s="19" t="n">
        <v>0.0736129301687783</v>
      </c>
      <c r="R1316" s="19" t="n">
        <v>0.0938372645864958</v>
      </c>
      <c r="S1316" s="19"/>
      <c r="T1316" s="19" t="n">
        <v>0.0563030246446475</v>
      </c>
      <c r="U1316" s="19" t="n">
        <v>0.0321734029911309</v>
      </c>
      <c r="V1316" s="19" t="n">
        <v>0.0523108722051305</v>
      </c>
      <c r="W1316" s="19" t="n">
        <v>0.0744100119392137</v>
      </c>
      <c r="X1316" s="19"/>
      <c r="Y1316" s="19" t="n">
        <v>0.0781830353416296</v>
      </c>
      <c r="Z1316" s="19" t="n">
        <v>0.0339145090073836</v>
      </c>
      <c r="AA1316" s="19" t="s">
        <v>118</v>
      </c>
      <c r="AB1316" s="19" t="s">
        <v>118</v>
      </c>
      <c r="AC1316" s="19" t="s">
        <v>118</v>
      </c>
      <c r="AD1316" s="19" t="s">
        <v>118</v>
      </c>
      <c r="AE1316" s="19"/>
      <c r="AF1316" s="19" t="n">
        <v>0.045399948786035</v>
      </c>
      <c r="AG1316" s="19"/>
      <c r="AH1316" s="19" t="n">
        <v>0.0674775577917447</v>
      </c>
      <c r="AI1316" s="19"/>
      <c r="AJ1316" s="19" t="n">
        <v>0.0763771937767548</v>
      </c>
      <c r="AK1316" s="19" t="n">
        <v>0.0499639210445783</v>
      </c>
      <c r="AL1316" s="19" t="n">
        <v>0.0481377751505143</v>
      </c>
      <c r="AM1316" s="19" t="n">
        <v>0.0905004721697604</v>
      </c>
      <c r="AN1316" s="19" t="n">
        <v>0.0425485183554747</v>
      </c>
      <c r="AO1316" s="19" t="n">
        <v>0.11379872604482</v>
      </c>
      <c r="AP1316" s="19" t="n">
        <v>0.0726628643866014</v>
      </c>
    </row>
    <row r="1317">
      <c r="B1317" t="s">
        <v>539</v>
      </c>
      <c r="C1317" s="19" t="n">
        <v>0.0324630494057184</v>
      </c>
      <c r="D1317" s="19" t="n">
        <v>0.032980818964672</v>
      </c>
      <c r="E1317" s="19" t="n">
        <v>0.0318031056536323</v>
      </c>
      <c r="F1317" s="19"/>
      <c r="G1317" s="19" t="n">
        <v>0</v>
      </c>
      <c r="H1317" s="19" t="n">
        <v>0.0383689960320856</v>
      </c>
      <c r="I1317" s="19" t="n">
        <v>0.074774263905798</v>
      </c>
      <c r="J1317" s="19" t="n">
        <v>0.0172356845183271</v>
      </c>
      <c r="K1317" s="19" t="n">
        <v>0</v>
      </c>
      <c r="L1317" s="19" t="n">
        <v>0</v>
      </c>
      <c r="M1317" s="19"/>
      <c r="N1317" s="19" t="n">
        <v>0</v>
      </c>
      <c r="O1317" s="19" t="n">
        <v>0.0257719505796318</v>
      </c>
      <c r="P1317" s="19" t="n">
        <v>0.0271474477561714</v>
      </c>
      <c r="Q1317" s="19" t="n">
        <v>0.0308432294515785</v>
      </c>
      <c r="R1317" s="19" t="n">
        <v>0.0545575526565861</v>
      </c>
      <c r="S1317" s="19"/>
      <c r="T1317" s="19" t="n">
        <v>0</v>
      </c>
      <c r="U1317" s="19" t="n">
        <v>0</v>
      </c>
      <c r="V1317" s="19" t="n">
        <v>0</v>
      </c>
      <c r="W1317" s="19" t="n">
        <v>0.0455854019408611</v>
      </c>
      <c r="X1317" s="19"/>
      <c r="Y1317" s="19" t="n">
        <v>0.0326968169901849</v>
      </c>
      <c r="Z1317" s="19" t="n">
        <v>0.031512565982337</v>
      </c>
      <c r="AA1317" s="19" t="s">
        <v>118</v>
      </c>
      <c r="AB1317" s="19" t="s">
        <v>118</v>
      </c>
      <c r="AC1317" s="19" t="s">
        <v>118</v>
      </c>
      <c r="AD1317" s="19" t="s">
        <v>118</v>
      </c>
      <c r="AE1317" s="19"/>
      <c r="AF1317" s="19" t="n">
        <v>0.0368058826454468</v>
      </c>
      <c r="AG1317" s="19"/>
      <c r="AH1317" s="19" t="n">
        <v>0.0345132287971274</v>
      </c>
      <c r="AI1317" s="19"/>
      <c r="AJ1317" s="19" t="n">
        <v>0.0345305204080877</v>
      </c>
      <c r="AK1317" s="19" t="n">
        <v>0.0163329338881266</v>
      </c>
      <c r="AL1317" s="19" t="n">
        <v>0.0216394509804966</v>
      </c>
      <c r="AM1317" s="19" t="n">
        <v>0.0404738531152398</v>
      </c>
      <c r="AN1317" s="19" t="n">
        <v>0.0855166792925683</v>
      </c>
      <c r="AO1317" s="19" t="n">
        <v>0.0465562353874463</v>
      </c>
      <c r="AP1317" s="19" t="n">
        <v>0.0162194053771821</v>
      </c>
    </row>
    <row r="1318">
      <c r="B1318" t="s">
        <v>540</v>
      </c>
      <c r="C1318" s="19" t="n">
        <v>0.0167468022890166</v>
      </c>
      <c r="D1318" s="19" t="n">
        <v>0.0143783848661676</v>
      </c>
      <c r="E1318" s="19" t="n">
        <v>0.0197655627655886</v>
      </c>
      <c r="F1318" s="19"/>
      <c r="G1318" s="19" t="n">
        <v>0</v>
      </c>
      <c r="H1318" s="19" t="n">
        <v>0.0358837271584431</v>
      </c>
      <c r="I1318" s="19" t="n">
        <v>0.0205281701388649</v>
      </c>
      <c r="J1318" s="19" t="n">
        <v>0.00986893756120673</v>
      </c>
      <c r="K1318" s="19" t="n">
        <v>0</v>
      </c>
      <c r="L1318" s="19" t="n">
        <v>0</v>
      </c>
      <c r="M1318" s="19"/>
      <c r="N1318" s="19" t="n">
        <v>0</v>
      </c>
      <c r="O1318" s="19" t="n">
        <v>0.0138027173419085</v>
      </c>
      <c r="P1318" s="19" t="n">
        <v>0.00793088478169405</v>
      </c>
      <c r="Q1318" s="19" t="n">
        <v>0.0191850214817779</v>
      </c>
      <c r="R1318" s="19" t="n">
        <v>0.0295371395764451</v>
      </c>
      <c r="S1318" s="19"/>
      <c r="T1318" s="19" t="n">
        <v>0</v>
      </c>
      <c r="U1318" s="19" t="n">
        <v>0.0481792012743902</v>
      </c>
      <c r="V1318" s="19" t="n">
        <v>0.0150078645728859</v>
      </c>
      <c r="W1318" s="19" t="n">
        <v>0.0156223656725324</v>
      </c>
      <c r="X1318" s="19"/>
      <c r="Y1318" s="19" t="n">
        <v>0.0208656111207515</v>
      </c>
      <c r="Z1318" s="19" t="n">
        <v>0</v>
      </c>
      <c r="AA1318" s="19" t="s">
        <v>118</v>
      </c>
      <c r="AB1318" s="19" t="s">
        <v>118</v>
      </c>
      <c r="AC1318" s="19" t="s">
        <v>118</v>
      </c>
      <c r="AD1318" s="19" t="s">
        <v>118</v>
      </c>
      <c r="AE1318" s="19"/>
      <c r="AF1318" s="19" t="n">
        <v>0.00290005924070471</v>
      </c>
      <c r="AG1318" s="19"/>
      <c r="AH1318" s="19" t="n">
        <v>0.0178044339518909</v>
      </c>
      <c r="AI1318" s="19"/>
      <c r="AJ1318" s="19" t="n">
        <v>0.0421586798059165</v>
      </c>
      <c r="AK1318" s="19" t="n">
        <v>0.00816646694406329</v>
      </c>
      <c r="AL1318" s="19" t="n">
        <v>0.00764567930459419</v>
      </c>
      <c r="AM1318" s="19" t="n">
        <v>0</v>
      </c>
      <c r="AN1318" s="19" t="n">
        <v>0.0243722851151778</v>
      </c>
      <c r="AO1318" s="19" t="n">
        <v>0.0149630883299635</v>
      </c>
      <c r="AP1318" s="19" t="n">
        <v>0</v>
      </c>
    </row>
    <row r="1319">
      <c r="B1319" t="s">
        <v>541</v>
      </c>
      <c r="C1319" s="19" t="n">
        <v>0.0197030199763649</v>
      </c>
      <c r="D1319" s="19" t="n">
        <v>0.00998361656981495</v>
      </c>
      <c r="E1319" s="19" t="n">
        <v>0.0320912715474326</v>
      </c>
      <c r="F1319" s="19"/>
      <c r="G1319" s="19" t="n">
        <v>0.0151679674719359</v>
      </c>
      <c r="H1319" s="19" t="n">
        <v>0.0156785607975592</v>
      </c>
      <c r="I1319" s="19" t="n">
        <v>0.0345663376759776</v>
      </c>
      <c r="J1319" s="19" t="n">
        <v>0.0146502506219548</v>
      </c>
      <c r="K1319" s="19" t="n">
        <v>0.0177141429818534</v>
      </c>
      <c r="L1319" s="19" t="n">
        <v>0</v>
      </c>
      <c r="M1319" s="19"/>
      <c r="N1319" s="19" t="n">
        <v>0.0389287157503734</v>
      </c>
      <c r="O1319" s="19" t="n">
        <v>0.0270691053716688</v>
      </c>
      <c r="P1319" s="19" t="n">
        <v>0.0235363225032104</v>
      </c>
      <c r="Q1319" s="19" t="n">
        <v>0.0223249826783605</v>
      </c>
      <c r="R1319" s="19" t="n">
        <v>0</v>
      </c>
      <c r="S1319" s="19"/>
      <c r="T1319" s="19" t="n">
        <v>0</v>
      </c>
      <c r="U1319" s="19" t="n">
        <v>0.0444344869881439</v>
      </c>
      <c r="V1319" s="19" t="n">
        <v>0.0236697414027635</v>
      </c>
      <c r="W1319" s="19" t="n">
        <v>0.0140204980826212</v>
      </c>
      <c r="X1319" s="19"/>
      <c r="Y1319" s="19" t="n">
        <v>0.0147248270240634</v>
      </c>
      <c r="Z1319" s="19" t="n">
        <v>0.0399440208420573</v>
      </c>
      <c r="AA1319" s="19" t="s">
        <v>118</v>
      </c>
      <c r="AB1319" s="19" t="s">
        <v>118</v>
      </c>
      <c r="AC1319" s="19" t="s">
        <v>118</v>
      </c>
      <c r="AD1319" s="19" t="s">
        <v>118</v>
      </c>
      <c r="AE1319" s="19"/>
      <c r="AF1319" s="19" t="n">
        <v>0.0163083171208303</v>
      </c>
      <c r="AG1319" s="19"/>
      <c r="AH1319" s="19" t="n">
        <v>0.0127735225191363</v>
      </c>
      <c r="AI1319" s="19"/>
      <c r="AJ1319" s="19" t="n">
        <v>0.0257782722179355</v>
      </c>
      <c r="AK1319" s="19" t="n">
        <v>0.00817365824515733</v>
      </c>
      <c r="AL1319" s="19" t="n">
        <v>0.0190520491539384</v>
      </c>
      <c r="AM1319" s="19" t="n">
        <v>0.0200099384359338</v>
      </c>
      <c r="AN1319" s="19" t="n">
        <v>0</v>
      </c>
      <c r="AO1319" s="19" t="n">
        <v>0.0191937944027876</v>
      </c>
      <c r="AP1319" s="19" t="n">
        <v>0.0338481239407644</v>
      </c>
    </row>
    <row r="1320">
      <c r="C1320" s="19"/>
      <c r="D1320" s="19"/>
      <c r="E1320" s="19"/>
      <c r="F1320" s="19"/>
      <c r="G1320" s="19"/>
      <c r="H1320" s="19"/>
      <c r="I1320" s="19"/>
      <c r="J1320" s="19"/>
      <c r="K1320" s="19"/>
      <c r="L1320" s="19"/>
      <c r="M1320" s="19"/>
      <c r="N1320" s="19"/>
      <c r="O1320" s="19"/>
      <c r="P1320" s="19"/>
      <c r="Q1320" s="19"/>
      <c r="R1320" s="19"/>
      <c r="S1320" s="19"/>
      <c r="T1320" s="19"/>
      <c r="U1320" s="19"/>
      <c r="V1320" s="19"/>
      <c r="W1320" s="19"/>
      <c r="X1320" s="19"/>
      <c r="Y1320" s="19"/>
      <c r="Z1320" s="19"/>
      <c r="AA1320" s="19"/>
      <c r="AB1320" s="19"/>
      <c r="AC1320" s="19"/>
      <c r="AD1320" s="19"/>
      <c r="AE1320" s="19"/>
      <c r="AF1320" s="19"/>
      <c r="AG1320" s="19"/>
      <c r="AH1320" s="19"/>
      <c r="AI1320" s="19"/>
      <c r="AJ1320" s="19"/>
      <c r="AK1320" s="19"/>
      <c r="AL1320" s="19"/>
      <c r="AM1320" s="19"/>
      <c r="AN1320" s="19"/>
      <c r="AO1320" s="19"/>
      <c r="AP1320" s="19"/>
    </row>
    <row r="1321">
      <c r="B1321" s="7" t="s">
        <v>544</v>
      </c>
      <c r="C1321" s="19"/>
      <c r="D1321" s="19"/>
      <c r="E1321" s="19"/>
      <c r="F1321" s="19"/>
      <c r="G1321" s="19"/>
      <c r="H1321" s="19"/>
      <c r="I1321" s="19"/>
      <c r="J1321" s="19"/>
      <c r="K1321" s="19"/>
      <c r="L1321" s="19"/>
      <c r="M1321" s="19"/>
      <c r="N1321" s="19"/>
      <c r="O1321" s="19"/>
      <c r="P1321" s="19"/>
      <c r="Q1321" s="19"/>
      <c r="R1321" s="19"/>
      <c r="S1321" s="19"/>
      <c r="T1321" s="19"/>
      <c r="U1321" s="19"/>
      <c r="V1321" s="19"/>
      <c r="W1321" s="19"/>
      <c r="X1321" s="19"/>
      <c r="Y1321" s="19"/>
      <c r="Z1321" s="19"/>
      <c r="AA1321" s="19"/>
      <c r="AB1321" s="19"/>
      <c r="AC1321" s="19"/>
      <c r="AD1321" s="19"/>
      <c r="AE1321" s="19"/>
      <c r="AF1321" s="19"/>
      <c r="AG1321" s="19"/>
      <c r="AH1321" s="19"/>
      <c r="AI1321" s="19"/>
      <c r="AJ1321" s="19"/>
      <c r="AK1321" s="19"/>
      <c r="AL1321" s="19"/>
      <c r="AM1321" s="19"/>
      <c r="AN1321" s="19"/>
      <c r="AO1321" s="19"/>
      <c r="AP1321" s="19"/>
    </row>
    <row r="1322">
      <c r="B1322" s="26" t="s">
        <v>224</v>
      </c>
      <c r="C1322" s="19"/>
      <c r="D1322" s="19"/>
      <c r="E1322" s="19"/>
      <c r="F1322" s="19"/>
      <c r="G1322" s="19"/>
      <c r="H1322" s="19"/>
      <c r="I1322" s="19"/>
      <c r="J1322" s="19"/>
      <c r="K1322" s="19"/>
      <c r="L1322" s="19"/>
      <c r="M1322" s="19"/>
      <c r="N1322" s="19"/>
      <c r="O1322" s="19"/>
      <c r="P1322" s="19"/>
      <c r="Q1322" s="19"/>
      <c r="R1322" s="19"/>
      <c r="S1322" s="19"/>
      <c r="T1322" s="19"/>
      <c r="U1322" s="19"/>
      <c r="V1322" s="19"/>
      <c r="W1322" s="19"/>
      <c r="X1322" s="19"/>
      <c r="Y1322" s="19"/>
      <c r="Z1322" s="19"/>
      <c r="AA1322" s="19"/>
      <c r="AB1322" s="19"/>
      <c r="AC1322" s="19"/>
      <c r="AD1322" s="19"/>
      <c r="AE1322" s="19"/>
      <c r="AF1322" s="19"/>
      <c r="AG1322" s="19"/>
      <c r="AH1322" s="19"/>
      <c r="AI1322" s="19"/>
      <c r="AJ1322" s="19"/>
      <c r="AK1322" s="19"/>
      <c r="AL1322" s="19"/>
      <c r="AM1322" s="19"/>
      <c r="AN1322" s="19"/>
      <c r="AO1322" s="19"/>
      <c r="AP1322" s="19"/>
    </row>
    <row r="1323">
      <c r="B1323" t="s">
        <v>534</v>
      </c>
      <c r="C1323" s="19" t="n">
        <v>0.255191676499433</v>
      </c>
      <c r="D1323" s="19" t="n">
        <v>0.190618847553357</v>
      </c>
      <c r="E1323" s="19" t="n">
        <v>0.337495539831254</v>
      </c>
      <c r="F1323" s="19"/>
      <c r="G1323" s="19" t="n">
        <v>0.215601439864127</v>
      </c>
      <c r="H1323" s="19" t="n">
        <v>0.164828475532961</v>
      </c>
      <c r="I1323" s="19" t="n">
        <v>0.24494694768985</v>
      </c>
      <c r="J1323" s="19" t="n">
        <v>0.284152099484136</v>
      </c>
      <c r="K1323" s="19" t="n">
        <v>0.368515413416741</v>
      </c>
      <c r="L1323" s="19" t="n">
        <v>0.490147044956375</v>
      </c>
      <c r="M1323" s="19"/>
      <c r="N1323" s="19" t="n">
        <v>0.376606328023757</v>
      </c>
      <c r="O1323" s="19" t="n">
        <v>0.37322181846294</v>
      </c>
      <c r="P1323" s="19" t="n">
        <v>0.37223909374851</v>
      </c>
      <c r="Q1323" s="19" t="n">
        <v>0.21641406277848</v>
      </c>
      <c r="R1323" s="19" t="n">
        <v>0.045508067500331</v>
      </c>
      <c r="S1323" s="19"/>
      <c r="T1323" s="19" t="n">
        <v>0.315634484102223</v>
      </c>
      <c r="U1323" s="19" t="n">
        <v>0.382013912341653</v>
      </c>
      <c r="V1323" s="19" t="n">
        <v>0.346153002296751</v>
      </c>
      <c r="W1323" s="19" t="n">
        <v>0.19650837524782</v>
      </c>
      <c r="X1323" s="19"/>
      <c r="Y1323" s="19" t="n">
        <v>0.232604057310232</v>
      </c>
      <c r="Z1323" s="19" t="n">
        <v>0.347031431194193</v>
      </c>
      <c r="AA1323" s="19" t="s">
        <v>118</v>
      </c>
      <c r="AB1323" s="19" t="s">
        <v>118</v>
      </c>
      <c r="AC1323" s="19" t="s">
        <v>118</v>
      </c>
      <c r="AD1323" s="19" t="s">
        <v>118</v>
      </c>
      <c r="AE1323" s="19"/>
      <c r="AF1323" s="19" t="n">
        <v>0.275673882578774</v>
      </c>
      <c r="AG1323" s="19"/>
      <c r="AH1323" s="19" t="n">
        <v>0.258538880576992</v>
      </c>
      <c r="AI1323" s="19"/>
      <c r="AJ1323" s="19" t="n">
        <v>0.165011147438113</v>
      </c>
      <c r="AK1323" s="19" t="n">
        <v>0.429103972705145</v>
      </c>
      <c r="AL1323" s="19" t="n">
        <v>0.24617476790507</v>
      </c>
      <c r="AM1323" s="19" t="n">
        <v>0.210885369188624</v>
      </c>
      <c r="AN1323" s="19" t="n">
        <v>0.221554521936611</v>
      </c>
      <c r="AO1323" s="19" t="n">
        <v>0.291221787970124</v>
      </c>
      <c r="AP1323" s="19" t="n">
        <v>0.271482435072927</v>
      </c>
    </row>
    <row r="1324">
      <c r="B1324" t="s">
        <v>535</v>
      </c>
      <c r="C1324" s="19" t="n">
        <v>0.278966718373006</v>
      </c>
      <c r="D1324" s="19" t="n">
        <v>0.299430121392651</v>
      </c>
      <c r="E1324" s="19" t="n">
        <v>0.25288427544892</v>
      </c>
      <c r="F1324" s="19"/>
      <c r="G1324" s="19" t="n">
        <v>0.385680207338081</v>
      </c>
      <c r="H1324" s="19" t="n">
        <v>0.299794387042965</v>
      </c>
      <c r="I1324" s="19" t="n">
        <v>0.253445686134491</v>
      </c>
      <c r="J1324" s="19" t="n">
        <v>0.26671931477338</v>
      </c>
      <c r="K1324" s="19" t="n">
        <v>0.239696259189148</v>
      </c>
      <c r="L1324" s="19" t="n">
        <v>0.237685862060326</v>
      </c>
      <c r="M1324" s="19"/>
      <c r="N1324" s="19" t="n">
        <v>0.427099588927772</v>
      </c>
      <c r="O1324" s="19" t="n">
        <v>0.307274920592523</v>
      </c>
      <c r="P1324" s="19" t="n">
        <v>0.277567515311935</v>
      </c>
      <c r="Q1324" s="19" t="n">
        <v>0.253797858702683</v>
      </c>
      <c r="R1324" s="19" t="n">
        <v>0.275966900696393</v>
      </c>
      <c r="S1324" s="19"/>
      <c r="T1324" s="19" t="n">
        <v>0.103970145311871</v>
      </c>
      <c r="U1324" s="19" t="n">
        <v>0.279078200948084</v>
      </c>
      <c r="V1324" s="19" t="n">
        <v>0.259348294517922</v>
      </c>
      <c r="W1324" s="19" t="n">
        <v>0.286470432864688</v>
      </c>
      <c r="X1324" s="19"/>
      <c r="Y1324" s="19" t="n">
        <v>0.280962551146405</v>
      </c>
      <c r="Z1324" s="19" t="n">
        <v>0.270851795291233</v>
      </c>
      <c r="AA1324" s="19" t="s">
        <v>118</v>
      </c>
      <c r="AB1324" s="19" t="s">
        <v>118</v>
      </c>
      <c r="AC1324" s="19" t="s">
        <v>118</v>
      </c>
      <c r="AD1324" s="19" t="s">
        <v>118</v>
      </c>
      <c r="AE1324" s="19"/>
      <c r="AF1324" s="19" t="n">
        <v>0.306459240279796</v>
      </c>
      <c r="AG1324" s="19"/>
      <c r="AH1324" s="19" t="n">
        <v>0.280596444674633</v>
      </c>
      <c r="AI1324" s="19"/>
      <c r="AJ1324" s="19" t="n">
        <v>0.229874602289052</v>
      </c>
      <c r="AK1324" s="19" t="n">
        <v>0.250225591833034</v>
      </c>
      <c r="AL1324" s="19" t="n">
        <v>0.300109808434048</v>
      </c>
      <c r="AM1324" s="19" t="n">
        <v>0.379320587696781</v>
      </c>
      <c r="AN1324" s="19" t="n">
        <v>0.27284970575782</v>
      </c>
      <c r="AO1324" s="19" t="n">
        <v>0.231747588493875</v>
      </c>
      <c r="AP1324" s="19" t="n">
        <v>0.336755003901921</v>
      </c>
    </row>
    <row r="1325">
      <c r="B1325" t="s">
        <v>536</v>
      </c>
      <c r="C1325" s="19" t="n">
        <v>0.230246515047579</v>
      </c>
      <c r="D1325" s="19" t="n">
        <v>0.240976539799637</v>
      </c>
      <c r="E1325" s="19" t="n">
        <v>0.21657013590864</v>
      </c>
      <c r="F1325" s="19"/>
      <c r="G1325" s="19" t="n">
        <v>0.155184374417295</v>
      </c>
      <c r="H1325" s="19" t="n">
        <v>0.259713628620015</v>
      </c>
      <c r="I1325" s="19" t="n">
        <v>0.252413766433417</v>
      </c>
      <c r="J1325" s="19" t="n">
        <v>0.227115720024886</v>
      </c>
      <c r="K1325" s="19" t="n">
        <v>0.21523417894678</v>
      </c>
      <c r="L1325" s="19" t="n">
        <v>0.141489545887104</v>
      </c>
      <c r="M1325" s="19"/>
      <c r="N1325" s="19" t="n">
        <v>0.136267658402592</v>
      </c>
      <c r="O1325" s="19" t="n">
        <v>0.132864531353293</v>
      </c>
      <c r="P1325" s="19" t="n">
        <v>0.153773098436725</v>
      </c>
      <c r="Q1325" s="19" t="n">
        <v>0.285189087574178</v>
      </c>
      <c r="R1325" s="19" t="n">
        <v>0.331303743174274</v>
      </c>
      <c r="S1325" s="19"/>
      <c r="T1325" s="19" t="n">
        <v>0.321502562971657</v>
      </c>
      <c r="U1325" s="19" t="n">
        <v>0.128789939924873</v>
      </c>
      <c r="V1325" s="19" t="n">
        <v>0.19629276306875</v>
      </c>
      <c r="W1325" s="19" t="n">
        <v>0.257768010239549</v>
      </c>
      <c r="X1325" s="19"/>
      <c r="Y1325" s="19" t="n">
        <v>0.246637396459246</v>
      </c>
      <c r="Z1325" s="19" t="n">
        <v>0.163602283290828</v>
      </c>
      <c r="AA1325" s="19" t="s">
        <v>118</v>
      </c>
      <c r="AB1325" s="19" t="s">
        <v>118</v>
      </c>
      <c r="AC1325" s="19" t="s">
        <v>118</v>
      </c>
      <c r="AD1325" s="19" t="s">
        <v>118</v>
      </c>
      <c r="AE1325" s="19"/>
      <c r="AF1325" s="19" t="n">
        <v>0.209153442201911</v>
      </c>
      <c r="AG1325" s="19"/>
      <c r="AH1325" s="19" t="n">
        <v>0.236698274297791</v>
      </c>
      <c r="AI1325" s="19"/>
      <c r="AJ1325" s="19" t="n">
        <v>0.258560335908833</v>
      </c>
      <c r="AK1325" s="19" t="n">
        <v>0.24244654076212</v>
      </c>
      <c r="AL1325" s="19" t="n">
        <v>0.249090828420499</v>
      </c>
      <c r="AM1325" s="19" t="n">
        <v>0.167079285813267</v>
      </c>
      <c r="AN1325" s="19" t="n">
        <v>0.258452764825126</v>
      </c>
      <c r="AO1325" s="19" t="n">
        <v>0.167927412472306</v>
      </c>
      <c r="AP1325" s="19" t="n">
        <v>0.217415896425836</v>
      </c>
    </row>
    <row r="1326">
      <c r="B1326" t="s">
        <v>537</v>
      </c>
      <c r="C1326" s="19" t="n">
        <v>0.134927833922752</v>
      </c>
      <c r="D1326" s="19" t="n">
        <v>0.165463956046045</v>
      </c>
      <c r="E1326" s="19" t="n">
        <v>0.0960068068756322</v>
      </c>
      <c r="F1326" s="19"/>
      <c r="G1326" s="19" t="n">
        <v>0.183358993313542</v>
      </c>
      <c r="H1326" s="19" t="n">
        <v>0.143851982261193</v>
      </c>
      <c r="I1326" s="19" t="n">
        <v>0.139068707115187</v>
      </c>
      <c r="J1326" s="19" t="n">
        <v>0.126476994067174</v>
      </c>
      <c r="K1326" s="19" t="n">
        <v>0.0983554691483047</v>
      </c>
      <c r="L1326" s="19" t="n">
        <v>0.098018260963415</v>
      </c>
      <c r="M1326" s="19"/>
      <c r="N1326" s="19" t="n">
        <v>0.0600264246458792</v>
      </c>
      <c r="O1326" s="19" t="n">
        <v>0.103952013711001</v>
      </c>
      <c r="P1326" s="19" t="n">
        <v>0.100506834830269</v>
      </c>
      <c r="Q1326" s="19" t="n">
        <v>0.139651579876404</v>
      </c>
      <c r="R1326" s="19" t="n">
        <v>0.212719414467164</v>
      </c>
      <c r="S1326" s="19"/>
      <c r="T1326" s="19" t="n">
        <v>0.104686368403259</v>
      </c>
      <c r="U1326" s="19" t="n">
        <v>0.0848292412293951</v>
      </c>
      <c r="V1326" s="19" t="n">
        <v>0.129658835360175</v>
      </c>
      <c r="W1326" s="19" t="n">
        <v>0.156442699205424</v>
      </c>
      <c r="X1326" s="19"/>
      <c r="Y1326" s="19" t="n">
        <v>0.143840857486997</v>
      </c>
      <c r="Z1326" s="19" t="n">
        <v>0.0986880739519331</v>
      </c>
      <c r="AA1326" s="19" t="s">
        <v>118</v>
      </c>
      <c r="AB1326" s="19" t="s">
        <v>118</v>
      </c>
      <c r="AC1326" s="19" t="s">
        <v>118</v>
      </c>
      <c r="AD1326" s="19" t="s">
        <v>118</v>
      </c>
      <c r="AE1326" s="19"/>
      <c r="AF1326" s="19" t="n">
        <v>0.135223581887981</v>
      </c>
      <c r="AG1326" s="19"/>
      <c r="AH1326" s="19" t="n">
        <v>0.137788487058279</v>
      </c>
      <c r="AI1326" s="19"/>
      <c r="AJ1326" s="19" t="n">
        <v>0.205850919645451</v>
      </c>
      <c r="AK1326" s="19" t="n">
        <v>0.0695447473714642</v>
      </c>
      <c r="AL1326" s="19" t="n">
        <v>0.0767088451850996</v>
      </c>
      <c r="AM1326" s="19" t="n">
        <v>0.136911218923126</v>
      </c>
      <c r="AN1326" s="19" t="n">
        <v>0.110293071995242</v>
      </c>
      <c r="AO1326" s="19" t="n">
        <v>0.187731219370913</v>
      </c>
      <c r="AP1326" s="19" t="n">
        <v>0.126624912302195</v>
      </c>
    </row>
    <row r="1327">
      <c r="B1327" t="s">
        <v>538</v>
      </c>
      <c r="C1327" s="19" t="n">
        <v>0.0437293834875219</v>
      </c>
      <c r="D1327" s="19" t="n">
        <v>0.0432473625570983</v>
      </c>
      <c r="E1327" s="19" t="n">
        <v>0.0443437624055308</v>
      </c>
      <c r="F1327" s="19"/>
      <c r="G1327" s="19" t="n">
        <v>0.041177897748178</v>
      </c>
      <c r="H1327" s="19" t="n">
        <v>0.029336778910996</v>
      </c>
      <c r="I1327" s="19" t="n">
        <v>0.0752062689812604</v>
      </c>
      <c r="J1327" s="19" t="n">
        <v>0.046908419958969</v>
      </c>
      <c r="K1327" s="19" t="n">
        <v>0.0117244479368438</v>
      </c>
      <c r="L1327" s="19" t="n">
        <v>0.0326592861327807</v>
      </c>
      <c r="M1327" s="19"/>
      <c r="N1327" s="19" t="n">
        <v>0</v>
      </c>
      <c r="O1327" s="19" t="n">
        <v>0.044636275686724</v>
      </c>
      <c r="P1327" s="19" t="n">
        <v>0.0517490270111908</v>
      </c>
      <c r="Q1327" s="19" t="n">
        <v>0.0376217169137218</v>
      </c>
      <c r="R1327" s="19" t="n">
        <v>0.0525652357770007</v>
      </c>
      <c r="S1327" s="19"/>
      <c r="T1327" s="19" t="n">
        <v>0.105603581092747</v>
      </c>
      <c r="U1327" s="19" t="n">
        <v>0</v>
      </c>
      <c r="V1327" s="19" t="n">
        <v>0.0114194140355028</v>
      </c>
      <c r="W1327" s="19" t="n">
        <v>0.055027313692224</v>
      </c>
      <c r="X1327" s="19"/>
      <c r="Y1327" s="19" t="n">
        <v>0.0430073169049187</v>
      </c>
      <c r="Z1327" s="19" t="n">
        <v>0.0466652581037923</v>
      </c>
      <c r="AA1327" s="19" t="s">
        <v>118</v>
      </c>
      <c r="AB1327" s="19" t="s">
        <v>118</v>
      </c>
      <c r="AC1327" s="19" t="s">
        <v>118</v>
      </c>
      <c r="AD1327" s="19" t="s">
        <v>118</v>
      </c>
      <c r="AE1327" s="19"/>
      <c r="AF1327" s="19" t="n">
        <v>0.0337290745722557</v>
      </c>
      <c r="AG1327" s="19"/>
      <c r="AH1327" s="19" t="n">
        <v>0.0380984158207372</v>
      </c>
      <c r="AI1327" s="19"/>
      <c r="AJ1327" s="19" t="n">
        <v>0.0442347639685327</v>
      </c>
      <c r="AK1327" s="19" t="n">
        <v>0.00867914732823716</v>
      </c>
      <c r="AL1327" s="19" t="n">
        <v>0.0557508690277982</v>
      </c>
      <c r="AM1327" s="19" t="n">
        <v>0.0548911962599123</v>
      </c>
      <c r="AN1327" s="19" t="n">
        <v>0.0707100776676945</v>
      </c>
      <c r="AO1327" s="19" t="n">
        <v>0.0595482367994586</v>
      </c>
      <c r="AP1327" s="19" t="n">
        <v>0.0300930337335395</v>
      </c>
    </row>
    <row r="1328">
      <c r="B1328" t="s">
        <v>539</v>
      </c>
      <c r="C1328" s="19" t="n">
        <v>0.0215161238920778</v>
      </c>
      <c r="D1328" s="19" t="n">
        <v>0.027677620983579</v>
      </c>
      <c r="E1328" s="19" t="n">
        <v>0.0136627430999523</v>
      </c>
      <c r="F1328" s="19"/>
      <c r="G1328" s="19" t="n">
        <v>0.018997087318778</v>
      </c>
      <c r="H1328" s="19" t="n">
        <v>0.0521765378231557</v>
      </c>
      <c r="I1328" s="19" t="n">
        <v>0.00542848046059493</v>
      </c>
      <c r="J1328" s="19" t="n">
        <v>0.00609093068514338</v>
      </c>
      <c r="K1328" s="19" t="n">
        <v>0.0258893358725555</v>
      </c>
      <c r="L1328" s="19" t="n">
        <v>0</v>
      </c>
      <c r="M1328" s="19"/>
      <c r="N1328" s="19" t="n">
        <v>0</v>
      </c>
      <c r="O1328" s="19" t="n">
        <v>0.0109813348218504</v>
      </c>
      <c r="P1328" s="19" t="n">
        <v>0.00793088478169405</v>
      </c>
      <c r="Q1328" s="19" t="n">
        <v>0.0376695609034853</v>
      </c>
      <c r="R1328" s="19" t="n">
        <v>0.0226942217502901</v>
      </c>
      <c r="S1328" s="19"/>
      <c r="T1328" s="19" t="n">
        <v>0.0486028581182425</v>
      </c>
      <c r="U1328" s="19" t="n">
        <v>0.0193660477988289</v>
      </c>
      <c r="V1328" s="19" t="n">
        <v>0.00944247919279306</v>
      </c>
      <c r="W1328" s="19" t="n">
        <v>0.0265293606323788</v>
      </c>
      <c r="X1328" s="19"/>
      <c r="Y1328" s="19" t="n">
        <v>0.021062170964436</v>
      </c>
      <c r="Z1328" s="19" t="n">
        <v>0.0233618662506848</v>
      </c>
      <c r="AA1328" s="19" t="s">
        <v>118</v>
      </c>
      <c r="AB1328" s="19" t="s">
        <v>118</v>
      </c>
      <c r="AC1328" s="19" t="s">
        <v>118</v>
      </c>
      <c r="AD1328" s="19" t="s">
        <v>118</v>
      </c>
      <c r="AE1328" s="19"/>
      <c r="AF1328" s="19" t="n">
        <v>0.017814256907457</v>
      </c>
      <c r="AG1328" s="19"/>
      <c r="AH1328" s="19" t="n">
        <v>0.0228749584622759</v>
      </c>
      <c r="AI1328" s="19"/>
      <c r="AJ1328" s="19" t="n">
        <v>0.0355079522655413</v>
      </c>
      <c r="AK1328" s="19" t="n">
        <v>0</v>
      </c>
      <c r="AL1328" s="19" t="n">
        <v>0.0419999138630544</v>
      </c>
      <c r="AM1328" s="19" t="n">
        <v>0.0155993374739143</v>
      </c>
      <c r="AN1328" s="19" t="n">
        <v>0</v>
      </c>
      <c r="AO1328" s="19" t="n">
        <v>0.0276668721605726</v>
      </c>
      <c r="AP1328" s="19" t="n">
        <v>0</v>
      </c>
    </row>
    <row r="1329">
      <c r="B1329" t="s">
        <v>540</v>
      </c>
      <c r="C1329" s="19" t="n">
        <v>0.013053788494333</v>
      </c>
      <c r="D1329" s="19" t="n">
        <v>0.0157527185499687</v>
      </c>
      <c r="E1329" s="19" t="n">
        <v>0.00961376001692687</v>
      </c>
      <c r="F1329" s="19"/>
      <c r="G1329" s="19" t="n">
        <v>0</v>
      </c>
      <c r="H1329" s="19" t="n">
        <v>0.0346196490111554</v>
      </c>
      <c r="I1329" s="19" t="n">
        <v>0.00542848046059493</v>
      </c>
      <c r="J1329" s="19" t="n">
        <v>0.0114147293673177</v>
      </c>
      <c r="K1329" s="19" t="n">
        <v>0</v>
      </c>
      <c r="L1329" s="19" t="n">
        <v>0</v>
      </c>
      <c r="M1329" s="19"/>
      <c r="N1329" s="19" t="n">
        <v>0</v>
      </c>
      <c r="O1329" s="19" t="n">
        <v>0</v>
      </c>
      <c r="P1329" s="19" t="n">
        <v>0</v>
      </c>
      <c r="Q1329" s="19" t="n">
        <v>0.00811464906540883</v>
      </c>
      <c r="R1329" s="19" t="n">
        <v>0.0528535806774519</v>
      </c>
      <c r="S1329" s="19"/>
      <c r="T1329" s="19" t="n">
        <v>0</v>
      </c>
      <c r="U1329" s="19" t="n">
        <v>0.0614881707690213</v>
      </c>
      <c r="V1329" s="19" t="n">
        <v>0.00834300070128433</v>
      </c>
      <c r="W1329" s="19" t="n">
        <v>0.0072483648237853</v>
      </c>
      <c r="X1329" s="19"/>
      <c r="Y1329" s="19" t="n">
        <v>0.0147302565894758</v>
      </c>
      <c r="Z1329" s="19" t="n">
        <v>0.00623738091627756</v>
      </c>
      <c r="AA1329" s="19" t="s">
        <v>118</v>
      </c>
      <c r="AB1329" s="19" t="s">
        <v>118</v>
      </c>
      <c r="AC1329" s="19" t="s">
        <v>118</v>
      </c>
      <c r="AD1329" s="19" t="s">
        <v>118</v>
      </c>
      <c r="AE1329" s="19"/>
      <c r="AF1329" s="19" t="n">
        <v>0.00311003925102386</v>
      </c>
      <c r="AG1329" s="19"/>
      <c r="AH1329" s="19" t="n">
        <v>0.0138781906574329</v>
      </c>
      <c r="AI1329" s="19"/>
      <c r="AJ1329" s="19" t="n">
        <v>0.0328510633736827</v>
      </c>
      <c r="AK1329" s="19" t="n">
        <v>0</v>
      </c>
      <c r="AL1329" s="19" t="n">
        <v>0.00750046832452778</v>
      </c>
      <c r="AM1329" s="19" t="n">
        <v>0</v>
      </c>
      <c r="AN1329" s="19" t="n">
        <v>0.0243722851151778</v>
      </c>
      <c r="AO1329" s="19" t="n">
        <v>0.0149630883299635</v>
      </c>
      <c r="AP1329" s="19" t="n">
        <v>0</v>
      </c>
    </row>
    <row r="1330">
      <c r="B1330" t="s">
        <v>541</v>
      </c>
      <c r="C1330" s="19" t="n">
        <v>0.0223679602832967</v>
      </c>
      <c r="D1330" s="19" t="n">
        <v>0.0168328331176648</v>
      </c>
      <c r="E1330" s="19" t="n">
        <v>0.0294229764131436</v>
      </c>
      <c r="F1330" s="19"/>
      <c r="G1330" s="19" t="n">
        <v>0</v>
      </c>
      <c r="H1330" s="19" t="n">
        <v>0.0156785607975592</v>
      </c>
      <c r="I1330" s="19" t="n">
        <v>0.0240616627246059</v>
      </c>
      <c r="J1330" s="19" t="n">
        <v>0.0311217916389945</v>
      </c>
      <c r="K1330" s="19" t="n">
        <v>0.0405848954896258</v>
      </c>
      <c r="L1330" s="19" t="n">
        <v>0</v>
      </c>
      <c r="M1330" s="19"/>
      <c r="N1330" s="19" t="n">
        <v>0</v>
      </c>
      <c r="O1330" s="19" t="n">
        <v>0.0270691053716688</v>
      </c>
      <c r="P1330" s="19" t="n">
        <v>0.0362335458796766</v>
      </c>
      <c r="Q1330" s="19" t="n">
        <v>0.0215414841856387</v>
      </c>
      <c r="R1330" s="19" t="n">
        <v>0.00638883595709517</v>
      </c>
      <c r="S1330" s="19"/>
      <c r="T1330" s="19" t="n">
        <v>0</v>
      </c>
      <c r="U1330" s="19" t="n">
        <v>0.0444344869881439</v>
      </c>
      <c r="V1330" s="19" t="n">
        <v>0.0393422108268226</v>
      </c>
      <c r="W1330" s="19" t="n">
        <v>0.01400544329413</v>
      </c>
      <c r="X1330" s="19"/>
      <c r="Y1330" s="19" t="n">
        <v>0.0171553931382888</v>
      </c>
      <c r="Z1330" s="19" t="n">
        <v>0.0435619110010579</v>
      </c>
      <c r="AA1330" s="19" t="s">
        <v>118</v>
      </c>
      <c r="AB1330" s="19" t="s">
        <v>118</v>
      </c>
      <c r="AC1330" s="19" t="s">
        <v>118</v>
      </c>
      <c r="AD1330" s="19" t="s">
        <v>118</v>
      </c>
      <c r="AE1330" s="19"/>
      <c r="AF1330" s="19" t="n">
        <v>0.0188364823208006</v>
      </c>
      <c r="AG1330" s="19"/>
      <c r="AH1330" s="19" t="n">
        <v>0.0115263484518594</v>
      </c>
      <c r="AI1330" s="19"/>
      <c r="AJ1330" s="19" t="n">
        <v>0.028109215110794</v>
      </c>
      <c r="AK1330" s="19" t="n">
        <v>0</v>
      </c>
      <c r="AL1330" s="19" t="n">
        <v>0.0226644988399026</v>
      </c>
      <c r="AM1330" s="19" t="n">
        <v>0.035313004644375</v>
      </c>
      <c r="AN1330" s="19" t="n">
        <v>0.0417675727023285</v>
      </c>
      <c r="AO1330" s="19" t="n">
        <v>0.0191937944027876</v>
      </c>
      <c r="AP1330" s="19" t="n">
        <v>0.0176287185635823</v>
      </c>
    </row>
    <row r="1331">
      <c r="C1331" s="19"/>
      <c r="D1331" s="19"/>
      <c r="E1331" s="19"/>
      <c r="F1331" s="19"/>
      <c r="G1331" s="19"/>
      <c r="H1331" s="19"/>
      <c r="I1331" s="19"/>
      <c r="J1331" s="19"/>
      <c r="K1331" s="19"/>
      <c r="L1331" s="19"/>
      <c r="M1331" s="19"/>
      <c r="N1331" s="19"/>
      <c r="O1331" s="19"/>
      <c r="P1331" s="19"/>
      <c r="Q1331" s="19"/>
      <c r="R1331" s="19"/>
      <c r="S1331" s="19"/>
      <c r="T1331" s="19"/>
      <c r="U1331" s="19"/>
      <c r="V1331" s="19"/>
      <c r="W1331" s="19"/>
      <c r="X1331" s="19"/>
      <c r="Y1331" s="19"/>
      <c r="Z1331" s="19"/>
      <c r="AA1331" s="19"/>
      <c r="AB1331" s="19"/>
      <c r="AC1331" s="19"/>
      <c r="AD1331" s="19"/>
      <c r="AE1331" s="19"/>
      <c r="AF1331" s="19"/>
      <c r="AG1331" s="19"/>
      <c r="AH1331" s="19"/>
      <c r="AI1331" s="19"/>
      <c r="AJ1331" s="19"/>
      <c r="AK1331" s="19"/>
      <c r="AL1331" s="19"/>
      <c r="AM1331" s="19"/>
      <c r="AN1331" s="19"/>
      <c r="AO1331" s="19"/>
      <c r="AP1331" s="19"/>
    </row>
    <row r="1332">
      <c r="B1332" s="7" t="s">
        <v>545</v>
      </c>
      <c r="C1332" s="19"/>
      <c r="D1332" s="19"/>
      <c r="E1332" s="19"/>
      <c r="F1332" s="19"/>
      <c r="G1332" s="19"/>
      <c r="H1332" s="19"/>
      <c r="I1332" s="19"/>
      <c r="J1332" s="19"/>
      <c r="K1332" s="19"/>
      <c r="L1332" s="19"/>
      <c r="M1332" s="19"/>
      <c r="N1332" s="19"/>
      <c r="O1332" s="19"/>
      <c r="P1332" s="19"/>
      <c r="Q1332" s="19"/>
      <c r="R1332" s="19"/>
      <c r="S1332" s="19"/>
      <c r="T1332" s="19"/>
      <c r="U1332" s="19"/>
      <c r="V1332" s="19"/>
      <c r="W1332" s="19"/>
      <c r="X1332" s="19"/>
      <c r="Y1332" s="19"/>
      <c r="Z1332" s="19"/>
      <c r="AA1332" s="19"/>
      <c r="AB1332" s="19"/>
      <c r="AC1332" s="19"/>
      <c r="AD1332" s="19"/>
      <c r="AE1332" s="19"/>
      <c r="AF1332" s="19"/>
      <c r="AG1332" s="19"/>
      <c r="AH1332" s="19"/>
      <c r="AI1332" s="19"/>
      <c r="AJ1332" s="19"/>
      <c r="AK1332" s="19"/>
      <c r="AL1332" s="19"/>
      <c r="AM1332" s="19"/>
      <c r="AN1332" s="19"/>
      <c r="AO1332" s="19"/>
      <c r="AP1332" s="19"/>
    </row>
    <row r="1333">
      <c r="B1333" s="26" t="s">
        <v>224</v>
      </c>
      <c r="C1333" s="19"/>
      <c r="D1333" s="19"/>
      <c r="E1333" s="19"/>
      <c r="F1333" s="19"/>
      <c r="G1333" s="19"/>
      <c r="H1333" s="19"/>
      <c r="I1333" s="19"/>
      <c r="J1333" s="19"/>
      <c r="K1333" s="19"/>
      <c r="L1333" s="19"/>
      <c r="M1333" s="19"/>
      <c r="N1333" s="19"/>
      <c r="O1333" s="19"/>
      <c r="P1333" s="19"/>
      <c r="Q1333" s="19"/>
      <c r="R1333" s="19"/>
      <c r="S1333" s="19"/>
      <c r="T1333" s="19"/>
      <c r="U1333" s="19"/>
      <c r="V1333" s="19"/>
      <c r="W1333" s="19"/>
      <c r="X1333" s="19"/>
      <c r="Y1333" s="19"/>
      <c r="Z1333" s="19"/>
      <c r="AA1333" s="19"/>
      <c r="AB1333" s="19"/>
      <c r="AC1333" s="19"/>
      <c r="AD1333" s="19"/>
      <c r="AE1333" s="19"/>
      <c r="AF1333" s="19"/>
      <c r="AG1333" s="19"/>
      <c r="AH1333" s="19"/>
      <c r="AI1333" s="19"/>
      <c r="AJ1333" s="19"/>
      <c r="AK1333" s="19"/>
      <c r="AL1333" s="19"/>
      <c r="AM1333" s="19"/>
      <c r="AN1333" s="19"/>
      <c r="AO1333" s="19"/>
      <c r="AP1333" s="19"/>
    </row>
    <row r="1334">
      <c r="B1334" t="s">
        <v>534</v>
      </c>
      <c r="C1334" s="19" t="n">
        <v>0.273406732650316</v>
      </c>
      <c r="D1334" s="19" t="n">
        <v>0.217320200060966</v>
      </c>
      <c r="E1334" s="19" t="n">
        <v>0.344894049968324</v>
      </c>
      <c r="F1334" s="19"/>
      <c r="G1334" s="19" t="n">
        <v>0.305890750994954</v>
      </c>
      <c r="H1334" s="19" t="n">
        <v>0.233985602738971</v>
      </c>
      <c r="I1334" s="19" t="n">
        <v>0.199691757326432</v>
      </c>
      <c r="J1334" s="19" t="n">
        <v>0.288159256200649</v>
      </c>
      <c r="K1334" s="19" t="n">
        <v>0.369357033141454</v>
      </c>
      <c r="L1334" s="19" t="n">
        <v>0.531165728168875</v>
      </c>
      <c r="M1334" s="19"/>
      <c r="N1334" s="19" t="n">
        <v>0.762636562671412</v>
      </c>
      <c r="O1334" s="19" t="n">
        <v>0.384650928479094</v>
      </c>
      <c r="P1334" s="19" t="n">
        <v>0.400581180979476</v>
      </c>
      <c r="Q1334" s="19" t="n">
        <v>0.184952477662041</v>
      </c>
      <c r="R1334" s="19" t="n">
        <v>0.0768940040914727</v>
      </c>
      <c r="S1334" s="19"/>
      <c r="T1334" s="19" t="n">
        <v>0.263765810696365</v>
      </c>
      <c r="U1334" s="19" t="n">
        <v>0.488973664925004</v>
      </c>
      <c r="V1334" s="19" t="n">
        <v>0.416641869183924</v>
      </c>
      <c r="W1334" s="19" t="n">
        <v>0.178065585653725</v>
      </c>
      <c r="X1334" s="19"/>
      <c r="Y1334" s="19" t="n">
        <v>0.234444774748081</v>
      </c>
      <c r="Z1334" s="19" t="n">
        <v>0.431823457591368</v>
      </c>
      <c r="AA1334" s="19" t="s">
        <v>118</v>
      </c>
      <c r="AB1334" s="19" t="s">
        <v>118</v>
      </c>
      <c r="AC1334" s="19" t="s">
        <v>118</v>
      </c>
      <c r="AD1334" s="19" t="s">
        <v>118</v>
      </c>
      <c r="AE1334" s="19"/>
      <c r="AF1334" s="19" t="n">
        <v>0.315610818635136</v>
      </c>
      <c r="AG1334" s="19"/>
      <c r="AH1334" s="19" t="n">
        <v>0.27817346064574</v>
      </c>
      <c r="AI1334" s="19"/>
      <c r="AJ1334" s="19" t="n">
        <v>0.184439707437403</v>
      </c>
      <c r="AK1334" s="19" t="n">
        <v>0.385499222703278</v>
      </c>
      <c r="AL1334" s="19" t="n">
        <v>0.298614803893392</v>
      </c>
      <c r="AM1334" s="19" t="n">
        <v>0.238492369159627</v>
      </c>
      <c r="AN1334" s="19" t="n">
        <v>0.336649551492947</v>
      </c>
      <c r="AO1334" s="19" t="n">
        <v>0.297049352059425</v>
      </c>
      <c r="AP1334" s="19" t="n">
        <v>0.258552073388176</v>
      </c>
    </row>
    <row r="1335">
      <c r="B1335" t="s">
        <v>535</v>
      </c>
      <c r="C1335" s="19" t="n">
        <v>0.143752267107561</v>
      </c>
      <c r="D1335" s="19" t="n">
        <v>0.155967339825632</v>
      </c>
      <c r="E1335" s="19" t="n">
        <v>0.128183061112019</v>
      </c>
      <c r="F1335" s="19"/>
      <c r="G1335" s="19" t="n">
        <v>0.262152873951245</v>
      </c>
      <c r="H1335" s="19" t="n">
        <v>0.125289043698997</v>
      </c>
      <c r="I1335" s="19" t="n">
        <v>0.178732349648029</v>
      </c>
      <c r="J1335" s="19" t="n">
        <v>0.120015055662579</v>
      </c>
      <c r="K1335" s="19" t="n">
        <v>0.0861207007399202</v>
      </c>
      <c r="L1335" s="19" t="n">
        <v>0.0831510577130049</v>
      </c>
      <c r="M1335" s="19"/>
      <c r="N1335" s="19" t="n">
        <v>0.180218183347527</v>
      </c>
      <c r="O1335" s="19" t="n">
        <v>0.105797496769905</v>
      </c>
      <c r="P1335" s="19" t="n">
        <v>0.196678669776664</v>
      </c>
      <c r="Q1335" s="19" t="n">
        <v>0.135429097576324</v>
      </c>
      <c r="R1335" s="19" t="n">
        <v>0.117091523967998</v>
      </c>
      <c r="S1335" s="19"/>
      <c r="T1335" s="19" t="n">
        <v>0.0874091529259687</v>
      </c>
      <c r="U1335" s="19" t="n">
        <v>0.10689040756831</v>
      </c>
      <c r="V1335" s="19" t="n">
        <v>0.174455087463238</v>
      </c>
      <c r="W1335" s="19" t="n">
        <v>0.145684661506795</v>
      </c>
      <c r="X1335" s="19"/>
      <c r="Y1335" s="19" t="n">
        <v>0.145558868507601</v>
      </c>
      <c r="Z1335" s="19" t="n">
        <v>0.136406746182088</v>
      </c>
      <c r="AA1335" s="19" t="s">
        <v>118</v>
      </c>
      <c r="AB1335" s="19" t="s">
        <v>118</v>
      </c>
      <c r="AC1335" s="19" t="s">
        <v>118</v>
      </c>
      <c r="AD1335" s="19" t="s">
        <v>118</v>
      </c>
      <c r="AE1335" s="19"/>
      <c r="AF1335" s="19" t="n">
        <v>0.126689762012777</v>
      </c>
      <c r="AG1335" s="19"/>
      <c r="AH1335" s="19" t="n">
        <v>0.149086619330251</v>
      </c>
      <c r="AI1335" s="19"/>
      <c r="AJ1335" s="19" t="n">
        <v>0.163881898607545</v>
      </c>
      <c r="AK1335" s="19" t="n">
        <v>0.139694380538601</v>
      </c>
      <c r="AL1335" s="19" t="n">
        <v>0.152560687403003</v>
      </c>
      <c r="AM1335" s="19" t="n">
        <v>0.148934185269792</v>
      </c>
      <c r="AN1335" s="19" t="n">
        <v>0.139490203451567</v>
      </c>
      <c r="AO1335" s="19" t="n">
        <v>0.0464812325938023</v>
      </c>
      <c r="AP1335" s="19" t="n">
        <v>0.168465151866707</v>
      </c>
    </row>
    <row r="1336">
      <c r="B1336" t="s">
        <v>536</v>
      </c>
      <c r="C1336" s="19" t="n">
        <v>0.223304188419564</v>
      </c>
      <c r="D1336" s="19" t="n">
        <v>0.250508617540822</v>
      </c>
      <c r="E1336" s="19" t="n">
        <v>0.188629702990313</v>
      </c>
      <c r="F1336" s="19"/>
      <c r="G1336" s="19" t="n">
        <v>0.181591138775444</v>
      </c>
      <c r="H1336" s="19" t="n">
        <v>0.257546915166569</v>
      </c>
      <c r="I1336" s="19" t="n">
        <v>0.214065458385612</v>
      </c>
      <c r="J1336" s="19" t="n">
        <v>0.236892287872851</v>
      </c>
      <c r="K1336" s="19" t="n">
        <v>0.196594979405529</v>
      </c>
      <c r="L1336" s="19" t="n">
        <v>0.158344361326839</v>
      </c>
      <c r="M1336" s="19"/>
      <c r="N1336" s="19" t="n">
        <v>0</v>
      </c>
      <c r="O1336" s="19" t="n">
        <v>0.171717545563495</v>
      </c>
      <c r="P1336" s="19" t="n">
        <v>0.191339366559802</v>
      </c>
      <c r="Q1336" s="19" t="n">
        <v>0.279022158089511</v>
      </c>
      <c r="R1336" s="19" t="n">
        <v>0.251002313703395</v>
      </c>
      <c r="S1336" s="19"/>
      <c r="T1336" s="19" t="n">
        <v>0.110860347420947</v>
      </c>
      <c r="U1336" s="19" t="n">
        <v>0.137481322681193</v>
      </c>
      <c r="V1336" s="19" t="n">
        <v>0.190917406765988</v>
      </c>
      <c r="W1336" s="19" t="n">
        <v>0.267293255450019</v>
      </c>
      <c r="X1336" s="19"/>
      <c r="Y1336" s="19" t="n">
        <v>0.244132408166623</v>
      </c>
      <c r="Z1336" s="19" t="n">
        <v>0.138618034634355</v>
      </c>
      <c r="AA1336" s="19" t="s">
        <v>118</v>
      </c>
      <c r="AB1336" s="19" t="s">
        <v>118</v>
      </c>
      <c r="AC1336" s="19" t="s">
        <v>118</v>
      </c>
      <c r="AD1336" s="19" t="s">
        <v>118</v>
      </c>
      <c r="AE1336" s="19"/>
      <c r="AF1336" s="19" t="n">
        <v>0.227487827569281</v>
      </c>
      <c r="AG1336" s="19"/>
      <c r="AH1336" s="19" t="n">
        <v>0.217998308664943</v>
      </c>
      <c r="AI1336" s="19"/>
      <c r="AJ1336" s="19" t="n">
        <v>0.218868336317994</v>
      </c>
      <c r="AK1336" s="19" t="n">
        <v>0.202918858248547</v>
      </c>
      <c r="AL1336" s="19" t="n">
        <v>0.211515186977923</v>
      </c>
      <c r="AM1336" s="19" t="n">
        <v>0.289788795072324</v>
      </c>
      <c r="AN1336" s="19" t="n">
        <v>0.20073269336185</v>
      </c>
      <c r="AO1336" s="19" t="n">
        <v>0.242759465763296</v>
      </c>
      <c r="AP1336" s="19" t="n">
        <v>0.212854730331549</v>
      </c>
    </row>
    <row r="1337">
      <c r="B1337" t="s">
        <v>537</v>
      </c>
      <c r="C1337" s="19" t="n">
        <v>0.164488338320695</v>
      </c>
      <c r="D1337" s="19" t="n">
        <v>0.182927439640765</v>
      </c>
      <c r="E1337" s="19" t="n">
        <v>0.140986049513185</v>
      </c>
      <c r="F1337" s="19"/>
      <c r="G1337" s="19" t="n">
        <v>0.0909293235316922</v>
      </c>
      <c r="H1337" s="19" t="n">
        <v>0.177982660555015</v>
      </c>
      <c r="I1337" s="19" t="n">
        <v>0.171058346028959</v>
      </c>
      <c r="J1337" s="19" t="n">
        <v>0.183425533104964</v>
      </c>
      <c r="K1337" s="19" t="n">
        <v>0.165549641845097</v>
      </c>
      <c r="L1337" s="19" t="n">
        <v>0.0953564665875175</v>
      </c>
      <c r="M1337" s="19"/>
      <c r="N1337" s="19" t="n">
        <v>0.0571452539810612</v>
      </c>
      <c r="O1337" s="19" t="n">
        <v>0.195261075504415</v>
      </c>
      <c r="P1337" s="19" t="n">
        <v>0.095391665828418</v>
      </c>
      <c r="Q1337" s="19" t="n">
        <v>0.18018827325747</v>
      </c>
      <c r="R1337" s="19" t="n">
        <v>0.220360689256367</v>
      </c>
      <c r="S1337" s="19"/>
      <c r="T1337" s="19" t="n">
        <v>0.450487329717146</v>
      </c>
      <c r="U1337" s="19" t="n">
        <v>0.0674046416151988</v>
      </c>
      <c r="V1337" s="19" t="n">
        <v>0.0850929734962562</v>
      </c>
      <c r="W1337" s="19" t="n">
        <v>0.180735688917138</v>
      </c>
      <c r="X1337" s="19"/>
      <c r="Y1337" s="19" t="n">
        <v>0.180313697713</v>
      </c>
      <c r="Z1337" s="19" t="n">
        <v>0.100143481416054</v>
      </c>
      <c r="AA1337" s="19" t="s">
        <v>118</v>
      </c>
      <c r="AB1337" s="19" t="s">
        <v>118</v>
      </c>
      <c r="AC1337" s="19" t="s">
        <v>118</v>
      </c>
      <c r="AD1337" s="19" t="s">
        <v>118</v>
      </c>
      <c r="AE1337" s="19"/>
      <c r="AF1337" s="19" t="n">
        <v>0.165300078088844</v>
      </c>
      <c r="AG1337" s="19"/>
      <c r="AH1337" s="19" t="n">
        <v>0.164659134563288</v>
      </c>
      <c r="AI1337" s="19"/>
      <c r="AJ1337" s="19" t="n">
        <v>0.197908855367155</v>
      </c>
      <c r="AK1337" s="19" t="n">
        <v>0.182610823902334</v>
      </c>
      <c r="AL1337" s="19" t="n">
        <v>0.172652499285291</v>
      </c>
      <c r="AM1337" s="19" t="n">
        <v>0.122583865622078</v>
      </c>
      <c r="AN1337" s="19" t="n">
        <v>0.072250316964809</v>
      </c>
      <c r="AO1337" s="19" t="n">
        <v>0.124249535390048</v>
      </c>
      <c r="AP1337" s="19" t="n">
        <v>0.181311087198213</v>
      </c>
    </row>
    <row r="1338">
      <c r="B1338" t="s">
        <v>538</v>
      </c>
      <c r="C1338" s="19" t="n">
        <v>0.099008639493069</v>
      </c>
      <c r="D1338" s="19" t="n">
        <v>0.114354982483875</v>
      </c>
      <c r="E1338" s="19" t="n">
        <v>0.079448348628109</v>
      </c>
      <c r="F1338" s="19"/>
      <c r="G1338" s="19" t="n">
        <v>0.0588505217221534</v>
      </c>
      <c r="H1338" s="19" t="n">
        <v>0.115656543510666</v>
      </c>
      <c r="I1338" s="19" t="n">
        <v>0.145127995846616</v>
      </c>
      <c r="J1338" s="19" t="n">
        <v>0.0729664984351758</v>
      </c>
      <c r="K1338" s="19" t="n">
        <v>0.0726794937925225</v>
      </c>
      <c r="L1338" s="19" t="n">
        <v>0.0326592861327807</v>
      </c>
      <c r="M1338" s="19"/>
      <c r="N1338" s="19" t="n">
        <v>0</v>
      </c>
      <c r="O1338" s="19" t="n">
        <v>0.0457661984167429</v>
      </c>
      <c r="P1338" s="19" t="n">
        <v>0.0703997787663941</v>
      </c>
      <c r="Q1338" s="19" t="n">
        <v>0.113746941838956</v>
      </c>
      <c r="R1338" s="19" t="n">
        <v>0.174394649143656</v>
      </c>
      <c r="S1338" s="19"/>
      <c r="T1338" s="19" t="n">
        <v>0.0563030246446475</v>
      </c>
      <c r="U1338" s="19" t="n">
        <v>0.011123856367343</v>
      </c>
      <c r="V1338" s="19" t="n">
        <v>0.0420385624236372</v>
      </c>
      <c r="W1338" s="19" t="n">
        <v>0.134385513608883</v>
      </c>
      <c r="X1338" s="19"/>
      <c r="Y1338" s="19" t="n">
        <v>0.106622001742387</v>
      </c>
      <c r="Z1338" s="19" t="n">
        <v>0.0680532158371767</v>
      </c>
      <c r="AA1338" s="19" t="s">
        <v>118</v>
      </c>
      <c r="AB1338" s="19" t="s">
        <v>118</v>
      </c>
      <c r="AC1338" s="19" t="s">
        <v>118</v>
      </c>
      <c r="AD1338" s="19" t="s">
        <v>118</v>
      </c>
      <c r="AE1338" s="19"/>
      <c r="AF1338" s="19" t="n">
        <v>0.0952302605099681</v>
      </c>
      <c r="AG1338" s="19"/>
      <c r="AH1338" s="19" t="n">
        <v>0.0993115963000206</v>
      </c>
      <c r="AI1338" s="19"/>
      <c r="AJ1338" s="19" t="n">
        <v>0.112855985464731</v>
      </c>
      <c r="AK1338" s="19" t="n">
        <v>0.0512311756687477</v>
      </c>
      <c r="AL1338" s="19" t="n">
        <v>0.0678834646120403</v>
      </c>
      <c r="AM1338" s="19" t="n">
        <v>0.126094743930768</v>
      </c>
      <c r="AN1338" s="19" t="n">
        <v>0.0516393796678472</v>
      </c>
      <c r="AO1338" s="19" t="n">
        <v>0.188032634027194</v>
      </c>
      <c r="AP1338" s="19" t="n">
        <v>0.108831771839646</v>
      </c>
    </row>
    <row r="1339">
      <c r="B1339" t="s">
        <v>539</v>
      </c>
      <c r="C1339" s="19" t="n">
        <v>0.0512593016818107</v>
      </c>
      <c r="D1339" s="19" t="n">
        <v>0.0489767551884464</v>
      </c>
      <c r="E1339" s="19" t="n">
        <v>0.054168611955258</v>
      </c>
      <c r="F1339" s="19"/>
      <c r="G1339" s="19" t="n">
        <v>0.0802128116001786</v>
      </c>
      <c r="H1339" s="19" t="n">
        <v>0.065503023233959</v>
      </c>
      <c r="I1339" s="19" t="n">
        <v>0.046782259299456</v>
      </c>
      <c r="J1339" s="19" t="n">
        <v>0.0365220912392522</v>
      </c>
      <c r="K1339" s="19" t="n">
        <v>0.0509870741156103</v>
      </c>
      <c r="L1339" s="19" t="n">
        <v>0</v>
      </c>
      <c r="M1339" s="19"/>
      <c r="N1339" s="19" t="n">
        <v>0</v>
      </c>
      <c r="O1339" s="19" t="n">
        <v>0.0434366173248239</v>
      </c>
      <c r="P1339" s="19" t="n">
        <v>0</v>
      </c>
      <c r="Q1339" s="19" t="n">
        <v>0.0731670996967671</v>
      </c>
      <c r="R1339" s="19" t="n">
        <v>0.0941908176606874</v>
      </c>
      <c r="S1339" s="19"/>
      <c r="T1339" s="19" t="n">
        <v>0.031174334594926</v>
      </c>
      <c r="U1339" s="19" t="n">
        <v>0.116784123536001</v>
      </c>
      <c r="V1339" s="19" t="n">
        <v>0.0323488266946479</v>
      </c>
      <c r="W1339" s="19" t="n">
        <v>0.0546804905715614</v>
      </c>
      <c r="X1339" s="19"/>
      <c r="Y1339" s="19" t="n">
        <v>0.0484695797672878</v>
      </c>
      <c r="Z1339" s="19" t="n">
        <v>0.0626021251175302</v>
      </c>
      <c r="AA1339" s="19" t="s">
        <v>118</v>
      </c>
      <c r="AB1339" s="19" t="s">
        <v>118</v>
      </c>
      <c r="AC1339" s="19" t="s">
        <v>118</v>
      </c>
      <c r="AD1339" s="19" t="s">
        <v>118</v>
      </c>
      <c r="AE1339" s="19"/>
      <c r="AF1339" s="19" t="n">
        <v>0.0305670426781998</v>
      </c>
      <c r="AG1339" s="19"/>
      <c r="AH1339" s="19" t="n">
        <v>0.0516052600449825</v>
      </c>
      <c r="AI1339" s="19"/>
      <c r="AJ1339" s="19" t="n">
        <v>0.0654957414361501</v>
      </c>
      <c r="AK1339" s="19" t="n">
        <v>0.0231718036562543</v>
      </c>
      <c r="AL1339" s="19" t="n">
        <v>0.0553912503810297</v>
      </c>
      <c r="AM1339" s="19" t="n">
        <v>0.0416234901868156</v>
      </c>
      <c r="AN1339" s="19" t="n">
        <v>0.099838734926152</v>
      </c>
      <c r="AO1339" s="19" t="n">
        <v>0.0698451591121843</v>
      </c>
      <c r="AP1339" s="19" t="n">
        <v>0.0162194053771821</v>
      </c>
    </row>
    <row r="1340">
      <c r="B1340" t="s">
        <v>540</v>
      </c>
      <c r="C1340" s="19" t="n">
        <v>0.0226163213731992</v>
      </c>
      <c r="D1340" s="19" t="n">
        <v>0.0161629588635847</v>
      </c>
      <c r="E1340" s="19" t="n">
        <v>0.030841710824009</v>
      </c>
      <c r="F1340" s="19"/>
      <c r="G1340" s="19" t="n">
        <v>0.0203725794243329</v>
      </c>
      <c r="H1340" s="19" t="n">
        <v>0.0155094805546894</v>
      </c>
      <c r="I1340" s="19" t="n">
        <v>0.0254746758629928</v>
      </c>
      <c r="J1340" s="19" t="n">
        <v>0.0282646126721607</v>
      </c>
      <c r="K1340" s="19" t="n">
        <v>0</v>
      </c>
      <c r="L1340" s="19" t="n">
        <v>0.0993231000709823</v>
      </c>
      <c r="M1340" s="19"/>
      <c r="N1340" s="19" t="n">
        <v>0</v>
      </c>
      <c r="O1340" s="19" t="n">
        <v>0.0117764429930372</v>
      </c>
      <c r="P1340" s="19" t="n">
        <v>0.00769950881319042</v>
      </c>
      <c r="Q1340" s="19" t="n">
        <v>0.0170093734527131</v>
      </c>
      <c r="R1340" s="19" t="n">
        <v>0.0660660021764231</v>
      </c>
      <c r="S1340" s="19"/>
      <c r="T1340" s="19" t="n">
        <v>0</v>
      </c>
      <c r="U1340" s="19" t="n">
        <v>0.0471764427210843</v>
      </c>
      <c r="V1340" s="19" t="n">
        <v>0.0191630631454864</v>
      </c>
      <c r="W1340" s="19" t="n">
        <v>0.0241483207779793</v>
      </c>
      <c r="X1340" s="19"/>
      <c r="Y1340" s="19" t="n">
        <v>0.0234549117659072</v>
      </c>
      <c r="Z1340" s="19" t="n">
        <v>0.0192066687085878</v>
      </c>
      <c r="AA1340" s="19" t="s">
        <v>118</v>
      </c>
      <c r="AB1340" s="19" t="s">
        <v>118</v>
      </c>
      <c r="AC1340" s="19" t="s">
        <v>118</v>
      </c>
      <c r="AD1340" s="19" t="s">
        <v>118</v>
      </c>
      <c r="AE1340" s="19"/>
      <c r="AF1340" s="19" t="n">
        <v>0.0167364501328018</v>
      </c>
      <c r="AG1340" s="19"/>
      <c r="AH1340" s="19" t="n">
        <v>0.0240446380852037</v>
      </c>
      <c r="AI1340" s="19"/>
      <c r="AJ1340" s="19" t="n">
        <v>0.0379583397977984</v>
      </c>
      <c r="AK1340" s="19" t="n">
        <v>0</v>
      </c>
      <c r="AL1340" s="19" t="n">
        <v>0.0126044262963707</v>
      </c>
      <c r="AM1340" s="19" t="n">
        <v>0.0124726123226619</v>
      </c>
      <c r="AN1340" s="19" t="n">
        <v>0.0229527995839956</v>
      </c>
      <c r="AO1340" s="19" t="n">
        <v>0.0315826210540512</v>
      </c>
      <c r="AP1340" s="19" t="n">
        <v>0.0361370614349438</v>
      </c>
    </row>
    <row r="1341">
      <c r="B1341" t="s">
        <v>541</v>
      </c>
      <c r="C1341" s="19" t="n">
        <v>0.0221642109537845</v>
      </c>
      <c r="D1341" s="19" t="n">
        <v>0.0137817063959082</v>
      </c>
      <c r="E1341" s="19" t="n">
        <v>0.0328484650087826</v>
      </c>
      <c r="F1341" s="19"/>
      <c r="G1341" s="19" t="n">
        <v>0</v>
      </c>
      <c r="H1341" s="19" t="n">
        <v>0.00852673054113316</v>
      </c>
      <c r="I1341" s="19" t="n">
        <v>0.0190671576019028</v>
      </c>
      <c r="J1341" s="19" t="n">
        <v>0.0337546648123688</v>
      </c>
      <c r="K1341" s="19" t="n">
        <v>0.0587110769598681</v>
      </c>
      <c r="L1341" s="19" t="n">
        <v>0</v>
      </c>
      <c r="M1341" s="19"/>
      <c r="N1341" s="19" t="n">
        <v>0</v>
      </c>
      <c r="O1341" s="19" t="n">
        <v>0.0415936949484861</v>
      </c>
      <c r="P1341" s="19" t="n">
        <v>0.0379098292760558</v>
      </c>
      <c r="Q1341" s="19" t="n">
        <v>0.0164845784262181</v>
      </c>
      <c r="R1341" s="19" t="n">
        <v>0</v>
      </c>
      <c r="S1341" s="19"/>
      <c r="T1341" s="19" t="n">
        <v>0</v>
      </c>
      <c r="U1341" s="19" t="n">
        <v>0.0241655405858663</v>
      </c>
      <c r="V1341" s="19" t="n">
        <v>0.0393422108268226</v>
      </c>
      <c r="W1341" s="19" t="n">
        <v>0.0150064835138994</v>
      </c>
      <c r="X1341" s="19"/>
      <c r="Y1341" s="19" t="n">
        <v>0.0170037575891141</v>
      </c>
      <c r="Z1341" s="19" t="n">
        <v>0.0431462705128397</v>
      </c>
      <c r="AA1341" s="19" t="s">
        <v>118</v>
      </c>
      <c r="AB1341" s="19" t="s">
        <v>118</v>
      </c>
      <c r="AC1341" s="19" t="s">
        <v>118</v>
      </c>
      <c r="AD1341" s="19" t="s">
        <v>118</v>
      </c>
      <c r="AE1341" s="19"/>
      <c r="AF1341" s="19" t="n">
        <v>0.0223777603729931</v>
      </c>
      <c r="AG1341" s="19"/>
      <c r="AH1341" s="19" t="n">
        <v>0.0151209823655712</v>
      </c>
      <c r="AI1341" s="19"/>
      <c r="AJ1341" s="19" t="n">
        <v>0.0185911355712234</v>
      </c>
      <c r="AK1341" s="19" t="n">
        <v>0.0148737352822372</v>
      </c>
      <c r="AL1341" s="19" t="n">
        <v>0.0287776811509507</v>
      </c>
      <c r="AM1341" s="19" t="n">
        <v>0.0200099384359338</v>
      </c>
      <c r="AN1341" s="19" t="n">
        <v>0.0764463205508329</v>
      </c>
      <c r="AO1341" s="19" t="n">
        <v>0</v>
      </c>
      <c r="AP1341" s="19" t="n">
        <v>0.0176287185635823</v>
      </c>
    </row>
    <row r="1342">
      <c r="C1342" s="19"/>
      <c r="D1342" s="19"/>
      <c r="E1342" s="19"/>
      <c r="F1342" s="19"/>
      <c r="G1342" s="19"/>
      <c r="H1342" s="19"/>
      <c r="I1342" s="19"/>
      <c r="J1342" s="19"/>
      <c r="K1342" s="19"/>
      <c r="L1342" s="19"/>
      <c r="M1342" s="19"/>
      <c r="N1342" s="19"/>
      <c r="O1342" s="19"/>
      <c r="P1342" s="19"/>
      <c r="Q1342" s="19"/>
      <c r="R1342" s="19"/>
      <c r="S1342" s="19"/>
      <c r="T1342" s="19"/>
      <c r="U1342" s="19"/>
      <c r="V1342" s="19"/>
      <c r="W1342" s="19"/>
      <c r="X1342" s="19"/>
      <c r="Y1342" s="19"/>
      <c r="Z1342" s="19"/>
      <c r="AA1342" s="19"/>
      <c r="AB1342" s="19"/>
      <c r="AC1342" s="19"/>
      <c r="AD1342" s="19"/>
      <c r="AE1342" s="19"/>
      <c r="AF1342" s="19"/>
      <c r="AG1342" s="19"/>
      <c r="AH1342" s="19"/>
      <c r="AI1342" s="19"/>
      <c r="AJ1342" s="19"/>
      <c r="AK1342" s="19"/>
      <c r="AL1342" s="19"/>
      <c r="AM1342" s="19"/>
      <c r="AN1342" s="19"/>
      <c r="AO1342" s="19"/>
      <c r="AP1342" s="19"/>
    </row>
    <row r="1343">
      <c r="B1343" s="7" t="s">
        <v>546</v>
      </c>
      <c r="C1343" s="19"/>
      <c r="D1343" s="19"/>
      <c r="E1343" s="19"/>
      <c r="F1343" s="19"/>
      <c r="G1343" s="19"/>
      <c r="H1343" s="19"/>
      <c r="I1343" s="19"/>
      <c r="J1343" s="19"/>
      <c r="K1343" s="19"/>
      <c r="L1343" s="19"/>
      <c r="M1343" s="19"/>
      <c r="N1343" s="19"/>
      <c r="O1343" s="19"/>
      <c r="P1343" s="19"/>
      <c r="Q1343" s="19"/>
      <c r="R1343" s="19"/>
      <c r="S1343" s="19"/>
      <c r="T1343" s="19"/>
      <c r="U1343" s="19"/>
      <c r="V1343" s="19"/>
      <c r="W1343" s="19"/>
      <c r="X1343" s="19"/>
      <c r="Y1343" s="19"/>
      <c r="Z1343" s="19"/>
      <c r="AA1343" s="19"/>
      <c r="AB1343" s="19"/>
      <c r="AC1343" s="19"/>
      <c r="AD1343" s="19"/>
      <c r="AE1343" s="19"/>
      <c r="AF1343" s="19"/>
      <c r="AG1343" s="19"/>
      <c r="AH1343" s="19"/>
      <c r="AI1343" s="19"/>
      <c r="AJ1343" s="19"/>
      <c r="AK1343" s="19"/>
      <c r="AL1343" s="19"/>
      <c r="AM1343" s="19"/>
      <c r="AN1343" s="19"/>
      <c r="AO1343" s="19"/>
      <c r="AP1343" s="19"/>
    </row>
    <row r="1344">
      <c r="B1344" s="26" t="s">
        <v>224</v>
      </c>
      <c r="C1344" s="19"/>
      <c r="D1344" s="19"/>
      <c r="E1344" s="19"/>
      <c r="F1344" s="19"/>
      <c r="G1344" s="19"/>
      <c r="H1344" s="19"/>
      <c r="I1344" s="19"/>
      <c r="J1344" s="19"/>
      <c r="K1344" s="19"/>
      <c r="L1344" s="19"/>
      <c r="M1344" s="19"/>
      <c r="N1344" s="19"/>
      <c r="O1344" s="19"/>
      <c r="P1344" s="19"/>
      <c r="Q1344" s="19"/>
      <c r="R1344" s="19"/>
      <c r="S1344" s="19"/>
      <c r="T1344" s="19"/>
      <c r="U1344" s="19"/>
      <c r="V1344" s="19"/>
      <c r="W1344" s="19"/>
      <c r="X1344" s="19"/>
      <c r="Y1344" s="19"/>
      <c r="Z1344" s="19"/>
      <c r="AA1344" s="19"/>
      <c r="AB1344" s="19"/>
      <c r="AC1344" s="19"/>
      <c r="AD1344" s="19"/>
      <c r="AE1344" s="19"/>
      <c r="AF1344" s="19"/>
      <c r="AG1344" s="19"/>
      <c r="AH1344" s="19"/>
      <c r="AI1344" s="19"/>
      <c r="AJ1344" s="19"/>
      <c r="AK1344" s="19"/>
      <c r="AL1344" s="19"/>
      <c r="AM1344" s="19"/>
      <c r="AN1344" s="19"/>
      <c r="AO1344" s="19"/>
      <c r="AP1344" s="19"/>
    </row>
    <row r="1345">
      <c r="B1345" t="s">
        <v>534</v>
      </c>
      <c r="C1345" s="19" t="n">
        <v>0.485446327407163</v>
      </c>
      <c r="D1345" s="19" t="n">
        <v>0.390537756532052</v>
      </c>
      <c r="E1345" s="19" t="n">
        <v>0.606415815252379</v>
      </c>
      <c r="F1345" s="19"/>
      <c r="G1345" s="19" t="n">
        <v>0.439803216494523</v>
      </c>
      <c r="H1345" s="19" t="n">
        <v>0.421315749417429</v>
      </c>
      <c r="I1345" s="19" t="n">
        <v>0.392226595927633</v>
      </c>
      <c r="J1345" s="19" t="n">
        <v>0.556380168373893</v>
      </c>
      <c r="K1345" s="19" t="n">
        <v>0.63829995202927</v>
      </c>
      <c r="L1345" s="19" t="n">
        <v>0.705484652784673</v>
      </c>
      <c r="M1345" s="19"/>
      <c r="N1345" s="19" t="n">
        <v>0.70639984953676</v>
      </c>
      <c r="O1345" s="19" t="n">
        <v>0.604551540923141</v>
      </c>
      <c r="P1345" s="19" t="n">
        <v>0.575799069177246</v>
      </c>
      <c r="Q1345" s="19" t="n">
        <v>0.43233792327044</v>
      </c>
      <c r="R1345" s="19" t="n">
        <v>0.317997625423394</v>
      </c>
      <c r="S1345" s="19"/>
      <c r="T1345" s="19" t="n">
        <v>0.365486934574328</v>
      </c>
      <c r="U1345" s="19" t="n">
        <v>0.610422992061399</v>
      </c>
      <c r="V1345" s="19" t="n">
        <v>0.634888481439335</v>
      </c>
      <c r="W1345" s="19" t="n">
        <v>0.420068233577702</v>
      </c>
      <c r="X1345" s="19"/>
      <c r="Y1345" s="19" t="n">
        <v>0.450954654675713</v>
      </c>
      <c r="Z1345" s="19" t="n">
        <v>0.625687170682171</v>
      </c>
      <c r="AA1345" s="19" t="s">
        <v>118</v>
      </c>
      <c r="AB1345" s="19" t="s">
        <v>118</v>
      </c>
      <c r="AC1345" s="19" t="s">
        <v>118</v>
      </c>
      <c r="AD1345" s="19" t="s">
        <v>118</v>
      </c>
      <c r="AE1345" s="19"/>
      <c r="AF1345" s="19" t="n">
        <v>0.518239541795721</v>
      </c>
      <c r="AG1345" s="19"/>
      <c r="AH1345" s="19" t="n">
        <v>0.491680719787418</v>
      </c>
      <c r="AI1345" s="19"/>
      <c r="AJ1345" s="19" t="n">
        <v>0.33608172569681</v>
      </c>
      <c r="AK1345" s="19" t="n">
        <v>0.642822809490044</v>
      </c>
      <c r="AL1345" s="19" t="n">
        <v>0.417444615030537</v>
      </c>
      <c r="AM1345" s="19" t="n">
        <v>0.536326847512556</v>
      </c>
      <c r="AN1345" s="19" t="n">
        <v>0.606036930895892</v>
      </c>
      <c r="AO1345" s="19" t="n">
        <v>0.511421669040074</v>
      </c>
      <c r="AP1345" s="19" t="n">
        <v>0.572928010717254</v>
      </c>
    </row>
    <row r="1346">
      <c r="B1346" t="s">
        <v>535</v>
      </c>
      <c r="C1346" s="19" t="n">
        <v>0.103714574416202</v>
      </c>
      <c r="D1346" s="19" t="n">
        <v>0.110119572858812</v>
      </c>
      <c r="E1346" s="19" t="n">
        <v>0.0955508293075384</v>
      </c>
      <c r="F1346" s="19"/>
      <c r="G1346" s="19" t="n">
        <v>0.107679955971422</v>
      </c>
      <c r="H1346" s="19" t="n">
        <v>0.0988738436235586</v>
      </c>
      <c r="I1346" s="19" t="n">
        <v>0.125764591644263</v>
      </c>
      <c r="J1346" s="19" t="n">
        <v>0.0804373590518749</v>
      </c>
      <c r="K1346" s="19" t="n">
        <v>0.116928248651081</v>
      </c>
      <c r="L1346" s="19" t="n">
        <v>0.082003295109384</v>
      </c>
      <c r="M1346" s="19"/>
      <c r="N1346" s="19" t="n">
        <v>0.114266674798165</v>
      </c>
      <c r="O1346" s="19" t="n">
        <v>0.0911683814929914</v>
      </c>
      <c r="P1346" s="19" t="n">
        <v>0.0911005630860142</v>
      </c>
      <c r="Q1346" s="19" t="n">
        <v>0.121370399545432</v>
      </c>
      <c r="R1346" s="19" t="n">
        <v>0.0969281125682492</v>
      </c>
      <c r="S1346" s="19"/>
      <c r="T1346" s="19" t="n">
        <v>0.0724982647189207</v>
      </c>
      <c r="U1346" s="19" t="n">
        <v>0.126397131132102</v>
      </c>
      <c r="V1346" s="19" t="n">
        <v>0.0733463483251389</v>
      </c>
      <c r="W1346" s="19" t="n">
        <v>0.118268149078201</v>
      </c>
      <c r="X1346" s="19"/>
      <c r="Y1346" s="19" t="n">
        <v>0.0996195139198587</v>
      </c>
      <c r="Z1346" s="19" t="n">
        <v>0.120364817555778</v>
      </c>
      <c r="AA1346" s="19" t="s">
        <v>118</v>
      </c>
      <c r="AB1346" s="19" t="s">
        <v>118</v>
      </c>
      <c r="AC1346" s="19" t="s">
        <v>118</v>
      </c>
      <c r="AD1346" s="19" t="s">
        <v>118</v>
      </c>
      <c r="AE1346" s="19"/>
      <c r="AF1346" s="19" t="n">
        <v>0.0815704900615559</v>
      </c>
      <c r="AG1346" s="19"/>
      <c r="AH1346" s="19" t="n">
        <v>0.103073745710824</v>
      </c>
      <c r="AI1346" s="19"/>
      <c r="AJ1346" s="19" t="n">
        <v>0.138180697366995</v>
      </c>
      <c r="AK1346" s="19" t="n">
        <v>0.051870974795909</v>
      </c>
      <c r="AL1346" s="19" t="n">
        <v>0.160417749490817</v>
      </c>
      <c r="AM1346" s="19" t="n">
        <v>0.144390823362051</v>
      </c>
      <c r="AN1346" s="19" t="n">
        <v>0.066692804967964</v>
      </c>
      <c r="AO1346" s="19" t="n">
        <v>0.0518533622075689</v>
      </c>
      <c r="AP1346" s="19" t="n">
        <v>0.0334570443475205</v>
      </c>
    </row>
    <row r="1347">
      <c r="B1347" t="s">
        <v>536</v>
      </c>
      <c r="C1347" s="19" t="n">
        <v>0.124979324402091</v>
      </c>
      <c r="D1347" s="19" t="n">
        <v>0.157822250596176</v>
      </c>
      <c r="E1347" s="19" t="n">
        <v>0.0831180686229415</v>
      </c>
      <c r="F1347" s="19"/>
      <c r="G1347" s="19" t="n">
        <v>0.185341217024119</v>
      </c>
      <c r="H1347" s="19" t="n">
        <v>0.145636172311361</v>
      </c>
      <c r="I1347" s="19" t="n">
        <v>0.122316214144053</v>
      </c>
      <c r="J1347" s="19" t="n">
        <v>0.0874444142477784</v>
      </c>
      <c r="K1347" s="19" t="n">
        <v>0.132840196392593</v>
      </c>
      <c r="L1347" s="19" t="n">
        <v>0.0504917715802243</v>
      </c>
      <c r="M1347" s="19"/>
      <c r="N1347" s="19" t="n">
        <v>0.0832595059336398</v>
      </c>
      <c r="O1347" s="19" t="n">
        <v>0.0339144139211998</v>
      </c>
      <c r="P1347" s="19" t="n">
        <v>0.101604366856516</v>
      </c>
      <c r="Q1347" s="19" t="n">
        <v>0.172229976416623</v>
      </c>
      <c r="R1347" s="19" t="n">
        <v>0.155299581642372</v>
      </c>
      <c r="S1347" s="19"/>
      <c r="T1347" s="19" t="n">
        <v>0.321306664906151</v>
      </c>
      <c r="U1347" s="19" t="n">
        <v>0.0503048187570164</v>
      </c>
      <c r="V1347" s="19" t="n">
        <v>0.0772091470338418</v>
      </c>
      <c r="W1347" s="19" t="n">
        <v>0.132271497574512</v>
      </c>
      <c r="X1347" s="19"/>
      <c r="Y1347" s="19" t="n">
        <v>0.129647490403212</v>
      </c>
      <c r="Z1347" s="19" t="n">
        <v>0.105998872463966</v>
      </c>
      <c r="AA1347" s="19" t="s">
        <v>118</v>
      </c>
      <c r="AB1347" s="19" t="s">
        <v>118</v>
      </c>
      <c r="AC1347" s="19" t="s">
        <v>118</v>
      </c>
      <c r="AD1347" s="19" t="s">
        <v>118</v>
      </c>
      <c r="AE1347" s="19"/>
      <c r="AF1347" s="19" t="n">
        <v>0.141649072935666</v>
      </c>
      <c r="AG1347" s="19"/>
      <c r="AH1347" s="19" t="n">
        <v>0.128304719992531</v>
      </c>
      <c r="AI1347" s="19"/>
      <c r="AJ1347" s="19" t="n">
        <v>0.169926533134674</v>
      </c>
      <c r="AK1347" s="19" t="n">
        <v>0.120761061209235</v>
      </c>
      <c r="AL1347" s="19" t="n">
        <v>0.108566377832439</v>
      </c>
      <c r="AM1347" s="19" t="n">
        <v>0.0942894764343128</v>
      </c>
      <c r="AN1347" s="19" t="n">
        <v>0.0249252322656356</v>
      </c>
      <c r="AO1347" s="19" t="n">
        <v>0.112177383034854</v>
      </c>
      <c r="AP1347" s="19" t="n">
        <v>0.155766293419855</v>
      </c>
    </row>
    <row r="1348">
      <c r="B1348" t="s">
        <v>537</v>
      </c>
      <c r="C1348" s="19" t="n">
        <v>0.122693730788011</v>
      </c>
      <c r="D1348" s="19" t="n">
        <v>0.161159521745841</v>
      </c>
      <c r="E1348" s="19" t="n">
        <v>0.0736656294392629</v>
      </c>
      <c r="F1348" s="19"/>
      <c r="G1348" s="19" t="n">
        <v>0.086543686563359</v>
      </c>
      <c r="H1348" s="19" t="n">
        <v>0.145653702563147</v>
      </c>
      <c r="I1348" s="19" t="n">
        <v>0.188187522486255</v>
      </c>
      <c r="J1348" s="19" t="n">
        <v>0.0776629214675688</v>
      </c>
      <c r="K1348" s="19" t="n">
        <v>0.0654694264852352</v>
      </c>
      <c r="L1348" s="19" t="n">
        <v>0.0953564665875175</v>
      </c>
      <c r="M1348" s="19"/>
      <c r="N1348" s="19" t="n">
        <v>0</v>
      </c>
      <c r="O1348" s="19" t="n">
        <v>0.0974958158042572</v>
      </c>
      <c r="P1348" s="19" t="n">
        <v>0.111412208234847</v>
      </c>
      <c r="Q1348" s="19" t="n">
        <v>0.114092366119724</v>
      </c>
      <c r="R1348" s="19" t="n">
        <v>0.199292348767806</v>
      </c>
      <c r="S1348" s="19"/>
      <c r="T1348" s="19" t="n">
        <v>0.0553273619946848</v>
      </c>
      <c r="U1348" s="19" t="n">
        <v>0.0483144818945965</v>
      </c>
      <c r="V1348" s="19" t="n">
        <v>0.0911754256747044</v>
      </c>
      <c r="W1348" s="19" t="n">
        <v>0.15583738685852</v>
      </c>
      <c r="X1348" s="19"/>
      <c r="Y1348" s="19" t="n">
        <v>0.141903066342502</v>
      </c>
      <c r="Z1348" s="19" t="n">
        <v>0.0445898522695885</v>
      </c>
      <c r="AA1348" s="19" t="s">
        <v>118</v>
      </c>
      <c r="AB1348" s="19" t="s">
        <v>118</v>
      </c>
      <c r="AC1348" s="19" t="s">
        <v>118</v>
      </c>
      <c r="AD1348" s="19" t="s">
        <v>118</v>
      </c>
      <c r="AE1348" s="19"/>
      <c r="AF1348" s="19" t="n">
        <v>0.140111005402724</v>
      </c>
      <c r="AG1348" s="19"/>
      <c r="AH1348" s="19" t="n">
        <v>0.128138871138279</v>
      </c>
      <c r="AI1348" s="19"/>
      <c r="AJ1348" s="19" t="n">
        <v>0.166774485620551</v>
      </c>
      <c r="AK1348" s="19" t="n">
        <v>0.134352702274044</v>
      </c>
      <c r="AL1348" s="19" t="n">
        <v>0.094343392380026</v>
      </c>
      <c r="AM1348" s="19" t="n">
        <v>0.0567278240638073</v>
      </c>
      <c r="AN1348" s="19" t="n">
        <v>0.118004995595474</v>
      </c>
      <c r="AO1348" s="19" t="n">
        <v>0.125793824778259</v>
      </c>
      <c r="AP1348" s="19" t="n">
        <v>0.118718118025912</v>
      </c>
    </row>
    <row r="1349">
      <c r="B1349" t="s">
        <v>538</v>
      </c>
      <c r="C1349" s="19" t="n">
        <v>0.0706915926765763</v>
      </c>
      <c r="D1349" s="19" t="n">
        <v>0.0829859507963245</v>
      </c>
      <c r="E1349" s="19" t="n">
        <v>0.0550213303238891</v>
      </c>
      <c r="F1349" s="19"/>
      <c r="G1349" s="19" t="n">
        <v>0.108254884864382</v>
      </c>
      <c r="H1349" s="19" t="n">
        <v>0.0746987714458222</v>
      </c>
      <c r="I1349" s="19" t="n">
        <v>0.0682235359622809</v>
      </c>
      <c r="J1349" s="19" t="n">
        <v>0.0842576519284083</v>
      </c>
      <c r="K1349" s="19" t="n">
        <v>0.0353322878193206</v>
      </c>
      <c r="L1349" s="19" t="n">
        <v>0</v>
      </c>
      <c r="M1349" s="19"/>
      <c r="N1349" s="19" t="n">
        <v>0.0571452539810612</v>
      </c>
      <c r="O1349" s="19" t="n">
        <v>0.0724637847708643</v>
      </c>
      <c r="P1349" s="19" t="n">
        <v>0.0356036841270555</v>
      </c>
      <c r="Q1349" s="19" t="n">
        <v>0.0705741352325415</v>
      </c>
      <c r="R1349" s="19" t="n">
        <v>0.117851601193176</v>
      </c>
      <c r="S1349" s="19"/>
      <c r="T1349" s="19" t="n">
        <v>0</v>
      </c>
      <c r="U1349" s="19" t="n">
        <v>0.0831607972068907</v>
      </c>
      <c r="V1349" s="19" t="n">
        <v>0.0647833754609822</v>
      </c>
      <c r="W1349" s="19" t="n">
        <v>0.0707186554363567</v>
      </c>
      <c r="X1349" s="19"/>
      <c r="Y1349" s="19" t="n">
        <v>0.0818169591645037</v>
      </c>
      <c r="Z1349" s="19" t="n">
        <v>0.025456593778196</v>
      </c>
      <c r="AA1349" s="19" t="s">
        <v>118</v>
      </c>
      <c r="AB1349" s="19" t="s">
        <v>118</v>
      </c>
      <c r="AC1349" s="19" t="s">
        <v>118</v>
      </c>
      <c r="AD1349" s="19" t="s">
        <v>118</v>
      </c>
      <c r="AE1349" s="19"/>
      <c r="AF1349" s="19" t="n">
        <v>0.0394792509346091</v>
      </c>
      <c r="AG1349" s="19"/>
      <c r="AH1349" s="19" t="n">
        <v>0.0662900585983037</v>
      </c>
      <c r="AI1349" s="19"/>
      <c r="AJ1349" s="19" t="n">
        <v>0.08908242579574</v>
      </c>
      <c r="AK1349" s="19" t="n">
        <v>0.0420259852867044</v>
      </c>
      <c r="AL1349" s="19" t="n">
        <v>0.0720764873092311</v>
      </c>
      <c r="AM1349" s="19" t="n">
        <v>0.079928744243357</v>
      </c>
      <c r="AN1349" s="19" t="n">
        <v>0.0898534088542291</v>
      </c>
      <c r="AO1349" s="19" t="n">
        <v>0.0688235510726214</v>
      </c>
      <c r="AP1349" s="19" t="n">
        <v>0.0477217522971218</v>
      </c>
    </row>
    <row r="1350">
      <c r="B1350" t="s">
        <v>539</v>
      </c>
      <c r="C1350" s="19" t="n">
        <v>0.0431134200620416</v>
      </c>
      <c r="D1350" s="19" t="n">
        <v>0.0508296612374969</v>
      </c>
      <c r="E1350" s="19" t="n">
        <v>0.0332783784585464</v>
      </c>
      <c r="F1350" s="19"/>
      <c r="G1350" s="19" t="n">
        <v>0.0450241594603631</v>
      </c>
      <c r="H1350" s="19" t="n">
        <v>0.0426450896463252</v>
      </c>
      <c r="I1350" s="19" t="n">
        <v>0.0669003516917108</v>
      </c>
      <c r="J1350" s="19" t="n">
        <v>0.0311263446778381</v>
      </c>
      <c r="K1350" s="19" t="n">
        <v>0.0111298886225006</v>
      </c>
      <c r="L1350" s="19" t="n">
        <v>0.0666638139382016</v>
      </c>
      <c r="M1350" s="19"/>
      <c r="N1350" s="19" t="n">
        <v>0</v>
      </c>
      <c r="O1350" s="19" t="n">
        <v>0.0333601778316585</v>
      </c>
      <c r="P1350" s="19" t="n">
        <v>0.0327124947043977</v>
      </c>
      <c r="Q1350" s="19" t="n">
        <v>0.0454305214827928</v>
      </c>
      <c r="R1350" s="19" t="n">
        <v>0.0692957562410929</v>
      </c>
      <c r="S1350" s="19"/>
      <c r="T1350" s="19" t="n">
        <v>0.15420643921099</v>
      </c>
      <c r="U1350" s="19" t="n">
        <v>0.0371260857361824</v>
      </c>
      <c r="V1350" s="19" t="n">
        <v>0.00777970769050588</v>
      </c>
      <c r="W1350" s="19" t="n">
        <v>0.0502545490747149</v>
      </c>
      <c r="X1350" s="19"/>
      <c r="Y1350" s="19" t="n">
        <v>0.0443484276656768</v>
      </c>
      <c r="Z1350" s="19" t="n">
        <v>0.0380919614295954</v>
      </c>
      <c r="AA1350" s="19" t="s">
        <v>118</v>
      </c>
      <c r="AB1350" s="19" t="s">
        <v>118</v>
      </c>
      <c r="AC1350" s="19" t="s">
        <v>118</v>
      </c>
      <c r="AD1350" s="19" t="s">
        <v>118</v>
      </c>
      <c r="AE1350" s="19"/>
      <c r="AF1350" s="19" t="n">
        <v>0.0316774957265954</v>
      </c>
      <c r="AG1350" s="19"/>
      <c r="AH1350" s="19" t="n">
        <v>0.0419019752702574</v>
      </c>
      <c r="AI1350" s="19"/>
      <c r="AJ1350" s="19" t="n">
        <v>0.0477841702160729</v>
      </c>
      <c r="AK1350" s="19" t="n">
        <v>0</v>
      </c>
      <c r="AL1350" s="19" t="n">
        <v>0.0346222341112356</v>
      </c>
      <c r="AM1350" s="19" t="n">
        <v>0.0454289183863339</v>
      </c>
      <c r="AN1350" s="19" t="n">
        <v>0.0281615593122198</v>
      </c>
      <c r="AO1350" s="19" t="n">
        <v>0.129930209866622</v>
      </c>
      <c r="AP1350" s="19" t="n">
        <v>0.0375463746213439</v>
      </c>
    </row>
    <row r="1351">
      <c r="B1351" t="s">
        <v>540</v>
      </c>
      <c r="C1351" s="19" t="n">
        <v>0.00847531007885302</v>
      </c>
      <c r="D1351" s="19" t="n">
        <v>0.00819194911989938</v>
      </c>
      <c r="E1351" s="19" t="n">
        <v>0.0088364790414018</v>
      </c>
      <c r="F1351" s="19"/>
      <c r="G1351" s="19" t="n">
        <v>0</v>
      </c>
      <c r="H1351" s="19" t="n">
        <v>0.0117465188300073</v>
      </c>
      <c r="I1351" s="19" t="n">
        <v>0.00465729193902407</v>
      </c>
      <c r="J1351" s="19" t="n">
        <v>0.0183698629669151</v>
      </c>
      <c r="K1351" s="19" t="n">
        <v>0</v>
      </c>
      <c r="L1351" s="19" t="n">
        <v>0</v>
      </c>
      <c r="M1351" s="19"/>
      <c r="N1351" s="19" t="n">
        <v>0</v>
      </c>
      <c r="O1351" s="19" t="n">
        <v>0</v>
      </c>
      <c r="P1351" s="19" t="n">
        <v>0</v>
      </c>
      <c r="Q1351" s="19" t="n">
        <v>0.00749640057506235</v>
      </c>
      <c r="R1351" s="19" t="n">
        <v>0.0302135701395399</v>
      </c>
      <c r="S1351" s="19"/>
      <c r="T1351" s="19" t="n">
        <v>0</v>
      </c>
      <c r="U1351" s="19" t="n">
        <v>0</v>
      </c>
      <c r="V1351" s="19" t="n">
        <v>0.0230120108493512</v>
      </c>
      <c r="W1351" s="19" t="n">
        <v>0.00693830794260871</v>
      </c>
      <c r="X1351" s="19"/>
      <c r="Y1351" s="19" t="n">
        <v>0.0105597785882452</v>
      </c>
      <c r="Z1351" s="19" t="n">
        <v>0</v>
      </c>
      <c r="AA1351" s="19" t="s">
        <v>118</v>
      </c>
      <c r="AB1351" s="19" t="s">
        <v>118</v>
      </c>
      <c r="AC1351" s="19" t="s">
        <v>118</v>
      </c>
      <c r="AD1351" s="19" t="s">
        <v>118</v>
      </c>
      <c r="AE1351" s="19"/>
      <c r="AF1351" s="19" t="n">
        <v>0.00863730694846633</v>
      </c>
      <c r="AG1351" s="19"/>
      <c r="AH1351" s="19" t="n">
        <v>0.00901056189214707</v>
      </c>
      <c r="AI1351" s="19"/>
      <c r="AJ1351" s="19" t="n">
        <v>0.0177509751519475</v>
      </c>
      <c r="AK1351" s="19" t="n">
        <v>0</v>
      </c>
      <c r="AL1351" s="19" t="n">
        <v>0.0122209861571148</v>
      </c>
      <c r="AM1351" s="19" t="n">
        <v>0</v>
      </c>
      <c r="AN1351" s="19" t="n">
        <v>0.0229527995839956</v>
      </c>
      <c r="AO1351" s="19" t="n">
        <v>0</v>
      </c>
      <c r="AP1351" s="19" t="n">
        <v>0</v>
      </c>
    </row>
    <row r="1352">
      <c r="B1352" t="s">
        <v>541</v>
      </c>
      <c r="C1352" s="19" t="n">
        <v>0.0408857201690618</v>
      </c>
      <c r="D1352" s="19" t="n">
        <v>0.0383533371133992</v>
      </c>
      <c r="E1352" s="19" t="n">
        <v>0.0441134695540411</v>
      </c>
      <c r="F1352" s="19"/>
      <c r="G1352" s="19" t="n">
        <v>0.0273528796218312</v>
      </c>
      <c r="H1352" s="19" t="n">
        <v>0.0594301521623502</v>
      </c>
      <c r="I1352" s="19" t="n">
        <v>0.0317238962047798</v>
      </c>
      <c r="J1352" s="19" t="n">
        <v>0.0643212772857238</v>
      </c>
      <c r="K1352" s="19" t="n">
        <v>0</v>
      </c>
      <c r="L1352" s="19" t="n">
        <v>0</v>
      </c>
      <c r="M1352" s="19"/>
      <c r="N1352" s="19" t="n">
        <v>0.0389287157503734</v>
      </c>
      <c r="O1352" s="19" t="n">
        <v>0.0670458852558884</v>
      </c>
      <c r="P1352" s="19" t="n">
        <v>0.051767613813924</v>
      </c>
      <c r="Q1352" s="19" t="n">
        <v>0.036468277357385</v>
      </c>
      <c r="R1352" s="19" t="n">
        <v>0.0131214040243692</v>
      </c>
      <c r="S1352" s="19"/>
      <c r="T1352" s="19" t="n">
        <v>0.031174334594926</v>
      </c>
      <c r="U1352" s="19" t="n">
        <v>0.044273693211813</v>
      </c>
      <c r="V1352" s="19" t="n">
        <v>0.0278055035261407</v>
      </c>
      <c r="W1352" s="19" t="n">
        <v>0.045643220457385</v>
      </c>
      <c r="X1352" s="19"/>
      <c r="Y1352" s="19" t="n">
        <v>0.0411501092402894</v>
      </c>
      <c r="Z1352" s="19" t="n">
        <v>0.0398107318207047</v>
      </c>
      <c r="AA1352" s="19" t="s">
        <v>118</v>
      </c>
      <c r="AB1352" s="19" t="s">
        <v>118</v>
      </c>
      <c r="AC1352" s="19" t="s">
        <v>118</v>
      </c>
      <c r="AD1352" s="19" t="s">
        <v>118</v>
      </c>
      <c r="AE1352" s="19"/>
      <c r="AF1352" s="19" t="n">
        <v>0.0386358361946627</v>
      </c>
      <c r="AG1352" s="19"/>
      <c r="AH1352" s="19" t="n">
        <v>0.0315993476102395</v>
      </c>
      <c r="AI1352" s="19"/>
      <c r="AJ1352" s="19" t="n">
        <v>0.0344189870172084</v>
      </c>
      <c r="AK1352" s="19" t="n">
        <v>0.00816646694406329</v>
      </c>
      <c r="AL1352" s="19" t="n">
        <v>0.100308157688599</v>
      </c>
      <c r="AM1352" s="19" t="n">
        <v>0.0429073659975827</v>
      </c>
      <c r="AN1352" s="19" t="n">
        <v>0.0433722685245898</v>
      </c>
      <c r="AO1352" s="19" t="n">
        <v>0</v>
      </c>
      <c r="AP1352" s="19" t="n">
        <v>0.0338624065709927</v>
      </c>
    </row>
    <row r="1353">
      <c r="C1353" s="19"/>
      <c r="D1353" s="19"/>
      <c r="E1353" s="19"/>
      <c r="F1353" s="19"/>
      <c r="G1353" s="19"/>
      <c r="H1353" s="19"/>
      <c r="I1353" s="19"/>
      <c r="J1353" s="19"/>
      <c r="K1353" s="19"/>
      <c r="L1353" s="19"/>
      <c r="M1353" s="19"/>
      <c r="N1353" s="19"/>
      <c r="O1353" s="19"/>
      <c r="P1353" s="19"/>
      <c r="Q1353" s="19"/>
      <c r="R1353" s="19"/>
      <c r="S1353" s="19"/>
      <c r="T1353" s="19"/>
      <c r="U1353" s="19"/>
      <c r="V1353" s="19"/>
      <c r="W1353" s="19"/>
      <c r="X1353" s="19"/>
      <c r="Y1353" s="19"/>
      <c r="Z1353" s="19"/>
      <c r="AA1353" s="19"/>
      <c r="AB1353" s="19"/>
      <c r="AC1353" s="19"/>
      <c r="AD1353" s="19"/>
      <c r="AE1353" s="19"/>
      <c r="AF1353" s="19"/>
      <c r="AG1353" s="19"/>
      <c r="AH1353" s="19"/>
      <c r="AI1353" s="19"/>
      <c r="AJ1353" s="19"/>
      <c r="AK1353" s="19"/>
      <c r="AL1353" s="19"/>
      <c r="AM1353" s="19"/>
      <c r="AN1353" s="19"/>
      <c r="AO1353" s="19"/>
      <c r="AP1353" s="19"/>
    </row>
    <row r="1354">
      <c r="B1354" s="7" t="s">
        <v>547</v>
      </c>
      <c r="C1354" s="19"/>
      <c r="D1354" s="19"/>
      <c r="E1354" s="19"/>
      <c r="F1354" s="19"/>
      <c r="G1354" s="19"/>
      <c r="H1354" s="19"/>
      <c r="I1354" s="19"/>
      <c r="J1354" s="19"/>
      <c r="K1354" s="19"/>
      <c r="L1354" s="19"/>
      <c r="M1354" s="19"/>
      <c r="N1354" s="19"/>
      <c r="O1354" s="19"/>
      <c r="P1354" s="19"/>
      <c r="Q1354" s="19"/>
      <c r="R1354" s="19"/>
      <c r="S1354" s="19"/>
      <c r="T1354" s="19"/>
      <c r="U1354" s="19"/>
      <c r="V1354" s="19"/>
      <c r="W1354" s="19"/>
      <c r="X1354" s="19"/>
      <c r="Y1354" s="19"/>
      <c r="Z1354" s="19"/>
      <c r="AA1354" s="19"/>
      <c r="AB1354" s="19"/>
      <c r="AC1354" s="19"/>
      <c r="AD1354" s="19"/>
      <c r="AE1354" s="19"/>
      <c r="AF1354" s="19"/>
      <c r="AG1354" s="19"/>
      <c r="AH1354" s="19"/>
      <c r="AI1354" s="19"/>
      <c r="AJ1354" s="19"/>
      <c r="AK1354" s="19"/>
      <c r="AL1354" s="19"/>
      <c r="AM1354" s="19"/>
      <c r="AN1354" s="19"/>
      <c r="AO1354" s="19"/>
      <c r="AP1354" s="19"/>
    </row>
    <row r="1355">
      <c r="B1355" s="26" t="s">
        <v>224</v>
      </c>
      <c r="C1355" s="19"/>
      <c r="D1355" s="19"/>
      <c r="E1355" s="19"/>
      <c r="F1355" s="19"/>
      <c r="G1355" s="19"/>
      <c r="H1355" s="19"/>
      <c r="I1355" s="19"/>
      <c r="J1355" s="19"/>
      <c r="K1355" s="19"/>
      <c r="L1355" s="19"/>
      <c r="M1355" s="19"/>
      <c r="N1355" s="19"/>
      <c r="O1355" s="19"/>
      <c r="P1355" s="19"/>
      <c r="Q1355" s="19"/>
      <c r="R1355" s="19"/>
      <c r="S1355" s="19"/>
      <c r="T1355" s="19"/>
      <c r="U1355" s="19"/>
      <c r="V1355" s="19"/>
      <c r="W1355" s="19"/>
      <c r="X1355" s="19"/>
      <c r="Y1355" s="19"/>
      <c r="Z1355" s="19"/>
      <c r="AA1355" s="19"/>
      <c r="AB1355" s="19"/>
      <c r="AC1355" s="19"/>
      <c r="AD1355" s="19"/>
      <c r="AE1355" s="19"/>
      <c r="AF1355" s="19"/>
      <c r="AG1355" s="19"/>
      <c r="AH1355" s="19"/>
      <c r="AI1355" s="19"/>
      <c r="AJ1355" s="19"/>
      <c r="AK1355" s="19"/>
      <c r="AL1355" s="19"/>
      <c r="AM1355" s="19"/>
      <c r="AN1355" s="19"/>
      <c r="AO1355" s="19"/>
      <c r="AP1355" s="19"/>
    </row>
    <row r="1356">
      <c r="B1356" t="s">
        <v>534</v>
      </c>
      <c r="C1356" s="19" t="n">
        <v>0.587468724714542</v>
      </c>
      <c r="D1356" s="19" t="n">
        <v>0.504802847100151</v>
      </c>
      <c r="E1356" s="19" t="n">
        <v>0.692833801704765</v>
      </c>
      <c r="F1356" s="19"/>
      <c r="G1356" s="19" t="n">
        <v>0.498652219880793</v>
      </c>
      <c r="H1356" s="19" t="n">
        <v>0.470507300808141</v>
      </c>
      <c r="I1356" s="19" t="n">
        <v>0.512951014594377</v>
      </c>
      <c r="J1356" s="19" t="n">
        <v>0.711958987696618</v>
      </c>
      <c r="K1356" s="19" t="n">
        <v>0.748777766368603</v>
      </c>
      <c r="L1356" s="19" t="n">
        <v>0.8053204333415</v>
      </c>
      <c r="M1356" s="19"/>
      <c r="N1356" s="19" t="n">
        <v>0.888614495866653</v>
      </c>
      <c r="O1356" s="19" t="n">
        <v>0.665134298379725</v>
      </c>
      <c r="P1356" s="19" t="n">
        <v>0.634794611759382</v>
      </c>
      <c r="Q1356" s="19" t="n">
        <v>0.557260372432528</v>
      </c>
      <c r="R1356" s="19" t="n">
        <v>0.454249119747687</v>
      </c>
      <c r="S1356" s="19"/>
      <c r="T1356" s="19" t="n">
        <v>0.493535978134961</v>
      </c>
      <c r="U1356" s="19" t="n">
        <v>0.661735755869533</v>
      </c>
      <c r="V1356" s="19" t="n">
        <v>0.668216315111246</v>
      </c>
      <c r="W1356" s="19" t="n">
        <v>0.538156963411238</v>
      </c>
      <c r="X1356" s="19"/>
      <c r="Y1356" s="19" t="n">
        <v>0.559457020250625</v>
      </c>
      <c r="Z1356" s="19" t="n">
        <v>0.701362448749793</v>
      </c>
      <c r="AA1356" s="19" t="s">
        <v>118</v>
      </c>
      <c r="AB1356" s="19" t="s">
        <v>118</v>
      </c>
      <c r="AC1356" s="19" t="s">
        <v>118</v>
      </c>
      <c r="AD1356" s="19" t="s">
        <v>118</v>
      </c>
      <c r="AE1356" s="19"/>
      <c r="AF1356" s="19" t="n">
        <v>0.622772146675509</v>
      </c>
      <c r="AG1356" s="19"/>
      <c r="AH1356" s="19" t="n">
        <v>0.597611892723632</v>
      </c>
      <c r="AI1356" s="19"/>
      <c r="AJ1356" s="19" t="n">
        <v>0.450458843959647</v>
      </c>
      <c r="AK1356" s="19" t="n">
        <v>0.727267081977715</v>
      </c>
      <c r="AL1356" s="19" t="n">
        <v>0.579700573476185</v>
      </c>
      <c r="AM1356" s="19" t="n">
        <v>0.609886093948277</v>
      </c>
      <c r="AN1356" s="19" t="n">
        <v>0.697118728360577</v>
      </c>
      <c r="AO1356" s="19" t="n">
        <v>0.585512945595831</v>
      </c>
      <c r="AP1356" s="19" t="n">
        <v>0.632462298171667</v>
      </c>
    </row>
    <row r="1357">
      <c r="B1357" t="s">
        <v>535</v>
      </c>
      <c r="C1357" s="19" t="n">
        <v>0.071368666221666</v>
      </c>
      <c r="D1357" s="19" t="n">
        <v>0.086407196568931</v>
      </c>
      <c r="E1357" s="19" t="n">
        <v>0.0522007101848267</v>
      </c>
      <c r="F1357" s="19"/>
      <c r="G1357" s="19" t="n">
        <v>0.10867354986566</v>
      </c>
      <c r="H1357" s="19" t="n">
        <v>0.078323801517627</v>
      </c>
      <c r="I1357" s="19" t="n">
        <v>0.087905482352726</v>
      </c>
      <c r="J1357" s="19" t="n">
        <v>0.0360130265721742</v>
      </c>
      <c r="K1357" s="19" t="n">
        <v>0.0678505155502226</v>
      </c>
      <c r="L1357" s="19" t="n">
        <v>0.0493440089766033</v>
      </c>
      <c r="M1357" s="19"/>
      <c r="N1357" s="19" t="n">
        <v>0</v>
      </c>
      <c r="O1357" s="19" t="n">
        <v>0.0429145071505213</v>
      </c>
      <c r="P1357" s="19" t="n">
        <v>0.0636867992160041</v>
      </c>
      <c r="Q1357" s="19" t="n">
        <v>0.0886097551487254</v>
      </c>
      <c r="R1357" s="19" t="n">
        <v>0.0882633259935313</v>
      </c>
      <c r="S1357" s="19"/>
      <c r="T1357" s="19" t="n">
        <v>0.0466482095579303</v>
      </c>
      <c r="U1357" s="19" t="n">
        <v>0.0760755903341417</v>
      </c>
      <c r="V1357" s="19" t="n">
        <v>0.0504050897996671</v>
      </c>
      <c r="W1357" s="19" t="n">
        <v>0.0819139624570648</v>
      </c>
      <c r="X1357" s="19"/>
      <c r="Y1357" s="19" t="n">
        <v>0.0667088953838838</v>
      </c>
      <c r="Z1357" s="19" t="n">
        <v>0.0903149839849968</v>
      </c>
      <c r="AA1357" s="19" t="s">
        <v>118</v>
      </c>
      <c r="AB1357" s="19" t="s">
        <v>118</v>
      </c>
      <c r="AC1357" s="19" t="s">
        <v>118</v>
      </c>
      <c r="AD1357" s="19" t="s">
        <v>118</v>
      </c>
      <c r="AE1357" s="19"/>
      <c r="AF1357" s="19" t="n">
        <v>0.0576725832964498</v>
      </c>
      <c r="AG1357" s="19"/>
      <c r="AH1357" s="19" t="n">
        <v>0.0722438722382565</v>
      </c>
      <c r="AI1357" s="19"/>
      <c r="AJ1357" s="19" t="n">
        <v>0.10521335135499</v>
      </c>
      <c r="AK1357" s="19" t="n">
        <v>0.0720373036498731</v>
      </c>
      <c r="AL1357" s="19" t="n">
        <v>0.0552473230457692</v>
      </c>
      <c r="AM1357" s="19" t="n">
        <v>0.0882850509594081</v>
      </c>
      <c r="AN1357" s="19" t="n">
        <v>0.0249252322656356</v>
      </c>
      <c r="AO1357" s="19" t="n">
        <v>0.0617325385051691</v>
      </c>
      <c r="AP1357" s="19" t="n">
        <v>0.0418947044847397</v>
      </c>
    </row>
    <row r="1358">
      <c r="B1358" t="s">
        <v>536</v>
      </c>
      <c r="C1358" s="19" t="n">
        <v>0.117694415909455</v>
      </c>
      <c r="D1358" s="19" t="n">
        <v>0.148980102303154</v>
      </c>
      <c r="E1358" s="19" t="n">
        <v>0.0778180019561575</v>
      </c>
      <c r="F1358" s="19"/>
      <c r="G1358" s="19" t="n">
        <v>0.1370449729906</v>
      </c>
      <c r="H1358" s="19" t="n">
        <v>0.196703406007179</v>
      </c>
      <c r="I1358" s="19" t="n">
        <v>0.11212545614377</v>
      </c>
      <c r="J1358" s="19" t="n">
        <v>0.0639939013327661</v>
      </c>
      <c r="K1358" s="19" t="n">
        <v>0.0601028839705436</v>
      </c>
      <c r="L1358" s="19" t="n">
        <v>0.0786717437436948</v>
      </c>
      <c r="M1358" s="19"/>
      <c r="N1358" s="19" t="n">
        <v>0.0542402501522861</v>
      </c>
      <c r="O1358" s="19" t="n">
        <v>0.103016430566402</v>
      </c>
      <c r="P1358" s="19" t="n">
        <v>0.0867868778407148</v>
      </c>
      <c r="Q1358" s="19" t="n">
        <v>0.155111726102787</v>
      </c>
      <c r="R1358" s="19" t="n">
        <v>0.114420398092969</v>
      </c>
      <c r="S1358" s="19"/>
      <c r="T1358" s="19" t="n">
        <v>0.161458577261061</v>
      </c>
      <c r="U1358" s="19" t="n">
        <v>0.0282640902191755</v>
      </c>
      <c r="V1358" s="19" t="n">
        <v>0.124725601018589</v>
      </c>
      <c r="W1358" s="19" t="n">
        <v>0.128510293270869</v>
      </c>
      <c r="X1358" s="19"/>
      <c r="Y1358" s="19" t="n">
        <v>0.130090369548767</v>
      </c>
      <c r="Z1358" s="19" t="n">
        <v>0.0672932943080123</v>
      </c>
      <c r="AA1358" s="19" t="s">
        <v>118</v>
      </c>
      <c r="AB1358" s="19" t="s">
        <v>118</v>
      </c>
      <c r="AC1358" s="19" t="s">
        <v>118</v>
      </c>
      <c r="AD1358" s="19" t="s">
        <v>118</v>
      </c>
      <c r="AE1358" s="19"/>
      <c r="AF1358" s="19" t="n">
        <v>0.100942043375543</v>
      </c>
      <c r="AG1358" s="19"/>
      <c r="AH1358" s="19" t="n">
        <v>0.116398929445668</v>
      </c>
      <c r="AI1358" s="19"/>
      <c r="AJ1358" s="19" t="n">
        <v>0.187171402353043</v>
      </c>
      <c r="AK1358" s="19" t="n">
        <v>0.0749078083231396</v>
      </c>
      <c r="AL1358" s="19" t="n">
        <v>0.120919102802608</v>
      </c>
      <c r="AM1358" s="19" t="n">
        <v>0.10470298708308</v>
      </c>
      <c r="AN1358" s="19" t="n">
        <v>0.0530790593994485</v>
      </c>
      <c r="AO1358" s="19" t="n">
        <v>0.047552682983909</v>
      </c>
      <c r="AP1358" s="19" t="n">
        <v>0.124331300795492</v>
      </c>
    </row>
    <row r="1359">
      <c r="B1359" t="s">
        <v>537</v>
      </c>
      <c r="C1359" s="19" t="n">
        <v>0.0859583168245036</v>
      </c>
      <c r="D1359" s="19" t="n">
        <v>0.10202588549388</v>
      </c>
      <c r="E1359" s="19" t="n">
        <v>0.0654787591309209</v>
      </c>
      <c r="F1359" s="19"/>
      <c r="G1359" s="19" t="n">
        <v>0.187640887751254</v>
      </c>
      <c r="H1359" s="19" t="n">
        <v>0.0889949124992801</v>
      </c>
      <c r="I1359" s="19" t="n">
        <v>0.106342245047631</v>
      </c>
      <c r="J1359" s="19" t="n">
        <v>0.0641641945534029</v>
      </c>
      <c r="K1359" s="19" t="n">
        <v>0.0289168239131842</v>
      </c>
      <c r="L1359" s="19" t="n">
        <v>0</v>
      </c>
      <c r="M1359" s="19"/>
      <c r="N1359" s="19" t="n">
        <v>0.0571452539810612</v>
      </c>
      <c r="O1359" s="19" t="n">
        <v>0.0992681727093524</v>
      </c>
      <c r="P1359" s="19" t="n">
        <v>0.0500893566164024</v>
      </c>
      <c r="Q1359" s="19" t="n">
        <v>0.0965698825597096</v>
      </c>
      <c r="R1359" s="19" t="n">
        <v>0.10751696482535</v>
      </c>
      <c r="S1359" s="19"/>
      <c r="T1359" s="19" t="n">
        <v>0.1927536539533</v>
      </c>
      <c r="U1359" s="19" t="n">
        <v>0.057010950478711</v>
      </c>
      <c r="V1359" s="19" t="n">
        <v>0.0526654782000342</v>
      </c>
      <c r="W1359" s="19" t="n">
        <v>0.100240094229372</v>
      </c>
      <c r="X1359" s="19"/>
      <c r="Y1359" s="19" t="n">
        <v>0.0986670209774958</v>
      </c>
      <c r="Z1359" s="19" t="n">
        <v>0.0342855724718325</v>
      </c>
      <c r="AA1359" s="19" t="s">
        <v>118</v>
      </c>
      <c r="AB1359" s="19" t="s">
        <v>118</v>
      </c>
      <c r="AC1359" s="19" t="s">
        <v>118</v>
      </c>
      <c r="AD1359" s="19" t="s">
        <v>118</v>
      </c>
      <c r="AE1359" s="19"/>
      <c r="AF1359" s="19" t="n">
        <v>0.0810871936385033</v>
      </c>
      <c r="AG1359" s="19"/>
      <c r="AH1359" s="19" t="n">
        <v>0.0884260842107247</v>
      </c>
      <c r="AI1359" s="19"/>
      <c r="AJ1359" s="19" t="n">
        <v>0.123324450284745</v>
      </c>
      <c r="AK1359" s="19" t="n">
        <v>0.0924123494019775</v>
      </c>
      <c r="AL1359" s="19" t="n">
        <v>0.114059431476957</v>
      </c>
      <c r="AM1359" s="19" t="n">
        <v>0.0475350937228201</v>
      </c>
      <c r="AN1359" s="19" t="n">
        <v>0.0249252322656356</v>
      </c>
      <c r="AO1359" s="19" t="n">
        <v>0.0308860577590971</v>
      </c>
      <c r="AP1359" s="19" t="n">
        <v>0.069105561067929</v>
      </c>
    </row>
    <row r="1360">
      <c r="B1360" t="s">
        <v>538</v>
      </c>
      <c r="C1360" s="19" t="n">
        <v>0.051888104677469</v>
      </c>
      <c r="D1360" s="19" t="n">
        <v>0.0598216229789564</v>
      </c>
      <c r="E1360" s="19" t="n">
        <v>0.0417761238848759</v>
      </c>
      <c r="F1360" s="19"/>
      <c r="G1360" s="19" t="n">
        <v>0.0679883695116928</v>
      </c>
      <c r="H1360" s="19" t="n">
        <v>0.0544349930608486</v>
      </c>
      <c r="I1360" s="19" t="n">
        <v>0.093451350594544</v>
      </c>
      <c r="J1360" s="19" t="n">
        <v>0.0289365565694499</v>
      </c>
      <c r="K1360" s="19" t="n">
        <v>0.0111298886225006</v>
      </c>
      <c r="L1360" s="19" t="n">
        <v>0</v>
      </c>
      <c r="M1360" s="19"/>
      <c r="N1360" s="19" t="n">
        <v>0</v>
      </c>
      <c r="O1360" s="19" t="n">
        <v>0.0405544600230418</v>
      </c>
      <c r="P1360" s="19" t="n">
        <v>0.054639228287941</v>
      </c>
      <c r="Q1360" s="19" t="n">
        <v>0.0375882276782423</v>
      </c>
      <c r="R1360" s="19" t="n">
        <v>0.0947662427639957</v>
      </c>
      <c r="S1360" s="19"/>
      <c r="T1360" s="19" t="n">
        <v>0.105603581092747</v>
      </c>
      <c r="U1360" s="19" t="n">
        <v>0.0254858814548752</v>
      </c>
      <c r="V1360" s="19" t="n">
        <v>0.0535112982008317</v>
      </c>
      <c r="W1360" s="19" t="n">
        <v>0.0548476737512957</v>
      </c>
      <c r="X1360" s="19"/>
      <c r="Y1360" s="19" t="n">
        <v>0.0539372156456705</v>
      </c>
      <c r="Z1360" s="19" t="n">
        <v>0.0435565560053564</v>
      </c>
      <c r="AA1360" s="19" t="s">
        <v>118</v>
      </c>
      <c r="AB1360" s="19" t="s">
        <v>118</v>
      </c>
      <c r="AC1360" s="19" t="s">
        <v>118</v>
      </c>
      <c r="AD1360" s="19" t="s">
        <v>118</v>
      </c>
      <c r="AE1360" s="19"/>
      <c r="AF1360" s="19" t="n">
        <v>0.0477051695707036</v>
      </c>
      <c r="AG1360" s="19"/>
      <c r="AH1360" s="19" t="n">
        <v>0.0503566865752568</v>
      </c>
      <c r="AI1360" s="19"/>
      <c r="AJ1360" s="19" t="n">
        <v>0.0558268676844598</v>
      </c>
      <c r="AK1360" s="19" t="n">
        <v>0.0170425227591687</v>
      </c>
      <c r="AL1360" s="19" t="n">
        <v>0.0240916340123754</v>
      </c>
      <c r="AM1360" s="19" t="n">
        <v>0.0654049323726317</v>
      </c>
      <c r="AN1360" s="19" t="n">
        <v>0.0625565972514516</v>
      </c>
      <c r="AO1360" s="19" t="n">
        <v>0.132975012325493</v>
      </c>
      <c r="AP1360" s="19" t="n">
        <v>0.0469380085617065</v>
      </c>
    </row>
    <row r="1361">
      <c r="B1361" t="s">
        <v>539</v>
      </c>
      <c r="C1361" s="19" t="n">
        <v>0.0301702312154122</v>
      </c>
      <c r="D1361" s="19" t="n">
        <v>0.0304807882992676</v>
      </c>
      <c r="E1361" s="19" t="n">
        <v>0.0297743983519069</v>
      </c>
      <c r="F1361" s="19"/>
      <c r="G1361" s="19" t="n">
        <v>0</v>
      </c>
      <c r="H1361" s="19" t="n">
        <v>0.0490196389672922</v>
      </c>
      <c r="I1361" s="19" t="n">
        <v>0.03040611999169</v>
      </c>
      <c r="J1361" s="19" t="n">
        <v>0.0164922344452327</v>
      </c>
      <c r="K1361" s="19" t="n">
        <v>0.0274344368251887</v>
      </c>
      <c r="L1361" s="19" t="n">
        <v>0.0666638139382016</v>
      </c>
      <c r="M1361" s="19"/>
      <c r="N1361" s="19" t="n">
        <v>0</v>
      </c>
      <c r="O1361" s="19" t="n">
        <v>0</v>
      </c>
      <c r="P1361" s="19" t="n">
        <v>0.00897605276720844</v>
      </c>
      <c r="Q1361" s="19" t="n">
        <v>0.0264947557066718</v>
      </c>
      <c r="R1361" s="19" t="n">
        <v>0.0962942662986888</v>
      </c>
      <c r="S1361" s="19"/>
      <c r="T1361" s="19" t="n">
        <v>0</v>
      </c>
      <c r="U1361" s="19" t="n">
        <v>0.0935474784420585</v>
      </c>
      <c r="V1361" s="19" t="n">
        <v>0.00834300070128433</v>
      </c>
      <c r="W1361" s="19" t="n">
        <v>0.030899745756874</v>
      </c>
      <c r="X1361" s="19"/>
      <c r="Y1361" s="19" t="n">
        <v>0.0321877217707423</v>
      </c>
      <c r="Z1361" s="19" t="n">
        <v>0.0219672490352853</v>
      </c>
      <c r="AA1361" s="19" t="s">
        <v>118</v>
      </c>
      <c r="AB1361" s="19" t="s">
        <v>118</v>
      </c>
      <c r="AC1361" s="19" t="s">
        <v>118</v>
      </c>
      <c r="AD1361" s="19" t="s">
        <v>118</v>
      </c>
      <c r="AE1361" s="19"/>
      <c r="AF1361" s="19" t="n">
        <v>0.0284264642250448</v>
      </c>
      <c r="AG1361" s="19"/>
      <c r="AH1361" s="19" t="n">
        <v>0.0320756094039747</v>
      </c>
      <c r="AI1361" s="19"/>
      <c r="AJ1361" s="19" t="n">
        <v>0.0486416776214062</v>
      </c>
      <c r="AK1361" s="19" t="n">
        <v>0.00816646694406329</v>
      </c>
      <c r="AL1361" s="19" t="n">
        <v>0.0297862273256003</v>
      </c>
      <c r="AM1361" s="19" t="n">
        <v>0.0350321285176096</v>
      </c>
      <c r="AN1361" s="19" t="n">
        <v>0.0243722851151778</v>
      </c>
      <c r="AO1361" s="19" t="n">
        <v>0.0279550897419758</v>
      </c>
      <c r="AP1361" s="19" t="n">
        <v>0.0199176560577616</v>
      </c>
    </row>
    <row r="1362">
      <c r="B1362" t="s">
        <v>540</v>
      </c>
      <c r="C1362" s="19" t="n">
        <v>0.0164749384809559</v>
      </c>
      <c r="D1362" s="19" t="n">
        <v>0.0268884443809856</v>
      </c>
      <c r="E1362" s="19" t="n">
        <v>0.00320199101388926</v>
      </c>
      <c r="F1362" s="19"/>
      <c r="G1362" s="19" t="n">
        <v>0</v>
      </c>
      <c r="H1362" s="19" t="n">
        <v>0.0226539844290095</v>
      </c>
      <c r="I1362" s="19" t="n">
        <v>0.0250944350704821</v>
      </c>
      <c r="J1362" s="19" t="n">
        <v>0.0127417978226911</v>
      </c>
      <c r="K1362" s="19" t="n">
        <v>0.0111298886225006</v>
      </c>
      <c r="L1362" s="19" t="n">
        <v>0</v>
      </c>
      <c r="M1362" s="19"/>
      <c r="N1362" s="19" t="n">
        <v>0</v>
      </c>
      <c r="O1362" s="19" t="n">
        <v>0</v>
      </c>
      <c r="P1362" s="19" t="n">
        <v>0.0206992135419801</v>
      </c>
      <c r="Q1362" s="19" t="n">
        <v>0.0148916264499011</v>
      </c>
      <c r="R1362" s="19" t="n">
        <v>0.0313682782534081</v>
      </c>
      <c r="S1362" s="19"/>
      <c r="T1362" s="19" t="n">
        <v>0</v>
      </c>
      <c r="U1362" s="19" t="n">
        <v>0</v>
      </c>
      <c r="V1362" s="19" t="n">
        <v>0</v>
      </c>
      <c r="W1362" s="19" t="n">
        <v>0.0270366129945967</v>
      </c>
      <c r="X1362" s="19"/>
      <c r="Y1362" s="19" t="n">
        <v>0.0205268834998659</v>
      </c>
      <c r="Z1362" s="19" t="n">
        <v>0</v>
      </c>
      <c r="AA1362" s="19" t="s">
        <v>118</v>
      </c>
      <c r="AB1362" s="19" t="s">
        <v>118</v>
      </c>
      <c r="AC1362" s="19" t="s">
        <v>118</v>
      </c>
      <c r="AD1362" s="19" t="s">
        <v>118</v>
      </c>
      <c r="AE1362" s="19"/>
      <c r="AF1362" s="19" t="n">
        <v>0.01248302481609</v>
      </c>
      <c r="AG1362" s="19"/>
      <c r="AH1362" s="19" t="n">
        <v>0.0143824890759403</v>
      </c>
      <c r="AI1362" s="19"/>
      <c r="AJ1362" s="19" t="n">
        <v>0</v>
      </c>
      <c r="AK1362" s="19" t="n">
        <v>0</v>
      </c>
      <c r="AL1362" s="19" t="n">
        <v>0</v>
      </c>
      <c r="AM1362" s="19" t="n">
        <v>0.0291437749602393</v>
      </c>
      <c r="AN1362" s="19" t="n">
        <v>0.0712552926397454</v>
      </c>
      <c r="AO1362" s="19" t="n">
        <v>0.0630007986992424</v>
      </c>
      <c r="AP1362" s="19" t="n">
        <v>0.0176287185635823</v>
      </c>
    </row>
    <row r="1363">
      <c r="B1363" t="s">
        <v>541</v>
      </c>
      <c r="C1363" s="19" t="n">
        <v>0.0389766019559967</v>
      </c>
      <c r="D1363" s="19" t="n">
        <v>0.0405931128746747</v>
      </c>
      <c r="E1363" s="19" t="n">
        <v>0.0369162137726578</v>
      </c>
      <c r="F1363" s="19"/>
      <c r="G1363" s="19" t="n">
        <v>0</v>
      </c>
      <c r="H1363" s="19" t="n">
        <v>0.0393619627106224</v>
      </c>
      <c r="I1363" s="19" t="n">
        <v>0.0317238962047798</v>
      </c>
      <c r="J1363" s="19" t="n">
        <v>0.0656993010076652</v>
      </c>
      <c r="K1363" s="19" t="n">
        <v>0.0446577961272563</v>
      </c>
      <c r="L1363" s="19" t="n">
        <v>0</v>
      </c>
      <c r="M1363" s="19"/>
      <c r="N1363" s="19" t="n">
        <v>0</v>
      </c>
      <c r="O1363" s="19" t="n">
        <v>0.0491121311709571</v>
      </c>
      <c r="P1363" s="19" t="n">
        <v>0.0803278599703674</v>
      </c>
      <c r="Q1363" s="19" t="n">
        <v>0.0234736539214345</v>
      </c>
      <c r="R1363" s="19" t="n">
        <v>0.0131214040243692</v>
      </c>
      <c r="S1363" s="19"/>
      <c r="T1363" s="19" t="n">
        <v>0</v>
      </c>
      <c r="U1363" s="19" t="n">
        <v>0.0578802532015051</v>
      </c>
      <c r="V1363" s="19" t="n">
        <v>0.0421332169683477</v>
      </c>
      <c r="W1363" s="19" t="n">
        <v>0.0383946541286896</v>
      </c>
      <c r="X1363" s="19"/>
      <c r="Y1363" s="19" t="n">
        <v>0.0384248729229502</v>
      </c>
      <c r="Z1363" s="19" t="n">
        <v>0.0412198954447236</v>
      </c>
      <c r="AA1363" s="19" t="s">
        <v>118</v>
      </c>
      <c r="AB1363" s="19" t="s">
        <v>118</v>
      </c>
      <c r="AC1363" s="19" t="s">
        <v>118</v>
      </c>
      <c r="AD1363" s="19" t="s">
        <v>118</v>
      </c>
      <c r="AE1363" s="19"/>
      <c r="AF1363" s="19" t="n">
        <v>0.0489113744021562</v>
      </c>
      <c r="AG1363" s="19"/>
      <c r="AH1363" s="19" t="n">
        <v>0.028504436326548</v>
      </c>
      <c r="AI1363" s="19"/>
      <c r="AJ1363" s="19" t="n">
        <v>0.0293634067417091</v>
      </c>
      <c r="AK1363" s="19" t="n">
        <v>0.00816646694406329</v>
      </c>
      <c r="AL1363" s="19" t="n">
        <v>0.0761957078605048</v>
      </c>
      <c r="AM1363" s="19" t="n">
        <v>0.0200099384359338</v>
      </c>
      <c r="AN1363" s="19" t="n">
        <v>0.0417675727023285</v>
      </c>
      <c r="AO1363" s="19" t="n">
        <v>0.0503848743892832</v>
      </c>
      <c r="AP1363" s="19" t="n">
        <v>0.0477217522971218</v>
      </c>
    </row>
    <row r="1364">
      <c r="C1364" s="19"/>
      <c r="D1364" s="19"/>
      <c r="E1364" s="19"/>
      <c r="F1364" s="19"/>
      <c r="G1364" s="19"/>
      <c r="H1364" s="19"/>
      <c r="I1364" s="19"/>
      <c r="J1364" s="19"/>
      <c r="K1364" s="19"/>
      <c r="L1364" s="19"/>
      <c r="M1364" s="19"/>
      <c r="N1364" s="19"/>
      <c r="O1364" s="19"/>
      <c r="P1364" s="19"/>
      <c r="Q1364" s="19"/>
      <c r="R1364" s="19"/>
      <c r="S1364" s="19"/>
      <c r="T1364" s="19"/>
      <c r="U1364" s="19"/>
      <c r="V1364" s="19"/>
      <c r="W1364" s="19"/>
      <c r="X1364" s="19"/>
      <c r="Y1364" s="19"/>
      <c r="Z1364" s="19"/>
      <c r="AA1364" s="19"/>
      <c r="AB1364" s="19"/>
      <c r="AC1364" s="19"/>
      <c r="AD1364" s="19"/>
      <c r="AE1364" s="19"/>
      <c r="AF1364" s="19"/>
      <c r="AG1364" s="19"/>
      <c r="AH1364" s="19"/>
      <c r="AI1364" s="19"/>
      <c r="AJ1364" s="19"/>
      <c r="AK1364" s="19"/>
      <c r="AL1364" s="19"/>
      <c r="AM1364" s="19"/>
      <c r="AN1364" s="19"/>
      <c r="AO1364" s="19"/>
      <c r="AP1364" s="19"/>
    </row>
    <row r="1365">
      <c r="B1365" s="7" t="s">
        <v>548</v>
      </c>
      <c r="C1365" s="19"/>
      <c r="D1365" s="19"/>
      <c r="E1365" s="19"/>
      <c r="F1365" s="19"/>
      <c r="G1365" s="19"/>
      <c r="H1365" s="19"/>
      <c r="I1365" s="19"/>
      <c r="J1365" s="19"/>
      <c r="K1365" s="19"/>
      <c r="L1365" s="19"/>
      <c r="M1365" s="19"/>
      <c r="N1365" s="19"/>
      <c r="O1365" s="19"/>
      <c r="P1365" s="19"/>
      <c r="Q1365" s="19"/>
      <c r="R1365" s="19"/>
      <c r="S1365" s="19"/>
      <c r="T1365" s="19"/>
      <c r="U1365" s="19"/>
      <c r="V1365" s="19"/>
      <c r="W1365" s="19"/>
      <c r="X1365" s="19"/>
      <c r="Y1365" s="19"/>
      <c r="Z1365" s="19"/>
      <c r="AA1365" s="19"/>
      <c r="AB1365" s="19"/>
      <c r="AC1365" s="19"/>
      <c r="AD1365" s="19"/>
      <c r="AE1365" s="19"/>
      <c r="AF1365" s="19"/>
      <c r="AG1365" s="19"/>
      <c r="AH1365" s="19"/>
      <c r="AI1365" s="19"/>
      <c r="AJ1365" s="19"/>
      <c r="AK1365" s="19"/>
      <c r="AL1365" s="19"/>
      <c r="AM1365" s="19"/>
      <c r="AN1365" s="19"/>
      <c r="AO1365" s="19"/>
      <c r="AP1365" s="19"/>
    </row>
    <row r="1366">
      <c r="B1366" s="26" t="s">
        <v>224</v>
      </c>
      <c r="C1366" s="19"/>
      <c r="D1366" s="19"/>
      <c r="E1366" s="19"/>
      <c r="F1366" s="19"/>
      <c r="G1366" s="19"/>
      <c r="H1366" s="19"/>
      <c r="I1366" s="19"/>
      <c r="J1366" s="19"/>
      <c r="K1366" s="19"/>
      <c r="L1366" s="19"/>
      <c r="M1366" s="19"/>
      <c r="N1366" s="19"/>
      <c r="O1366" s="19"/>
      <c r="P1366" s="19"/>
      <c r="Q1366" s="19"/>
      <c r="R1366" s="19"/>
      <c r="S1366" s="19"/>
      <c r="T1366" s="19"/>
      <c r="U1366" s="19"/>
      <c r="V1366" s="19"/>
      <c r="W1366" s="19"/>
      <c r="X1366" s="19"/>
      <c r="Y1366" s="19"/>
      <c r="Z1366" s="19"/>
      <c r="AA1366" s="19"/>
      <c r="AB1366" s="19"/>
      <c r="AC1366" s="19"/>
      <c r="AD1366" s="19"/>
      <c r="AE1366" s="19"/>
      <c r="AF1366" s="19"/>
      <c r="AG1366" s="19"/>
      <c r="AH1366" s="19"/>
      <c r="AI1366" s="19"/>
      <c r="AJ1366" s="19"/>
      <c r="AK1366" s="19"/>
      <c r="AL1366" s="19"/>
      <c r="AM1366" s="19"/>
      <c r="AN1366" s="19"/>
      <c r="AO1366" s="19"/>
      <c r="AP1366" s="19"/>
    </row>
    <row r="1367">
      <c r="B1367" t="s">
        <v>534</v>
      </c>
      <c r="C1367" s="19" t="n">
        <v>0.353043174122626</v>
      </c>
      <c r="D1367" s="19" t="n">
        <v>0.286152626181063</v>
      </c>
      <c r="E1367" s="19" t="n">
        <v>0.438301178237181</v>
      </c>
      <c r="F1367" s="19"/>
      <c r="G1367" s="19" t="n">
        <v>0.449334304900923</v>
      </c>
      <c r="H1367" s="19" t="n">
        <v>0.212412538964453</v>
      </c>
      <c r="I1367" s="19" t="n">
        <v>0.298629449103518</v>
      </c>
      <c r="J1367" s="19" t="n">
        <v>0.407256480692702</v>
      </c>
      <c r="K1367" s="19" t="n">
        <v>0.446986577560091</v>
      </c>
      <c r="L1367" s="19" t="n">
        <v>0.789221283305513</v>
      </c>
      <c r="M1367" s="19"/>
      <c r="N1367" s="19" t="n">
        <v>0.828588071220773</v>
      </c>
      <c r="O1367" s="19" t="n">
        <v>0.472666321030187</v>
      </c>
      <c r="P1367" s="19" t="n">
        <v>0.406793041511738</v>
      </c>
      <c r="Q1367" s="19" t="n">
        <v>0.298224753651198</v>
      </c>
      <c r="R1367" s="19" t="n">
        <v>0.185540792314715</v>
      </c>
      <c r="S1367" s="19"/>
      <c r="T1367" s="19" t="n">
        <v>0.396661269169254</v>
      </c>
      <c r="U1367" s="19" t="n">
        <v>0.527311967068139</v>
      </c>
      <c r="V1367" s="19" t="n">
        <v>0.460951732264557</v>
      </c>
      <c r="W1367" s="19" t="n">
        <v>0.258530133827648</v>
      </c>
      <c r="X1367" s="19"/>
      <c r="Y1367" s="19" t="n">
        <v>0.304201443432191</v>
      </c>
      <c r="Z1367" s="19" t="n">
        <v>0.551630396968207</v>
      </c>
      <c r="AA1367" s="19" t="s">
        <v>118</v>
      </c>
      <c r="AB1367" s="19" t="s">
        <v>118</v>
      </c>
      <c r="AC1367" s="19" t="s">
        <v>118</v>
      </c>
      <c r="AD1367" s="19" t="s">
        <v>118</v>
      </c>
      <c r="AE1367" s="19"/>
      <c r="AF1367" s="19" t="n">
        <v>0.426682717838018</v>
      </c>
      <c r="AG1367" s="19"/>
      <c r="AH1367" s="19" t="n">
        <v>0.355559215250878</v>
      </c>
      <c r="AI1367" s="19"/>
      <c r="AJ1367" s="19" t="n">
        <v>0.256794297174092</v>
      </c>
      <c r="AK1367" s="19" t="n">
        <v>0.507002176965426</v>
      </c>
      <c r="AL1367" s="19" t="n">
        <v>0.314677556173466</v>
      </c>
      <c r="AM1367" s="19" t="n">
        <v>0.341476991037743</v>
      </c>
      <c r="AN1367" s="19" t="n">
        <v>0.453169828978995</v>
      </c>
      <c r="AO1367" s="19" t="n">
        <v>0.392884860185184</v>
      </c>
      <c r="AP1367" s="19" t="n">
        <v>0.343354770320517</v>
      </c>
    </row>
    <row r="1368">
      <c r="B1368" t="s">
        <v>535</v>
      </c>
      <c r="C1368" s="19" t="n">
        <v>0.0759236069929956</v>
      </c>
      <c r="D1368" s="19" t="n">
        <v>0.0810964131426234</v>
      </c>
      <c r="E1368" s="19" t="n">
        <v>0.0693304015019291</v>
      </c>
      <c r="F1368" s="19"/>
      <c r="G1368" s="19" t="n">
        <v>0.0825064714292021</v>
      </c>
      <c r="H1368" s="19" t="n">
        <v>0.128490542702448</v>
      </c>
      <c r="I1368" s="19" t="n">
        <v>0.06260345308787</v>
      </c>
      <c r="J1368" s="19" t="n">
        <v>0.0597041576720781</v>
      </c>
      <c r="K1368" s="19" t="n">
        <v>0.0404904758839556</v>
      </c>
      <c r="L1368" s="19" t="n">
        <v>0</v>
      </c>
      <c r="M1368" s="19"/>
      <c r="N1368" s="19" t="n">
        <v>0</v>
      </c>
      <c r="O1368" s="19" t="n">
        <v>0.0672718381041428</v>
      </c>
      <c r="P1368" s="19" t="n">
        <v>0.114618206997072</v>
      </c>
      <c r="Q1368" s="19" t="n">
        <v>0.0658836040864157</v>
      </c>
      <c r="R1368" s="19" t="n">
        <v>0.0669666348082689</v>
      </c>
      <c r="S1368" s="19"/>
      <c r="T1368" s="19" t="n">
        <v>0.0580684141579809</v>
      </c>
      <c r="U1368" s="19" t="n">
        <v>0.0554992379543949</v>
      </c>
      <c r="V1368" s="19" t="n">
        <v>0.078025981895189</v>
      </c>
      <c r="W1368" s="19" t="n">
        <v>0.0836037550617641</v>
      </c>
      <c r="X1368" s="19"/>
      <c r="Y1368" s="19" t="n">
        <v>0.0728708441023712</v>
      </c>
      <c r="Z1368" s="19" t="n">
        <v>0.088335937512108</v>
      </c>
      <c r="AA1368" s="19" t="s">
        <v>118</v>
      </c>
      <c r="AB1368" s="19" t="s">
        <v>118</v>
      </c>
      <c r="AC1368" s="19" t="s">
        <v>118</v>
      </c>
      <c r="AD1368" s="19" t="s">
        <v>118</v>
      </c>
      <c r="AE1368" s="19"/>
      <c r="AF1368" s="19" t="n">
        <v>0.0591025988148033</v>
      </c>
      <c r="AG1368" s="19"/>
      <c r="AH1368" s="19" t="n">
        <v>0.0759325747275636</v>
      </c>
      <c r="AI1368" s="19"/>
      <c r="AJ1368" s="19" t="n">
        <v>0.0701911728220089</v>
      </c>
      <c r="AK1368" s="19" t="n">
        <v>0.0241243264202196</v>
      </c>
      <c r="AL1368" s="19" t="n">
        <v>0.0784442662317745</v>
      </c>
      <c r="AM1368" s="19" t="n">
        <v>0.144234326274358</v>
      </c>
      <c r="AN1368" s="19" t="n">
        <v>0.0945654788071024</v>
      </c>
      <c r="AO1368" s="19" t="n">
        <v>0.101103470843862</v>
      </c>
      <c r="AP1368" s="19" t="n">
        <v>0.0561369040321647</v>
      </c>
    </row>
    <row r="1369">
      <c r="B1369" t="s">
        <v>536</v>
      </c>
      <c r="C1369" s="19" t="n">
        <v>0.160499335490224</v>
      </c>
      <c r="D1369" s="19" t="n">
        <v>0.180965862919167</v>
      </c>
      <c r="E1369" s="19" t="n">
        <v>0.134412910226196</v>
      </c>
      <c r="F1369" s="19"/>
      <c r="G1369" s="19" t="n">
        <v>0.141604743291976</v>
      </c>
      <c r="H1369" s="19" t="n">
        <v>0.20616323032548</v>
      </c>
      <c r="I1369" s="19" t="n">
        <v>0.167316831731736</v>
      </c>
      <c r="J1369" s="19" t="n">
        <v>0.132312369487885</v>
      </c>
      <c r="K1369" s="19" t="n">
        <v>0.138044093270432</v>
      </c>
      <c r="L1369" s="19" t="n">
        <v>0.0953564665875175</v>
      </c>
      <c r="M1369" s="19"/>
      <c r="N1369" s="19" t="n">
        <v>0.114266674798165</v>
      </c>
      <c r="O1369" s="19" t="n">
        <v>0.154160019040099</v>
      </c>
      <c r="P1369" s="19" t="n">
        <v>0.18312033707184</v>
      </c>
      <c r="Q1369" s="19" t="n">
        <v>0.181960341711065</v>
      </c>
      <c r="R1369" s="19" t="n">
        <v>0.107151245423494</v>
      </c>
      <c r="S1369" s="19"/>
      <c r="T1369" s="19" t="n">
        <v>0.242668516044669</v>
      </c>
      <c r="U1369" s="19" t="n">
        <v>0.121161296974167</v>
      </c>
      <c r="V1369" s="19" t="n">
        <v>0.140337650902512</v>
      </c>
      <c r="W1369" s="19" t="n">
        <v>0.183547056492571</v>
      </c>
      <c r="X1369" s="19"/>
      <c r="Y1369" s="19" t="n">
        <v>0.163013948476497</v>
      </c>
      <c r="Z1369" s="19" t="n">
        <v>0.150275086627289</v>
      </c>
      <c r="AA1369" s="19" t="s">
        <v>118</v>
      </c>
      <c r="AB1369" s="19" t="s">
        <v>118</v>
      </c>
      <c r="AC1369" s="19" t="s">
        <v>118</v>
      </c>
      <c r="AD1369" s="19" t="s">
        <v>118</v>
      </c>
      <c r="AE1369" s="19"/>
      <c r="AF1369" s="19" t="n">
        <v>0.139567304308637</v>
      </c>
      <c r="AG1369" s="19"/>
      <c r="AH1369" s="19" t="n">
        <v>0.164584819796882</v>
      </c>
      <c r="AI1369" s="19"/>
      <c r="AJ1369" s="19" t="n">
        <v>0.156487300944205</v>
      </c>
      <c r="AK1369" s="19" t="n">
        <v>0.108029009633632</v>
      </c>
      <c r="AL1369" s="19" t="n">
        <v>0.198020202582143</v>
      </c>
      <c r="AM1369" s="19" t="n">
        <v>0.168748001347494</v>
      </c>
      <c r="AN1369" s="19" t="n">
        <v>0.121635106872674</v>
      </c>
      <c r="AO1369" s="19" t="n">
        <v>0.101215422995261</v>
      </c>
      <c r="AP1369" s="19" t="n">
        <v>0.240320360020644</v>
      </c>
    </row>
    <row r="1370">
      <c r="B1370" t="s">
        <v>537</v>
      </c>
      <c r="C1370" s="19" t="n">
        <v>0.155822676335537</v>
      </c>
      <c r="D1370" s="19" t="n">
        <v>0.177360167090762</v>
      </c>
      <c r="E1370" s="19" t="n">
        <v>0.128371212235851</v>
      </c>
      <c r="F1370" s="19"/>
      <c r="G1370" s="19" t="n">
        <v>0.122748176220018</v>
      </c>
      <c r="H1370" s="19" t="n">
        <v>0.173225416725073</v>
      </c>
      <c r="I1370" s="19" t="n">
        <v>0.171195648007185</v>
      </c>
      <c r="J1370" s="19" t="n">
        <v>0.148992075948059</v>
      </c>
      <c r="K1370" s="19" t="n">
        <v>0.149575282841695</v>
      </c>
      <c r="L1370" s="19" t="n">
        <v>0.082003295109384</v>
      </c>
      <c r="M1370" s="19"/>
      <c r="N1370" s="19" t="n">
        <v>0</v>
      </c>
      <c r="O1370" s="19" t="n">
        <v>0.0870188659997894</v>
      </c>
      <c r="P1370" s="19" t="n">
        <v>0.119424796574099</v>
      </c>
      <c r="Q1370" s="19" t="n">
        <v>0.190169953459147</v>
      </c>
      <c r="R1370" s="19" t="n">
        <v>0.22990004798876</v>
      </c>
      <c r="S1370" s="19"/>
      <c r="T1370" s="19" t="n">
        <v>0.221620281537926</v>
      </c>
      <c r="U1370" s="19" t="n">
        <v>0.0577346162199396</v>
      </c>
      <c r="V1370" s="19" t="n">
        <v>0.0793815296627066</v>
      </c>
      <c r="W1370" s="19" t="n">
        <v>0.203001432437283</v>
      </c>
      <c r="X1370" s="19"/>
      <c r="Y1370" s="19" t="n">
        <v>0.172388803713014</v>
      </c>
      <c r="Z1370" s="19" t="n">
        <v>0.0884659061577815</v>
      </c>
      <c r="AA1370" s="19" t="s">
        <v>118</v>
      </c>
      <c r="AB1370" s="19" t="s">
        <v>118</v>
      </c>
      <c r="AC1370" s="19" t="s">
        <v>118</v>
      </c>
      <c r="AD1370" s="19" t="s">
        <v>118</v>
      </c>
      <c r="AE1370" s="19"/>
      <c r="AF1370" s="19" t="n">
        <v>0.142772544593166</v>
      </c>
      <c r="AG1370" s="19"/>
      <c r="AH1370" s="19" t="n">
        <v>0.162315337165889</v>
      </c>
      <c r="AI1370" s="19"/>
      <c r="AJ1370" s="19" t="n">
        <v>0.232147966316874</v>
      </c>
      <c r="AK1370" s="19" t="n">
        <v>0.165775005105771</v>
      </c>
      <c r="AL1370" s="19" t="n">
        <v>0.128382522720101</v>
      </c>
      <c r="AM1370" s="19" t="n">
        <v>0.0912063809933105</v>
      </c>
      <c r="AN1370" s="19" t="n">
        <v>0.0754866440113932</v>
      </c>
      <c r="AO1370" s="19" t="n">
        <v>0.108071533763593</v>
      </c>
      <c r="AP1370" s="19" t="n">
        <v>0.166832534465205</v>
      </c>
    </row>
    <row r="1371">
      <c r="B1371" t="s">
        <v>538</v>
      </c>
      <c r="C1371" s="19" t="n">
        <v>0.134256953950278</v>
      </c>
      <c r="D1371" s="19" t="n">
        <v>0.123742624895253</v>
      </c>
      <c r="E1371" s="19" t="n">
        <v>0.14765840957325</v>
      </c>
      <c r="F1371" s="19"/>
      <c r="G1371" s="19" t="n">
        <v>0.147800179031994</v>
      </c>
      <c r="H1371" s="19" t="n">
        <v>0.132801869122755</v>
      </c>
      <c r="I1371" s="19" t="n">
        <v>0.152772094353047</v>
      </c>
      <c r="J1371" s="19" t="n">
        <v>0.146855437600717</v>
      </c>
      <c r="K1371" s="19" t="n">
        <v>0.108465029595335</v>
      </c>
      <c r="L1371" s="19" t="n">
        <v>0</v>
      </c>
      <c r="M1371" s="19"/>
      <c r="N1371" s="19" t="n">
        <v>0</v>
      </c>
      <c r="O1371" s="19" t="n">
        <v>0.133513601325095</v>
      </c>
      <c r="P1371" s="19" t="n">
        <v>0.0626993258351531</v>
      </c>
      <c r="Q1371" s="19" t="n">
        <v>0.160583922992391</v>
      </c>
      <c r="R1371" s="19" t="n">
        <v>0.205820501086908</v>
      </c>
      <c r="S1371" s="19"/>
      <c r="T1371" s="19" t="n">
        <v>0.0388062948077262</v>
      </c>
      <c r="U1371" s="19" t="n">
        <v>0.128467902656108</v>
      </c>
      <c r="V1371" s="19" t="n">
        <v>0.163800640174351</v>
      </c>
      <c r="W1371" s="19" t="n">
        <v>0.127819205793596</v>
      </c>
      <c r="X1371" s="19"/>
      <c r="Y1371" s="19" t="n">
        <v>0.148664277020356</v>
      </c>
      <c r="Z1371" s="19" t="n">
        <v>0.0756777382533608</v>
      </c>
      <c r="AA1371" s="19" t="s">
        <v>118</v>
      </c>
      <c r="AB1371" s="19" t="s">
        <v>118</v>
      </c>
      <c r="AC1371" s="19" t="s">
        <v>118</v>
      </c>
      <c r="AD1371" s="19" t="s">
        <v>118</v>
      </c>
      <c r="AE1371" s="19"/>
      <c r="AF1371" s="19" t="n">
        <v>0.104915547160713</v>
      </c>
      <c r="AG1371" s="19"/>
      <c r="AH1371" s="19" t="n">
        <v>0.129330427009268</v>
      </c>
      <c r="AI1371" s="19"/>
      <c r="AJ1371" s="19" t="n">
        <v>0.174588647014658</v>
      </c>
      <c r="AK1371" s="19" t="n">
        <v>0.106462287556795</v>
      </c>
      <c r="AL1371" s="19" t="n">
        <v>0.136067176503604</v>
      </c>
      <c r="AM1371" s="19" t="n">
        <v>0.160218646791247</v>
      </c>
      <c r="AN1371" s="19" t="n">
        <v>0.0898736030546482</v>
      </c>
      <c r="AO1371" s="19" t="n">
        <v>0.104414594266877</v>
      </c>
      <c r="AP1371" s="19" t="n">
        <v>0.106131060749734</v>
      </c>
    </row>
    <row r="1372">
      <c r="B1372" t="s">
        <v>539</v>
      </c>
      <c r="C1372" s="19" t="n">
        <v>0.0591506839416079</v>
      </c>
      <c r="D1372" s="19" t="n">
        <v>0.0763531623588147</v>
      </c>
      <c r="E1372" s="19" t="n">
        <v>0.0372245819614591</v>
      </c>
      <c r="F1372" s="19"/>
      <c r="G1372" s="19" t="n">
        <v>0.035633545701554</v>
      </c>
      <c r="H1372" s="19" t="n">
        <v>0.0646766660009165</v>
      </c>
      <c r="I1372" s="19" t="n">
        <v>0.0827403159920594</v>
      </c>
      <c r="J1372" s="19" t="n">
        <v>0.0303099528121481</v>
      </c>
      <c r="K1372" s="19" t="n">
        <v>0.0901181496155287</v>
      </c>
      <c r="L1372" s="19" t="n">
        <v>0</v>
      </c>
      <c r="M1372" s="19"/>
      <c r="N1372" s="19" t="n">
        <v>0</v>
      </c>
      <c r="O1372" s="19" t="n">
        <v>0.0293313741773932</v>
      </c>
      <c r="P1372" s="19" t="n">
        <v>0.016430843336364</v>
      </c>
      <c r="Q1372" s="19" t="n">
        <v>0.062711789017862</v>
      </c>
      <c r="R1372" s="19" t="n">
        <v>0.145286062825422</v>
      </c>
      <c r="S1372" s="19"/>
      <c r="T1372" s="19" t="n">
        <v>0.0421752242824429</v>
      </c>
      <c r="U1372" s="19" t="n">
        <v>0.0538069771574702</v>
      </c>
      <c r="V1372" s="19" t="n">
        <v>0.0275060638467707</v>
      </c>
      <c r="W1372" s="19" t="n">
        <v>0.0708736062276669</v>
      </c>
      <c r="X1372" s="19"/>
      <c r="Y1372" s="19" t="n">
        <v>0.0692808700540104</v>
      </c>
      <c r="Z1372" s="19" t="n">
        <v>0.0179620221449679</v>
      </c>
      <c r="AA1372" s="19" t="s">
        <v>118</v>
      </c>
      <c r="AB1372" s="19" t="s">
        <v>118</v>
      </c>
      <c r="AC1372" s="19" t="s">
        <v>118</v>
      </c>
      <c r="AD1372" s="19" t="s">
        <v>118</v>
      </c>
      <c r="AE1372" s="19"/>
      <c r="AF1372" s="19" t="n">
        <v>0.0579118677451678</v>
      </c>
      <c r="AG1372" s="19"/>
      <c r="AH1372" s="19" t="n">
        <v>0.0600361797440408</v>
      </c>
      <c r="AI1372" s="19"/>
      <c r="AJ1372" s="19" t="n">
        <v>0.0559881720529967</v>
      </c>
      <c r="AK1372" s="19" t="n">
        <v>0.0474768439514125</v>
      </c>
      <c r="AL1372" s="19" t="n">
        <v>0.0684755204656208</v>
      </c>
      <c r="AM1372" s="19" t="n">
        <v>0.0280787268749926</v>
      </c>
      <c r="AN1372" s="19" t="n">
        <v>0.0975247846354193</v>
      </c>
      <c r="AO1372" s="19" t="n">
        <v>0.118152289532257</v>
      </c>
      <c r="AP1372" s="19" t="n">
        <v>0.0253321916827235</v>
      </c>
    </row>
    <row r="1373">
      <c r="B1373" t="s">
        <v>540</v>
      </c>
      <c r="C1373" s="19" t="n">
        <v>0.024896861007817</v>
      </c>
      <c r="D1373" s="19" t="n">
        <v>0.0201233170711399</v>
      </c>
      <c r="E1373" s="19" t="n">
        <v>0.0309811709905932</v>
      </c>
      <c r="F1373" s="19"/>
      <c r="G1373" s="19" t="n">
        <v>0</v>
      </c>
      <c r="H1373" s="19" t="n">
        <v>0.0322866750703341</v>
      </c>
      <c r="I1373" s="19" t="n">
        <v>0.0213602608521858</v>
      </c>
      <c r="J1373" s="19" t="n">
        <v>0.0283905801343943</v>
      </c>
      <c r="K1373" s="19" t="n">
        <v>0.0263203912329621</v>
      </c>
      <c r="L1373" s="19" t="n">
        <v>0.0334189549975852</v>
      </c>
      <c r="M1373" s="19"/>
      <c r="N1373" s="19" t="n">
        <v>0</v>
      </c>
      <c r="O1373" s="19" t="n">
        <v>0.0112497678608974</v>
      </c>
      <c r="P1373" s="19" t="n">
        <v>0.0242547434030605</v>
      </c>
      <c r="Q1373" s="19" t="n">
        <v>0.0236689307320753</v>
      </c>
      <c r="R1373" s="19" t="n">
        <v>0.0446857238575513</v>
      </c>
      <c r="S1373" s="19"/>
      <c r="T1373" s="19" t="n">
        <v>0</v>
      </c>
      <c r="U1373" s="19" t="n">
        <v>0.0182459013942226</v>
      </c>
      <c r="V1373" s="19" t="n">
        <v>0.0221908977277727</v>
      </c>
      <c r="W1373" s="19" t="n">
        <v>0.0290542333556331</v>
      </c>
      <c r="X1373" s="19"/>
      <c r="Y1373" s="19" t="n">
        <v>0.0294307397703494</v>
      </c>
      <c r="Z1373" s="19" t="n">
        <v>0.00646241203473417</v>
      </c>
      <c r="AA1373" s="19" t="s">
        <v>118</v>
      </c>
      <c r="AB1373" s="19" t="s">
        <v>118</v>
      </c>
      <c r="AC1373" s="19" t="s">
        <v>118</v>
      </c>
      <c r="AD1373" s="19" t="s">
        <v>118</v>
      </c>
      <c r="AE1373" s="19"/>
      <c r="AF1373" s="19" t="n">
        <v>0.020127785921111</v>
      </c>
      <c r="AG1373" s="19"/>
      <c r="AH1373" s="19" t="n">
        <v>0.0264692034797478</v>
      </c>
      <c r="AI1373" s="19"/>
      <c r="AJ1373" s="19" t="n">
        <v>0.0312894004599256</v>
      </c>
      <c r="AK1373" s="19" t="n">
        <v>0.0329638834226808</v>
      </c>
      <c r="AL1373" s="19" t="n">
        <v>0.00750046832452778</v>
      </c>
      <c r="AM1373" s="19" t="n">
        <v>0.0324825507585957</v>
      </c>
      <c r="AN1373" s="19" t="n">
        <v>0.0243722851151778</v>
      </c>
      <c r="AO1373" s="19" t="n">
        <v>0.0293725693401346</v>
      </c>
      <c r="AP1373" s="19" t="n">
        <v>0.0176287185635823</v>
      </c>
    </row>
    <row r="1374">
      <c r="B1374" t="s">
        <v>541</v>
      </c>
      <c r="C1374" s="19" t="n">
        <v>0.0364067081589146</v>
      </c>
      <c r="D1374" s="19" t="n">
        <v>0.0542058263411778</v>
      </c>
      <c r="E1374" s="19" t="n">
        <v>0.0137201352735412</v>
      </c>
      <c r="F1374" s="19"/>
      <c r="G1374" s="19" t="n">
        <v>0.0203725794243329</v>
      </c>
      <c r="H1374" s="19" t="n">
        <v>0.0499430610885402</v>
      </c>
      <c r="I1374" s="19" t="n">
        <v>0.0433819468723981</v>
      </c>
      <c r="J1374" s="19" t="n">
        <v>0.0461789456520156</v>
      </c>
      <c r="K1374" s="19" t="n">
        <v>0</v>
      </c>
      <c r="L1374" s="19" t="n">
        <v>0</v>
      </c>
      <c r="M1374" s="19"/>
      <c r="N1374" s="19" t="n">
        <v>0.0571452539810612</v>
      </c>
      <c r="O1374" s="19" t="n">
        <v>0.0447882124623959</v>
      </c>
      <c r="P1374" s="19" t="n">
        <v>0.072658705270674</v>
      </c>
      <c r="Q1374" s="19" t="n">
        <v>0.0167967043498454</v>
      </c>
      <c r="R1374" s="19" t="n">
        <v>0.0146489916948803</v>
      </c>
      <c r="S1374" s="19"/>
      <c r="T1374" s="19" t="n">
        <v>0</v>
      </c>
      <c r="U1374" s="19" t="n">
        <v>0.0377721005755585</v>
      </c>
      <c r="V1374" s="19" t="n">
        <v>0.0278055035261407</v>
      </c>
      <c r="W1374" s="19" t="n">
        <v>0.0435705768038367</v>
      </c>
      <c r="X1374" s="19"/>
      <c r="Y1374" s="19" t="n">
        <v>0.0401490734312105</v>
      </c>
      <c r="Z1374" s="19" t="n">
        <v>0.0211905003015518</v>
      </c>
      <c r="AA1374" s="19" t="s">
        <v>118</v>
      </c>
      <c r="AB1374" s="19" t="s">
        <v>118</v>
      </c>
      <c r="AC1374" s="19" t="s">
        <v>118</v>
      </c>
      <c r="AD1374" s="19" t="s">
        <v>118</v>
      </c>
      <c r="AE1374" s="19"/>
      <c r="AF1374" s="19" t="n">
        <v>0.0489196336183848</v>
      </c>
      <c r="AG1374" s="19"/>
      <c r="AH1374" s="19" t="n">
        <v>0.0257722428257307</v>
      </c>
      <c r="AI1374" s="19"/>
      <c r="AJ1374" s="19" t="n">
        <v>0.0225130432152392</v>
      </c>
      <c r="AK1374" s="19" t="n">
        <v>0.00816646694406329</v>
      </c>
      <c r="AL1374" s="19" t="n">
        <v>0.0684322869987629</v>
      </c>
      <c r="AM1374" s="19" t="n">
        <v>0.0335543759222588</v>
      </c>
      <c r="AN1374" s="19" t="n">
        <v>0.0433722685245898</v>
      </c>
      <c r="AO1374" s="19" t="n">
        <v>0.0447852590728323</v>
      </c>
      <c r="AP1374" s="19" t="n">
        <v>0.0442634601654299</v>
      </c>
    </row>
    <row r="1375">
      <c r="C1375" s="19"/>
      <c r="D1375" s="19"/>
      <c r="E1375" s="19"/>
      <c r="F1375" s="19"/>
      <c r="G1375" s="19"/>
      <c r="H1375" s="19"/>
      <c r="I1375" s="19"/>
      <c r="J1375" s="19"/>
      <c r="K1375" s="19"/>
      <c r="L1375" s="19"/>
      <c r="M1375" s="19"/>
      <c r="N1375" s="19"/>
      <c r="O1375" s="19"/>
      <c r="P1375" s="19"/>
      <c r="Q1375" s="19"/>
      <c r="R1375" s="19"/>
      <c r="S1375" s="19"/>
      <c r="T1375" s="19"/>
      <c r="U1375" s="19"/>
      <c r="V1375" s="19"/>
      <c r="W1375" s="19"/>
      <c r="X1375" s="19"/>
      <c r="Y1375" s="19"/>
      <c r="Z1375" s="19"/>
      <c r="AA1375" s="19"/>
      <c r="AB1375" s="19"/>
      <c r="AC1375" s="19"/>
      <c r="AD1375" s="19"/>
      <c r="AE1375" s="19"/>
      <c r="AF1375" s="19"/>
      <c r="AG1375" s="19"/>
      <c r="AH1375" s="19"/>
      <c r="AI1375" s="19"/>
      <c r="AJ1375" s="19"/>
      <c r="AK1375" s="19"/>
      <c r="AL1375" s="19"/>
      <c r="AM1375" s="19"/>
      <c r="AN1375" s="19"/>
      <c r="AO1375" s="19"/>
      <c r="AP1375" s="19"/>
    </row>
    <row r="1376">
      <c r="B1376" s="7" t="s">
        <v>556</v>
      </c>
      <c r="C1376" s="19"/>
      <c r="D1376" s="19"/>
      <c r="E1376" s="19"/>
      <c r="F1376" s="19"/>
      <c r="G1376" s="19"/>
      <c r="H1376" s="19"/>
      <c r="I1376" s="19"/>
      <c r="J1376" s="19"/>
      <c r="K1376" s="19"/>
      <c r="L1376" s="19"/>
      <c r="M1376" s="19"/>
      <c r="N1376" s="19"/>
      <c r="O1376" s="19"/>
      <c r="P1376" s="19"/>
      <c r="Q1376" s="19"/>
      <c r="R1376" s="19"/>
      <c r="S1376" s="19"/>
      <c r="T1376" s="19"/>
      <c r="U1376" s="19"/>
      <c r="V1376" s="19"/>
      <c r="W1376" s="19"/>
      <c r="X1376" s="19"/>
      <c r="Y1376" s="19"/>
      <c r="Z1376" s="19"/>
      <c r="AA1376" s="19"/>
      <c r="AB1376" s="19"/>
      <c r="AC1376" s="19"/>
      <c r="AD1376" s="19"/>
      <c r="AE1376" s="19"/>
      <c r="AF1376" s="19"/>
      <c r="AG1376" s="19"/>
      <c r="AH1376" s="19"/>
      <c r="AI1376" s="19"/>
      <c r="AJ1376" s="19"/>
      <c r="AK1376" s="19"/>
      <c r="AL1376" s="19"/>
      <c r="AM1376" s="19"/>
      <c r="AN1376" s="19"/>
      <c r="AO1376" s="19"/>
      <c r="AP1376" s="19"/>
    </row>
    <row r="1377">
      <c r="B1377" s="26" t="s">
        <v>224</v>
      </c>
      <c r="C1377" s="19"/>
      <c r="D1377" s="19"/>
      <c r="E1377" s="19"/>
      <c r="F1377" s="19"/>
      <c r="G1377" s="19"/>
      <c r="H1377" s="19"/>
      <c r="I1377" s="19"/>
      <c r="J1377" s="19"/>
      <c r="K1377" s="19"/>
      <c r="L1377" s="19"/>
      <c r="M1377" s="19"/>
      <c r="N1377" s="19"/>
      <c r="O1377" s="19"/>
      <c r="P1377" s="19"/>
      <c r="Q1377" s="19"/>
      <c r="R1377" s="19"/>
      <c r="S1377" s="19"/>
      <c r="T1377" s="19"/>
      <c r="U1377" s="19"/>
      <c r="V1377" s="19"/>
      <c r="W1377" s="19"/>
      <c r="X1377" s="19"/>
      <c r="Y1377" s="19"/>
      <c r="Z1377" s="19"/>
      <c r="AA1377" s="19"/>
      <c r="AB1377" s="19"/>
      <c r="AC1377" s="19"/>
      <c r="AD1377" s="19"/>
      <c r="AE1377" s="19"/>
      <c r="AF1377" s="19"/>
      <c r="AG1377" s="19"/>
      <c r="AH1377" s="19"/>
      <c r="AI1377" s="19"/>
      <c r="AJ1377" s="19"/>
      <c r="AK1377" s="19"/>
      <c r="AL1377" s="19"/>
      <c r="AM1377" s="19"/>
      <c r="AN1377" s="19"/>
      <c r="AO1377" s="19"/>
      <c r="AP1377" s="19"/>
    </row>
    <row r="1378">
      <c r="B1378" t="s">
        <v>549</v>
      </c>
      <c r="C1378" s="19" t="n">
        <v>0.306461013962194</v>
      </c>
      <c r="D1378" s="19" t="n">
        <v>0.329730322860694</v>
      </c>
      <c r="E1378" s="19" t="n">
        <v>0.276802192277187</v>
      </c>
      <c r="F1378" s="19"/>
      <c r="G1378" s="19" t="n">
        <v>0.274783595887393</v>
      </c>
      <c r="H1378" s="19" t="n">
        <v>0.327600150861567</v>
      </c>
      <c r="I1378" s="19" t="n">
        <v>0.290420550437777</v>
      </c>
      <c r="J1378" s="19" t="n">
        <v>0.32142969556232</v>
      </c>
      <c r="K1378" s="19" t="n">
        <v>0.322026842533298</v>
      </c>
      <c r="L1378" s="19" t="n">
        <v>0.201820675003707</v>
      </c>
      <c r="M1378" s="19"/>
      <c r="N1378" s="19" t="n">
        <v>0.0600264246458792</v>
      </c>
      <c r="O1378" s="19" t="n">
        <v>0.328517043056275</v>
      </c>
      <c r="P1378" s="19" t="n">
        <v>0.256782633416352</v>
      </c>
      <c r="Q1378" s="19" t="n">
        <v>0.30491898837279</v>
      </c>
      <c r="R1378" s="19" t="n">
        <v>0.404274182968319</v>
      </c>
      <c r="S1378" s="19"/>
      <c r="T1378" s="19" t="n">
        <v>0.339114872805314</v>
      </c>
      <c r="U1378" s="19" t="n">
        <v>0.350124014387626</v>
      </c>
      <c r="V1378" s="19" t="n">
        <v>0.213610238320703</v>
      </c>
      <c r="W1378" s="19" t="n">
        <v>0.330188894156925</v>
      </c>
      <c r="X1378" s="19"/>
      <c r="Y1378" s="19" t="n">
        <v>0.296852750345286</v>
      </c>
      <c r="Z1378" s="19" t="n">
        <v>0.345527573665893</v>
      </c>
      <c r="AA1378" s="19" t="s">
        <v>118</v>
      </c>
      <c r="AB1378" s="19" t="s">
        <v>118</v>
      </c>
      <c r="AC1378" s="19" t="s">
        <v>118</v>
      </c>
      <c r="AD1378" s="19" t="s">
        <v>118</v>
      </c>
      <c r="AE1378" s="19"/>
      <c r="AF1378" s="19" t="n">
        <v>0.267326326603022</v>
      </c>
      <c r="AG1378" s="19"/>
      <c r="AH1378" s="19" t="n">
        <v>0.30505142762071</v>
      </c>
      <c r="AI1378" s="19"/>
      <c r="AJ1378" s="19" t="n">
        <v>0.324714422311149</v>
      </c>
      <c r="AK1378" s="19" t="n">
        <v>0.272496756727073</v>
      </c>
      <c r="AL1378" s="19" t="n">
        <v>0.302856303683417</v>
      </c>
      <c r="AM1378" s="19" t="n">
        <v>0.32259747693765</v>
      </c>
      <c r="AN1378" s="19" t="n">
        <v>0.277846034231926</v>
      </c>
      <c r="AO1378" s="19" t="n">
        <v>0.266954133456313</v>
      </c>
      <c r="AP1378" s="19" t="n">
        <v>0.349768587669126</v>
      </c>
    </row>
    <row r="1379">
      <c r="B1379" t="s">
        <v>550</v>
      </c>
      <c r="C1379" s="19" t="n">
        <v>0.275198305632666</v>
      </c>
      <c r="D1379" s="19" t="n">
        <v>0.310041249903161</v>
      </c>
      <c r="E1379" s="19" t="n">
        <v>0.230787847393153</v>
      </c>
      <c r="F1379" s="19"/>
      <c r="G1379" s="19" t="n">
        <v>0.267150094798334</v>
      </c>
      <c r="H1379" s="19" t="n">
        <v>0.296564591663268</v>
      </c>
      <c r="I1379" s="19" t="n">
        <v>0.258000466650562</v>
      </c>
      <c r="J1379" s="19" t="n">
        <v>0.204813016482501</v>
      </c>
      <c r="K1379" s="19" t="n">
        <v>0.372951662026143</v>
      </c>
      <c r="L1379" s="19" t="n">
        <v>0.362102591364791</v>
      </c>
      <c r="M1379" s="19"/>
      <c r="N1379" s="19" t="n">
        <v>0.180218183347527</v>
      </c>
      <c r="O1379" s="19" t="n">
        <v>0.262390210987904</v>
      </c>
      <c r="P1379" s="19" t="n">
        <v>0.231977300882443</v>
      </c>
      <c r="Q1379" s="19" t="n">
        <v>0.313538023488491</v>
      </c>
      <c r="R1379" s="19" t="n">
        <v>0.291667833523715</v>
      </c>
      <c r="S1379" s="19"/>
      <c r="T1379" s="19" t="n">
        <v>0.395007751649755</v>
      </c>
      <c r="U1379" s="19" t="n">
        <v>0.180854026928915</v>
      </c>
      <c r="V1379" s="19" t="n">
        <v>0.200110480300609</v>
      </c>
      <c r="W1379" s="19" t="n">
        <v>0.305669931973273</v>
      </c>
      <c r="X1379" s="19"/>
      <c r="Y1379" s="19" t="n">
        <v>0.254050208290829</v>
      </c>
      <c r="Z1379" s="19" t="n">
        <v>0.361185060405998</v>
      </c>
      <c r="AA1379" s="19" t="s">
        <v>118</v>
      </c>
      <c r="AB1379" s="19" t="s">
        <v>118</v>
      </c>
      <c r="AC1379" s="19" t="s">
        <v>118</v>
      </c>
      <c r="AD1379" s="19" t="s">
        <v>118</v>
      </c>
      <c r="AE1379" s="19"/>
      <c r="AF1379" s="19" t="n">
        <v>0.273611228861846</v>
      </c>
      <c r="AG1379" s="19"/>
      <c r="AH1379" s="19" t="n">
        <v>0.280909300560929</v>
      </c>
      <c r="AI1379" s="19"/>
      <c r="AJ1379" s="19" t="n">
        <v>0.368087682665687</v>
      </c>
      <c r="AK1379" s="19" t="n">
        <v>0.222495578240521</v>
      </c>
      <c r="AL1379" s="19" t="n">
        <v>0.262369188055312</v>
      </c>
      <c r="AM1379" s="19" t="n">
        <v>0.228770325070991</v>
      </c>
      <c r="AN1379" s="19" t="n">
        <v>0.209518517161796</v>
      </c>
      <c r="AO1379" s="19" t="n">
        <v>0.30185150178782</v>
      </c>
      <c r="AP1379" s="19" t="n">
        <v>0.222568078325561</v>
      </c>
    </row>
    <row r="1380">
      <c r="B1380" t="s">
        <v>551</v>
      </c>
      <c r="C1380" s="19" t="n">
        <v>0.22508069513205</v>
      </c>
      <c r="D1380" s="19" t="n">
        <v>0.210224935648823</v>
      </c>
      <c r="E1380" s="19" t="n">
        <v>0.244015693306266</v>
      </c>
      <c r="F1380" s="19"/>
      <c r="G1380" s="19" t="n">
        <v>0.403178727137385</v>
      </c>
      <c r="H1380" s="19" t="n">
        <v>0.26341377250707</v>
      </c>
      <c r="I1380" s="19" t="n">
        <v>0.256601360537086</v>
      </c>
      <c r="J1380" s="19" t="n">
        <v>0.133131426774567</v>
      </c>
      <c r="K1380" s="19" t="n">
        <v>0.168846121188064</v>
      </c>
      <c r="L1380" s="19" t="n">
        <v>0.0558467863941142</v>
      </c>
      <c r="M1380" s="19"/>
      <c r="N1380" s="19" t="n">
        <v>0.101895361775116</v>
      </c>
      <c r="O1380" s="19" t="n">
        <v>0.197782817112555</v>
      </c>
      <c r="P1380" s="19" t="n">
        <v>0.243307761202133</v>
      </c>
      <c r="Q1380" s="19" t="n">
        <v>0.240620494516293</v>
      </c>
      <c r="R1380" s="19" t="n">
        <v>0.221621705621748</v>
      </c>
      <c r="S1380" s="19"/>
      <c r="T1380" s="19" t="n">
        <v>0.30056690086419</v>
      </c>
      <c r="U1380" s="19" t="n">
        <v>0.133259152464148</v>
      </c>
      <c r="V1380" s="19" t="n">
        <v>0.236043345179248</v>
      </c>
      <c r="W1380" s="19" t="n">
        <v>0.240643805372747</v>
      </c>
      <c r="X1380" s="19"/>
      <c r="Y1380" s="19" t="n">
        <v>0.212168449457719</v>
      </c>
      <c r="Z1380" s="19" t="n">
        <v>0.277581025749275</v>
      </c>
      <c r="AA1380" s="19" t="s">
        <v>118</v>
      </c>
      <c r="AB1380" s="19" t="s">
        <v>118</v>
      </c>
      <c r="AC1380" s="19" t="s">
        <v>118</v>
      </c>
      <c r="AD1380" s="19" t="s">
        <v>118</v>
      </c>
      <c r="AE1380" s="19"/>
      <c r="AF1380" s="19" t="n">
        <v>0.200827302128754</v>
      </c>
      <c r="AG1380" s="19"/>
      <c r="AH1380" s="19" t="n">
        <v>0.228404464130112</v>
      </c>
      <c r="AI1380" s="19"/>
      <c r="AJ1380" s="19" t="n">
        <v>0.257328942500321</v>
      </c>
      <c r="AK1380" s="19" t="n">
        <v>0.169042957698547</v>
      </c>
      <c r="AL1380" s="19" t="n">
        <v>0.255468789930782</v>
      </c>
      <c r="AM1380" s="19" t="n">
        <v>0.205273565668741</v>
      </c>
      <c r="AN1380" s="19" t="n">
        <v>0.223937959952741</v>
      </c>
      <c r="AO1380" s="19" t="n">
        <v>0.164943888387759</v>
      </c>
      <c r="AP1380" s="19" t="n">
        <v>0.247917504834742</v>
      </c>
    </row>
    <row r="1381">
      <c r="B1381" t="s">
        <v>552</v>
      </c>
      <c r="C1381" s="19" t="n">
        <v>0.207888535843369</v>
      </c>
      <c r="D1381" s="19" t="n">
        <v>0.20313810368583</v>
      </c>
      <c r="E1381" s="19" t="n">
        <v>0.213943387790273</v>
      </c>
      <c r="F1381" s="19"/>
      <c r="G1381" s="19" t="n">
        <v>0.256961485091965</v>
      </c>
      <c r="H1381" s="19" t="n">
        <v>0.236747081684911</v>
      </c>
      <c r="I1381" s="19" t="n">
        <v>0.284072479616951</v>
      </c>
      <c r="J1381" s="19" t="n">
        <v>0.124009095536213</v>
      </c>
      <c r="K1381" s="19" t="n">
        <v>0.148608072520874</v>
      </c>
      <c r="L1381" s="19" t="n">
        <v>0.0998357805568276</v>
      </c>
      <c r="M1381" s="19"/>
      <c r="N1381" s="19" t="n">
        <v>0.0389287157503734</v>
      </c>
      <c r="O1381" s="19" t="n">
        <v>0.129890841131802</v>
      </c>
      <c r="P1381" s="19" t="n">
        <v>0.137052119865727</v>
      </c>
      <c r="Q1381" s="19" t="n">
        <v>0.271594751030852</v>
      </c>
      <c r="R1381" s="19" t="n">
        <v>0.283228841720535</v>
      </c>
      <c r="S1381" s="19"/>
      <c r="T1381" s="19" t="n">
        <v>0.352809794009985</v>
      </c>
      <c r="U1381" s="19" t="n">
        <v>0.138049854649411</v>
      </c>
      <c r="V1381" s="19" t="n">
        <v>0.246735403315705</v>
      </c>
      <c r="W1381" s="19" t="n">
        <v>0.213323381232512</v>
      </c>
      <c r="X1381" s="19"/>
      <c r="Y1381" s="19" t="n">
        <v>0.20765920493905</v>
      </c>
      <c r="Z1381" s="19" t="n">
        <v>0.208820980020871</v>
      </c>
      <c r="AA1381" s="19" t="s">
        <v>118</v>
      </c>
      <c r="AB1381" s="19" t="s">
        <v>118</v>
      </c>
      <c r="AC1381" s="19" t="s">
        <v>118</v>
      </c>
      <c r="AD1381" s="19" t="s">
        <v>118</v>
      </c>
      <c r="AE1381" s="19"/>
      <c r="AF1381" s="19" t="n">
        <v>0.186206857295493</v>
      </c>
      <c r="AG1381" s="19"/>
      <c r="AH1381" s="19" t="n">
        <v>0.21050993523487</v>
      </c>
      <c r="AI1381" s="19"/>
      <c r="AJ1381" s="19" t="n">
        <v>0.295976086963511</v>
      </c>
      <c r="AK1381" s="19" t="n">
        <v>0.227864137741256</v>
      </c>
      <c r="AL1381" s="19" t="n">
        <v>0.190742120948592</v>
      </c>
      <c r="AM1381" s="19" t="n">
        <v>0.219398734100985</v>
      </c>
      <c r="AN1381" s="19" t="n">
        <v>0.194325362346957</v>
      </c>
      <c r="AO1381" s="19" t="n">
        <v>0.189510791717037</v>
      </c>
      <c r="AP1381" s="19" t="n">
        <v>0.0324388107543643</v>
      </c>
    </row>
    <row r="1382">
      <c r="B1382" t="s">
        <v>553</v>
      </c>
      <c r="C1382" s="19" t="n">
        <v>0.174361350786327</v>
      </c>
      <c r="D1382" s="19" t="n">
        <v>0.20386159986261</v>
      </c>
      <c r="E1382" s="19" t="n">
        <v>0.136760636865979</v>
      </c>
      <c r="F1382" s="19"/>
      <c r="G1382" s="19" t="n">
        <v>0.130922531677626</v>
      </c>
      <c r="H1382" s="19" t="n">
        <v>0.219811571689538</v>
      </c>
      <c r="I1382" s="19" t="n">
        <v>0.179827068956856</v>
      </c>
      <c r="J1382" s="19" t="n">
        <v>0.165219023663594</v>
      </c>
      <c r="K1382" s="19" t="n">
        <v>0.161812592691042</v>
      </c>
      <c r="L1382" s="19" t="n">
        <v>0.0326592861327807</v>
      </c>
      <c r="M1382" s="19"/>
      <c r="N1382" s="19" t="n">
        <v>0.0591769345135149</v>
      </c>
      <c r="O1382" s="19" t="n">
        <v>0.155530484304784</v>
      </c>
      <c r="P1382" s="19" t="n">
        <v>0.103299187111594</v>
      </c>
      <c r="Q1382" s="19" t="n">
        <v>0.214673633864122</v>
      </c>
      <c r="R1382" s="19" t="n">
        <v>0.231637562735085</v>
      </c>
      <c r="S1382" s="19"/>
      <c r="T1382" s="19" t="n">
        <v>0.130896381181538</v>
      </c>
      <c r="U1382" s="19" t="n">
        <v>0.114553571603781</v>
      </c>
      <c r="V1382" s="19" t="n">
        <v>0.150571088430808</v>
      </c>
      <c r="W1382" s="19" t="n">
        <v>0.204090965220837</v>
      </c>
      <c r="X1382" s="19"/>
      <c r="Y1382" s="19" t="n">
        <v>0.184953116683541</v>
      </c>
      <c r="Z1382" s="19" t="n">
        <v>0.131295936337979</v>
      </c>
      <c r="AA1382" s="19" t="s">
        <v>118</v>
      </c>
      <c r="AB1382" s="19" t="s">
        <v>118</v>
      </c>
      <c r="AC1382" s="19" t="s">
        <v>118</v>
      </c>
      <c r="AD1382" s="19" t="s">
        <v>118</v>
      </c>
      <c r="AE1382" s="19"/>
      <c r="AF1382" s="19" t="n">
        <v>0.149911604370687</v>
      </c>
      <c r="AG1382" s="19"/>
      <c r="AH1382" s="19" t="n">
        <v>0.173058600144504</v>
      </c>
      <c r="AI1382" s="19"/>
      <c r="AJ1382" s="19" t="n">
        <v>0.218071821697587</v>
      </c>
      <c r="AK1382" s="19" t="n">
        <v>0.177005116786692</v>
      </c>
      <c r="AL1382" s="19" t="n">
        <v>0.167585647640489</v>
      </c>
      <c r="AM1382" s="19" t="n">
        <v>0.142233696486333</v>
      </c>
      <c r="AN1382" s="19" t="n">
        <v>0.0487445702303557</v>
      </c>
      <c r="AO1382" s="19" t="n">
        <v>0.20616134876342</v>
      </c>
      <c r="AP1382" s="19" t="n">
        <v>0.163962497075251</v>
      </c>
    </row>
    <row r="1383">
      <c r="B1383" t="s">
        <v>554</v>
      </c>
      <c r="C1383" s="19" t="n">
        <v>0.137916799924392</v>
      </c>
      <c r="D1383" s="19" t="n">
        <v>0.138166990782485</v>
      </c>
      <c r="E1383" s="19" t="n">
        <v>0.137597909231086</v>
      </c>
      <c r="F1383" s="19"/>
      <c r="G1383" s="19" t="n">
        <v>0.109462479311243</v>
      </c>
      <c r="H1383" s="19" t="n">
        <v>0.118006020098696</v>
      </c>
      <c r="I1383" s="19" t="n">
        <v>0.113075501318339</v>
      </c>
      <c r="J1383" s="19" t="n">
        <v>0.192359866109586</v>
      </c>
      <c r="K1383" s="19" t="n">
        <v>0.144800206230948</v>
      </c>
      <c r="L1383" s="19" t="n">
        <v>0.153555079588533</v>
      </c>
      <c r="M1383" s="19"/>
      <c r="N1383" s="19" t="n">
        <v>0.290794120447753</v>
      </c>
      <c r="O1383" s="19" t="n">
        <v>0.17263953196433</v>
      </c>
      <c r="P1383" s="19" t="n">
        <v>0.22852907389975</v>
      </c>
      <c r="Q1383" s="19" t="n">
        <v>0.0783001052010473</v>
      </c>
      <c r="R1383" s="19" t="n">
        <v>0.0719855679944115</v>
      </c>
      <c r="S1383" s="19"/>
      <c r="T1383" s="19" t="n">
        <v>0.177279778990296</v>
      </c>
      <c r="U1383" s="19" t="n">
        <v>0.202514974305925</v>
      </c>
      <c r="V1383" s="19" t="n">
        <v>0.202589049990008</v>
      </c>
      <c r="W1383" s="19" t="n">
        <v>0.0961343507221563</v>
      </c>
      <c r="X1383" s="19"/>
      <c r="Y1383" s="19" t="n">
        <v>0.134367205461511</v>
      </c>
      <c r="Z1383" s="19" t="n">
        <v>0.152349214514274</v>
      </c>
      <c r="AA1383" s="19" t="s">
        <v>118</v>
      </c>
      <c r="AB1383" s="19" t="s">
        <v>118</v>
      </c>
      <c r="AC1383" s="19" t="s">
        <v>118</v>
      </c>
      <c r="AD1383" s="19" t="s">
        <v>118</v>
      </c>
      <c r="AE1383" s="19"/>
      <c r="AF1383" s="19" t="n">
        <v>0.181302603334919</v>
      </c>
      <c r="AG1383" s="19"/>
      <c r="AH1383" s="19" t="n">
        <v>0.137739181498774</v>
      </c>
      <c r="AI1383" s="19"/>
      <c r="AJ1383" s="19" t="n">
        <v>0.125137895909781</v>
      </c>
      <c r="AK1383" s="19" t="n">
        <v>0.145065505075084</v>
      </c>
      <c r="AL1383" s="19" t="n">
        <v>0.10572842549192</v>
      </c>
      <c r="AM1383" s="19" t="n">
        <v>0.0884443683806663</v>
      </c>
      <c r="AN1383" s="19" t="n">
        <v>0.182332381810905</v>
      </c>
      <c r="AO1383" s="19" t="n">
        <v>0.128149312913156</v>
      </c>
      <c r="AP1383" s="19" t="n">
        <v>0.234406952672815</v>
      </c>
    </row>
    <row r="1384">
      <c r="B1384" t="s">
        <v>555</v>
      </c>
      <c r="C1384" s="19" t="n">
        <v>0.128340150971573</v>
      </c>
      <c r="D1384" s="19" t="n">
        <v>0.163501087627463</v>
      </c>
      <c r="E1384" s="19" t="n">
        <v>0.0835243829097188</v>
      </c>
      <c r="F1384" s="19"/>
      <c r="G1384" s="19" t="n">
        <v>0.210520114508572</v>
      </c>
      <c r="H1384" s="19" t="n">
        <v>0.114191524547823</v>
      </c>
      <c r="I1384" s="19" t="n">
        <v>0.145833754615601</v>
      </c>
      <c r="J1384" s="19" t="n">
        <v>0.083635570259304</v>
      </c>
      <c r="K1384" s="19" t="n">
        <v>0.172115783392262</v>
      </c>
      <c r="L1384" s="19" t="n">
        <v>0.0326592861327807</v>
      </c>
      <c r="M1384" s="19"/>
      <c r="N1384" s="19" t="n">
        <v>0.0591769345135149</v>
      </c>
      <c r="O1384" s="19" t="n">
        <v>0.0992735457981177</v>
      </c>
      <c r="P1384" s="19" t="n">
        <v>0.0667298779569466</v>
      </c>
      <c r="Q1384" s="19" t="n">
        <v>0.173204458020706</v>
      </c>
      <c r="R1384" s="19" t="n">
        <v>0.164598623545486</v>
      </c>
      <c r="S1384" s="19"/>
      <c r="T1384" s="19" t="n">
        <v>0.240990571485744</v>
      </c>
      <c r="U1384" s="19" t="n">
        <v>0.0893559529647353</v>
      </c>
      <c r="V1384" s="19" t="n">
        <v>0.103844464925115</v>
      </c>
      <c r="W1384" s="19" t="n">
        <v>0.136208257580361</v>
      </c>
      <c r="X1384" s="19"/>
      <c r="Y1384" s="19" t="n">
        <v>0.122982922469821</v>
      </c>
      <c r="Z1384" s="19" t="n">
        <v>0.150122285127612</v>
      </c>
      <c r="AA1384" s="19" t="s">
        <v>118</v>
      </c>
      <c r="AB1384" s="19" t="s">
        <v>118</v>
      </c>
      <c r="AC1384" s="19" t="s">
        <v>118</v>
      </c>
      <c r="AD1384" s="19" t="s">
        <v>118</v>
      </c>
      <c r="AE1384" s="19"/>
      <c r="AF1384" s="19" t="n">
        <v>0.146309712198547</v>
      </c>
      <c r="AG1384" s="19"/>
      <c r="AH1384" s="19" t="n">
        <v>0.132830274181283</v>
      </c>
      <c r="AI1384" s="19"/>
      <c r="AJ1384" s="19" t="n">
        <v>0.120793036058851</v>
      </c>
      <c r="AK1384" s="19" t="n">
        <v>0.0789088727124417</v>
      </c>
      <c r="AL1384" s="19" t="n">
        <v>0.150089103597851</v>
      </c>
      <c r="AM1384" s="19" t="n">
        <v>0.160356242998352</v>
      </c>
      <c r="AN1384" s="19" t="n">
        <v>0.0287067742842706</v>
      </c>
      <c r="AO1384" s="19" t="n">
        <v>0.149891666008952</v>
      </c>
      <c r="AP1384" s="19" t="n">
        <v>0.183851305619677</v>
      </c>
    </row>
    <row r="1385">
      <c r="B1385" t="s">
        <v>81</v>
      </c>
      <c r="C1385" s="19" t="n">
        <v>0.131341059324804</v>
      </c>
      <c r="D1385" s="19" t="n">
        <v>0.100416753662221</v>
      </c>
      <c r="E1385" s="19" t="n">
        <v>0.170756861116765</v>
      </c>
      <c r="F1385" s="19"/>
      <c r="G1385" s="19" t="n">
        <v>0.0472538705612356</v>
      </c>
      <c r="H1385" s="19" t="n">
        <v>0.0954913100865254</v>
      </c>
      <c r="I1385" s="19" t="n">
        <v>0.147813394313339</v>
      </c>
      <c r="J1385" s="19" t="n">
        <v>0.163312888972271</v>
      </c>
      <c r="K1385" s="19" t="n">
        <v>0.128158478880223</v>
      </c>
      <c r="L1385" s="19" t="n">
        <v>0.298693696400947</v>
      </c>
      <c r="M1385" s="19"/>
      <c r="N1385" s="19" t="n">
        <v>0.370855621294952</v>
      </c>
      <c r="O1385" s="19" t="n">
        <v>0.138040053315198</v>
      </c>
      <c r="P1385" s="19" t="n">
        <v>0.138707060020456</v>
      </c>
      <c r="Q1385" s="19" t="n">
        <v>0.121701503146738</v>
      </c>
      <c r="R1385" s="19" t="n">
        <v>0.0818430553190005</v>
      </c>
      <c r="S1385" s="19"/>
      <c r="T1385" s="19" t="n">
        <v>0.0569863923933926</v>
      </c>
      <c r="U1385" s="19" t="n">
        <v>0.207522508217012</v>
      </c>
      <c r="V1385" s="19" t="n">
        <v>0.110848669529113</v>
      </c>
      <c r="W1385" s="19" t="n">
        <v>0.121642254974743</v>
      </c>
      <c r="X1385" s="19"/>
      <c r="Y1385" s="19" t="n">
        <v>0.138896631547298</v>
      </c>
      <c r="Z1385" s="19" t="n">
        <v>0.100620606067645</v>
      </c>
      <c r="AA1385" s="19" t="s">
        <v>118</v>
      </c>
      <c r="AB1385" s="19" t="s">
        <v>118</v>
      </c>
      <c r="AC1385" s="19" t="s">
        <v>118</v>
      </c>
      <c r="AD1385" s="19" t="s">
        <v>118</v>
      </c>
      <c r="AE1385" s="19"/>
      <c r="AF1385" s="19" t="n">
        <v>0.15107645282228</v>
      </c>
      <c r="AG1385" s="19"/>
      <c r="AH1385" s="19" t="n">
        <v>0.12941759319871</v>
      </c>
      <c r="AI1385" s="19"/>
      <c r="AJ1385" s="19" t="n">
        <v>0.0721363772169696</v>
      </c>
      <c r="AK1385" s="19" t="n">
        <v>0.20058326380024</v>
      </c>
      <c r="AL1385" s="19" t="n">
        <v>0.13871006903013</v>
      </c>
      <c r="AM1385" s="19" t="n">
        <v>0.189473124813448</v>
      </c>
      <c r="AN1385" s="19" t="n">
        <v>0.120471854593224</v>
      </c>
      <c r="AO1385" s="19" t="n">
        <v>0.149089604168603</v>
      </c>
      <c r="AP1385" s="19" t="n">
        <v>0.0963799684286682</v>
      </c>
    </row>
    <row r="1386">
      <c r="C1386" s="19"/>
      <c r="D1386" s="19"/>
      <c r="E1386" s="19"/>
      <c r="F1386" s="19"/>
      <c r="G1386" s="19"/>
      <c r="H1386" s="19"/>
      <c r="I1386" s="19"/>
      <c r="J1386" s="19"/>
      <c r="K1386" s="19"/>
      <c r="L1386" s="19"/>
      <c r="M1386" s="19"/>
      <c r="N1386" s="19"/>
      <c r="O1386" s="19"/>
      <c r="P1386" s="19"/>
      <c r="Q1386" s="19"/>
      <c r="R1386" s="19"/>
      <c r="S1386" s="19"/>
      <c r="T1386" s="19"/>
      <c r="U1386" s="19"/>
      <c r="V1386" s="19"/>
      <c r="W1386" s="19"/>
      <c r="X1386" s="19"/>
      <c r="Y1386" s="19"/>
      <c r="Z1386" s="19"/>
      <c r="AA1386" s="19"/>
      <c r="AB1386" s="19"/>
      <c r="AC1386" s="19"/>
      <c r="AD1386" s="19"/>
      <c r="AE1386" s="19"/>
      <c r="AF1386" s="19"/>
      <c r="AG1386" s="19"/>
      <c r="AH1386" s="19"/>
      <c r="AI1386" s="19"/>
      <c r="AJ1386" s="19"/>
      <c r="AK1386" s="19"/>
      <c r="AL1386" s="19"/>
      <c r="AM1386" s="19"/>
      <c r="AN1386" s="19"/>
      <c r="AO1386" s="19"/>
      <c r="AP1386" s="19"/>
    </row>
    <row r="1387">
      <c r="B1387" s="7" t="s">
        <v>557</v>
      </c>
      <c r="C1387" s="19"/>
      <c r="D1387" s="19"/>
      <c r="E1387" s="19"/>
      <c r="F1387" s="19"/>
      <c r="G1387" s="19"/>
      <c r="H1387" s="19"/>
      <c r="I1387" s="19"/>
      <c r="J1387" s="19"/>
      <c r="K1387" s="19"/>
      <c r="L1387" s="19"/>
      <c r="M1387" s="19"/>
      <c r="N1387" s="19"/>
      <c r="O1387" s="19"/>
      <c r="P1387" s="19"/>
      <c r="Q1387" s="19"/>
      <c r="R1387" s="19"/>
      <c r="S1387" s="19"/>
      <c r="T1387" s="19"/>
      <c r="U1387" s="19"/>
      <c r="V1387" s="19"/>
      <c r="W1387" s="19"/>
      <c r="X1387" s="19"/>
      <c r="Y1387" s="19"/>
      <c r="Z1387" s="19"/>
      <c r="AA1387" s="19"/>
      <c r="AB1387" s="19"/>
      <c r="AC1387" s="19"/>
      <c r="AD1387" s="19"/>
      <c r="AE1387" s="19"/>
      <c r="AF1387" s="19"/>
      <c r="AG1387" s="19"/>
      <c r="AH1387" s="19"/>
      <c r="AI1387" s="19"/>
      <c r="AJ1387" s="19"/>
      <c r="AK1387" s="19"/>
      <c r="AL1387" s="19"/>
      <c r="AM1387" s="19"/>
      <c r="AN1387" s="19"/>
      <c r="AO1387" s="19"/>
      <c r="AP1387" s="19"/>
    </row>
    <row r="1388">
      <c r="B1388" s="26" t="s">
        <v>224</v>
      </c>
      <c r="C1388" s="19"/>
      <c r="D1388" s="19"/>
      <c r="E1388" s="19"/>
      <c r="F1388" s="19"/>
      <c r="G1388" s="19"/>
      <c r="H1388" s="19"/>
      <c r="I1388" s="19"/>
      <c r="J1388" s="19"/>
      <c r="K1388" s="19"/>
      <c r="L1388" s="19"/>
      <c r="M1388" s="19"/>
      <c r="N1388" s="19"/>
      <c r="O1388" s="19"/>
      <c r="P1388" s="19"/>
      <c r="Q1388" s="19"/>
      <c r="R1388" s="19"/>
      <c r="S1388" s="19"/>
      <c r="T1388" s="19"/>
      <c r="U1388" s="19"/>
      <c r="V1388" s="19"/>
      <c r="W1388" s="19"/>
      <c r="X1388" s="19"/>
      <c r="Y1388" s="19"/>
      <c r="Z1388" s="19"/>
      <c r="AA1388" s="19"/>
      <c r="AB1388" s="19"/>
      <c r="AC1388" s="19"/>
      <c r="AD1388" s="19"/>
      <c r="AE1388" s="19"/>
      <c r="AF1388" s="19"/>
      <c r="AG1388" s="19"/>
      <c r="AH1388" s="19"/>
      <c r="AI1388" s="19"/>
      <c r="AJ1388" s="19"/>
      <c r="AK1388" s="19"/>
      <c r="AL1388" s="19"/>
      <c r="AM1388" s="19"/>
      <c r="AN1388" s="19"/>
      <c r="AO1388" s="19"/>
      <c r="AP1388" s="19"/>
    </row>
    <row r="1389">
      <c r="B1389" t="s">
        <v>549</v>
      </c>
      <c r="C1389" s="19" t="n">
        <v>0.270729516943792</v>
      </c>
      <c r="D1389" s="19" t="n">
        <v>0.305118926501056</v>
      </c>
      <c r="E1389" s="19" t="n">
        <v>0.226897129382969</v>
      </c>
      <c r="F1389" s="19"/>
      <c r="G1389" s="19" t="n">
        <v>0.205481887715173</v>
      </c>
      <c r="H1389" s="19" t="n">
        <v>0.284191862639567</v>
      </c>
      <c r="I1389" s="19" t="n">
        <v>0.274806185734076</v>
      </c>
      <c r="J1389" s="19" t="n">
        <v>0.258070715139297</v>
      </c>
      <c r="K1389" s="19" t="n">
        <v>0.306247406794644</v>
      </c>
      <c r="L1389" s="19" t="n">
        <v>0.274352184241644</v>
      </c>
      <c r="M1389" s="19"/>
      <c r="N1389" s="19" t="n">
        <v>0.119335014071115</v>
      </c>
      <c r="O1389" s="19" t="n">
        <v>0.284713501409126</v>
      </c>
      <c r="P1389" s="19" t="n">
        <v>0.203575221836776</v>
      </c>
      <c r="Q1389" s="19" t="n">
        <v>0.282420830232727</v>
      </c>
      <c r="R1389" s="19" t="n">
        <v>0.355098689852889</v>
      </c>
      <c r="S1389" s="19"/>
      <c r="T1389" s="19" t="n">
        <v>0.303848836136778</v>
      </c>
      <c r="U1389" s="19" t="n">
        <v>0.26525410811438</v>
      </c>
      <c r="V1389" s="19" t="n">
        <v>0.187277233574584</v>
      </c>
      <c r="W1389" s="19" t="n">
        <v>0.308126258363369</v>
      </c>
      <c r="X1389" s="19"/>
      <c r="Y1389" s="19" t="n">
        <v>0.279126107891383</v>
      </c>
      <c r="Z1389" s="19" t="n">
        <v>0.236589537584317</v>
      </c>
      <c r="AA1389" s="19" t="s">
        <v>118</v>
      </c>
      <c r="AB1389" s="19" t="s">
        <v>118</v>
      </c>
      <c r="AC1389" s="19" t="s">
        <v>118</v>
      </c>
      <c r="AD1389" s="19" t="s">
        <v>118</v>
      </c>
      <c r="AE1389" s="19"/>
      <c r="AF1389" s="19" t="n">
        <v>0.263179536888796</v>
      </c>
      <c r="AG1389" s="19"/>
      <c r="AH1389" s="19" t="n">
        <v>0.274150854723361</v>
      </c>
      <c r="AI1389" s="19"/>
      <c r="AJ1389" s="19" t="n">
        <v>0.299947495291139</v>
      </c>
      <c r="AK1389" s="19" t="n">
        <v>0.211925832998892</v>
      </c>
      <c r="AL1389" s="19" t="n">
        <v>0.270154384901368</v>
      </c>
      <c r="AM1389" s="19" t="n">
        <v>0.303261471877856</v>
      </c>
      <c r="AN1389" s="19" t="n">
        <v>0.256915465306898</v>
      </c>
      <c r="AO1389" s="19" t="n">
        <v>0.290490690829691</v>
      </c>
      <c r="AP1389" s="19" t="n">
        <v>0.245953110233248</v>
      </c>
    </row>
    <row r="1390">
      <c r="B1390" t="s">
        <v>550</v>
      </c>
      <c r="C1390" s="19" t="n">
        <v>0.25333695265912</v>
      </c>
      <c r="D1390" s="19" t="n">
        <v>0.297214822566699</v>
      </c>
      <c r="E1390" s="19" t="n">
        <v>0.197410671170346</v>
      </c>
      <c r="F1390" s="19"/>
      <c r="G1390" s="19" t="n">
        <v>0.362612881909587</v>
      </c>
      <c r="H1390" s="19" t="n">
        <v>0.22839188532155</v>
      </c>
      <c r="I1390" s="19" t="n">
        <v>0.233298156870776</v>
      </c>
      <c r="J1390" s="19" t="n">
        <v>0.209499366072557</v>
      </c>
      <c r="K1390" s="19" t="n">
        <v>0.331052986079773</v>
      </c>
      <c r="L1390" s="19" t="n">
        <v>0.288424622019509</v>
      </c>
      <c r="M1390" s="19"/>
      <c r="N1390" s="19" t="n">
        <v>0.0832595059336398</v>
      </c>
      <c r="O1390" s="19" t="n">
        <v>0.227646125894306</v>
      </c>
      <c r="P1390" s="19" t="n">
        <v>0.187056494094008</v>
      </c>
      <c r="Q1390" s="19" t="n">
        <v>0.300320060080275</v>
      </c>
      <c r="R1390" s="19" t="n">
        <v>0.309166609782845</v>
      </c>
      <c r="S1390" s="19"/>
      <c r="T1390" s="19" t="n">
        <v>0.209622506478801</v>
      </c>
      <c r="U1390" s="19" t="n">
        <v>0.165450145950664</v>
      </c>
      <c r="V1390" s="19" t="n">
        <v>0.240673017178613</v>
      </c>
      <c r="W1390" s="19" t="n">
        <v>0.273875890794447</v>
      </c>
      <c r="X1390" s="19"/>
      <c r="Y1390" s="19" t="n">
        <v>0.252724672179884</v>
      </c>
      <c r="Z1390" s="19" t="n">
        <v>0.255826444293738</v>
      </c>
      <c r="AA1390" s="19" t="s">
        <v>118</v>
      </c>
      <c r="AB1390" s="19" t="s">
        <v>118</v>
      </c>
      <c r="AC1390" s="19" t="s">
        <v>118</v>
      </c>
      <c r="AD1390" s="19" t="s">
        <v>118</v>
      </c>
      <c r="AE1390" s="19"/>
      <c r="AF1390" s="19" t="n">
        <v>0.237783687703475</v>
      </c>
      <c r="AG1390" s="19"/>
      <c r="AH1390" s="19" t="n">
        <v>0.260278819499152</v>
      </c>
      <c r="AI1390" s="19"/>
      <c r="AJ1390" s="19" t="n">
        <v>0.275345561197667</v>
      </c>
      <c r="AK1390" s="19" t="n">
        <v>0.21230215238312</v>
      </c>
      <c r="AL1390" s="19" t="n">
        <v>0.261825120138238</v>
      </c>
      <c r="AM1390" s="19" t="n">
        <v>0.388993808564855</v>
      </c>
      <c r="AN1390" s="19" t="n">
        <v>0.0473048904987544</v>
      </c>
      <c r="AO1390" s="19" t="n">
        <v>0.298349013153172</v>
      </c>
      <c r="AP1390" s="19" t="n">
        <v>0.201629158675124</v>
      </c>
    </row>
    <row r="1391">
      <c r="B1391" t="s">
        <v>554</v>
      </c>
      <c r="C1391" s="19" t="n">
        <v>0.205257650438178</v>
      </c>
      <c r="D1391" s="19" t="n">
        <v>0.163969349189039</v>
      </c>
      <c r="E1391" s="19" t="n">
        <v>0.257883294361103</v>
      </c>
      <c r="F1391" s="19"/>
      <c r="G1391" s="19" t="n">
        <v>0.237909484004126</v>
      </c>
      <c r="H1391" s="19" t="n">
        <v>0.190907562537069</v>
      </c>
      <c r="I1391" s="19" t="n">
        <v>0.161199060554307</v>
      </c>
      <c r="J1391" s="19" t="n">
        <v>0.198426134207824</v>
      </c>
      <c r="K1391" s="19" t="n">
        <v>0.272513592632481</v>
      </c>
      <c r="L1391" s="19" t="n">
        <v>0.324885040728573</v>
      </c>
      <c r="M1391" s="19"/>
      <c r="N1391" s="19" t="n">
        <v>0.239963316568364</v>
      </c>
      <c r="O1391" s="19" t="n">
        <v>0.240145768268898</v>
      </c>
      <c r="P1391" s="19" t="n">
        <v>0.273465442300608</v>
      </c>
      <c r="Q1391" s="19" t="n">
        <v>0.161691538689744</v>
      </c>
      <c r="R1391" s="19" t="n">
        <v>0.155415107622572</v>
      </c>
      <c r="S1391" s="19"/>
      <c r="T1391" s="19" t="n">
        <v>0.121952416995611</v>
      </c>
      <c r="U1391" s="19" t="n">
        <v>0.285792002166112</v>
      </c>
      <c r="V1391" s="19" t="n">
        <v>0.278452229466851</v>
      </c>
      <c r="W1391" s="19" t="n">
        <v>0.161455066893297</v>
      </c>
      <c r="X1391" s="19"/>
      <c r="Y1391" s="19" t="n">
        <v>0.183969858661184</v>
      </c>
      <c r="Z1391" s="19" t="n">
        <v>0.29181239347754</v>
      </c>
      <c r="AA1391" s="19" t="s">
        <v>118</v>
      </c>
      <c r="AB1391" s="19" t="s">
        <v>118</v>
      </c>
      <c r="AC1391" s="19" t="s">
        <v>118</v>
      </c>
      <c r="AD1391" s="19" t="s">
        <v>118</v>
      </c>
      <c r="AE1391" s="19"/>
      <c r="AF1391" s="19" t="n">
        <v>0.189271987998745</v>
      </c>
      <c r="AG1391" s="19"/>
      <c r="AH1391" s="19" t="n">
        <v>0.209047912020731</v>
      </c>
      <c r="AI1391" s="19"/>
      <c r="AJ1391" s="19" t="n">
        <v>0.165730749777443</v>
      </c>
      <c r="AK1391" s="19" t="n">
        <v>0.289500083435136</v>
      </c>
      <c r="AL1391" s="19" t="n">
        <v>0.169808241224226</v>
      </c>
      <c r="AM1391" s="19" t="n">
        <v>0.117587630341542</v>
      </c>
      <c r="AN1391" s="19" t="n">
        <v>0.277042060309813</v>
      </c>
      <c r="AO1391" s="19" t="n">
        <v>0.180075312763521</v>
      </c>
      <c r="AP1391" s="19" t="n">
        <v>0.297810269284267</v>
      </c>
    </row>
    <row r="1392">
      <c r="B1392" t="s">
        <v>552</v>
      </c>
      <c r="C1392" s="19" t="n">
        <v>0.183204762578857</v>
      </c>
      <c r="D1392" s="19" t="n">
        <v>0.194636868008249</v>
      </c>
      <c r="E1392" s="19" t="n">
        <v>0.168633518632873</v>
      </c>
      <c r="F1392" s="19"/>
      <c r="G1392" s="19" t="n">
        <v>0.221575674423428</v>
      </c>
      <c r="H1392" s="19" t="n">
        <v>0.264718665111432</v>
      </c>
      <c r="I1392" s="19" t="n">
        <v>0.20365390355376</v>
      </c>
      <c r="J1392" s="19" t="n">
        <v>0.120328582272789</v>
      </c>
      <c r="K1392" s="19" t="n">
        <v>0.0804912526156843</v>
      </c>
      <c r="L1392" s="19" t="n">
        <v>0.11657001271059</v>
      </c>
      <c r="M1392" s="19"/>
      <c r="N1392" s="19" t="n">
        <v>0</v>
      </c>
      <c r="O1392" s="19" t="n">
        <v>0.12137151492051</v>
      </c>
      <c r="P1392" s="19" t="n">
        <v>0.150305114276964</v>
      </c>
      <c r="Q1392" s="19" t="n">
        <v>0.237723629433623</v>
      </c>
      <c r="R1392" s="19" t="n">
        <v>0.215103190340877</v>
      </c>
      <c r="S1392" s="19"/>
      <c r="T1392" s="19" t="n">
        <v>0.34564498537192</v>
      </c>
      <c r="U1392" s="19" t="n">
        <v>0.132701565896409</v>
      </c>
      <c r="V1392" s="19" t="n">
        <v>0.182152756961727</v>
      </c>
      <c r="W1392" s="19" t="n">
        <v>0.185862076882698</v>
      </c>
      <c r="X1392" s="19"/>
      <c r="Y1392" s="19" t="n">
        <v>0.191191536633405</v>
      </c>
      <c r="Z1392" s="19" t="n">
        <v>0.15073107140193</v>
      </c>
      <c r="AA1392" s="19" t="s">
        <v>118</v>
      </c>
      <c r="AB1392" s="19" t="s">
        <v>118</v>
      </c>
      <c r="AC1392" s="19" t="s">
        <v>118</v>
      </c>
      <c r="AD1392" s="19" t="s">
        <v>118</v>
      </c>
      <c r="AE1392" s="19"/>
      <c r="AF1392" s="19" t="n">
        <v>0.175637497032882</v>
      </c>
      <c r="AG1392" s="19"/>
      <c r="AH1392" s="19" t="n">
        <v>0.180388364433494</v>
      </c>
      <c r="AI1392" s="19"/>
      <c r="AJ1392" s="19" t="n">
        <v>0.202755019625387</v>
      </c>
      <c r="AK1392" s="19" t="n">
        <v>0.245521101388401</v>
      </c>
      <c r="AL1392" s="19" t="n">
        <v>0.181278512722667</v>
      </c>
      <c r="AM1392" s="19" t="n">
        <v>0.182467231792754</v>
      </c>
      <c r="AN1392" s="19" t="n">
        <v>0.172490919085889</v>
      </c>
      <c r="AO1392" s="19" t="n">
        <v>0.128789329955972</v>
      </c>
      <c r="AP1392" s="19" t="n">
        <v>0.115649526731737</v>
      </c>
    </row>
    <row r="1393">
      <c r="B1393" t="s">
        <v>551</v>
      </c>
      <c r="C1393" s="19" t="n">
        <v>0.18260366010519</v>
      </c>
      <c r="D1393" s="19" t="n">
        <v>0.177620874690559</v>
      </c>
      <c r="E1393" s="19" t="n">
        <v>0.188954667122708</v>
      </c>
      <c r="F1393" s="19"/>
      <c r="G1393" s="19" t="n">
        <v>0.120818259608029</v>
      </c>
      <c r="H1393" s="19" t="n">
        <v>0.193451038556422</v>
      </c>
      <c r="I1393" s="19" t="n">
        <v>0.240173028158511</v>
      </c>
      <c r="J1393" s="19" t="n">
        <v>0.17489542733827</v>
      </c>
      <c r="K1393" s="19" t="n">
        <v>0.111696047650728</v>
      </c>
      <c r="L1393" s="19" t="n">
        <v>0.17300237191254</v>
      </c>
      <c r="M1393" s="19"/>
      <c r="N1393" s="19" t="n">
        <v>0.232826463846058</v>
      </c>
      <c r="O1393" s="19" t="n">
        <v>0.150394705298728</v>
      </c>
      <c r="P1393" s="19" t="n">
        <v>0.209630798394573</v>
      </c>
      <c r="Q1393" s="19" t="n">
        <v>0.163322633548609</v>
      </c>
      <c r="R1393" s="19" t="n">
        <v>0.202277324741254</v>
      </c>
      <c r="S1393" s="19"/>
      <c r="T1393" s="19" t="n">
        <v>0.111630386639332</v>
      </c>
      <c r="U1393" s="19" t="n">
        <v>0.114912482830727</v>
      </c>
      <c r="V1393" s="19" t="n">
        <v>0.144058787667642</v>
      </c>
      <c r="W1393" s="19" t="n">
        <v>0.21742008544127</v>
      </c>
      <c r="X1393" s="19"/>
      <c r="Y1393" s="19" t="n">
        <v>0.183650985697239</v>
      </c>
      <c r="Z1393" s="19" t="n">
        <v>0.178345304027303</v>
      </c>
      <c r="AA1393" s="19" t="s">
        <v>118</v>
      </c>
      <c r="AB1393" s="19" t="s">
        <v>118</v>
      </c>
      <c r="AC1393" s="19" t="s">
        <v>118</v>
      </c>
      <c r="AD1393" s="19" t="s">
        <v>118</v>
      </c>
      <c r="AE1393" s="19"/>
      <c r="AF1393" s="19" t="n">
        <v>0.182255100100509</v>
      </c>
      <c r="AG1393" s="19"/>
      <c r="AH1393" s="19" t="n">
        <v>0.18234826164743</v>
      </c>
      <c r="AI1393" s="19"/>
      <c r="AJ1393" s="19" t="n">
        <v>0.255528532906584</v>
      </c>
      <c r="AK1393" s="19" t="n">
        <v>0.137324525188068</v>
      </c>
      <c r="AL1393" s="19" t="n">
        <v>0.198541334632742</v>
      </c>
      <c r="AM1393" s="19" t="n">
        <v>0.132879323638792</v>
      </c>
      <c r="AN1393" s="19" t="n">
        <v>0.138422960459646</v>
      </c>
      <c r="AO1393" s="19" t="n">
        <v>0.183844597025671</v>
      </c>
      <c r="AP1393" s="19" t="n">
        <v>0.129790258112052</v>
      </c>
    </row>
    <row r="1394">
      <c r="B1394" t="s">
        <v>553</v>
      </c>
      <c r="C1394" s="19" t="n">
        <v>0.161597045218161</v>
      </c>
      <c r="D1394" s="19" t="n">
        <v>0.180341050180323</v>
      </c>
      <c r="E1394" s="19" t="n">
        <v>0.137706129365845</v>
      </c>
      <c r="F1394" s="19"/>
      <c r="G1394" s="19" t="n">
        <v>0.100967788566564</v>
      </c>
      <c r="H1394" s="19" t="n">
        <v>0.17887817074442</v>
      </c>
      <c r="I1394" s="19" t="n">
        <v>0.196008936084515</v>
      </c>
      <c r="J1394" s="19" t="n">
        <v>0.157515565057076</v>
      </c>
      <c r="K1394" s="19" t="n">
        <v>0.150958399378901</v>
      </c>
      <c r="L1394" s="19" t="n">
        <v>0.0326592861327807</v>
      </c>
      <c r="M1394" s="19"/>
      <c r="N1394" s="19" t="n">
        <v>0.0960739697314346</v>
      </c>
      <c r="O1394" s="19" t="n">
        <v>0.174683340294325</v>
      </c>
      <c r="P1394" s="19" t="n">
        <v>0.0639140134331668</v>
      </c>
      <c r="Q1394" s="19" t="n">
        <v>0.206382519915561</v>
      </c>
      <c r="R1394" s="19" t="n">
        <v>0.207972407942594</v>
      </c>
      <c r="S1394" s="19"/>
      <c r="T1394" s="19" t="n">
        <v>0.0951093194523737</v>
      </c>
      <c r="U1394" s="19" t="n">
        <v>0.159492675301274</v>
      </c>
      <c r="V1394" s="19" t="n">
        <v>0.127256276522211</v>
      </c>
      <c r="W1394" s="19" t="n">
        <v>0.187275689938997</v>
      </c>
      <c r="X1394" s="19"/>
      <c r="Y1394" s="19" t="n">
        <v>0.165639395729225</v>
      </c>
      <c r="Z1394" s="19" t="n">
        <v>0.14516111736686</v>
      </c>
      <c r="AA1394" s="19" t="s">
        <v>118</v>
      </c>
      <c r="AB1394" s="19" t="s">
        <v>118</v>
      </c>
      <c r="AC1394" s="19" t="s">
        <v>118</v>
      </c>
      <c r="AD1394" s="19" t="s">
        <v>118</v>
      </c>
      <c r="AE1394" s="19"/>
      <c r="AF1394" s="19" t="n">
        <v>0.153803840826952</v>
      </c>
      <c r="AG1394" s="19"/>
      <c r="AH1394" s="19" t="n">
        <v>0.170275972229461</v>
      </c>
      <c r="AI1394" s="19"/>
      <c r="AJ1394" s="19" t="n">
        <v>0.224782292261199</v>
      </c>
      <c r="AK1394" s="19" t="n">
        <v>0.16604533983678</v>
      </c>
      <c r="AL1394" s="19" t="n">
        <v>0.153698924480489</v>
      </c>
      <c r="AM1394" s="19" t="n">
        <v>0.12242054283721</v>
      </c>
      <c r="AN1394" s="19" t="n">
        <v>0.0983990551945507</v>
      </c>
      <c r="AO1394" s="19" t="n">
        <v>0.126662533646327</v>
      </c>
      <c r="AP1394" s="19" t="n">
        <v>0.133649256114198</v>
      </c>
    </row>
    <row r="1395">
      <c r="B1395" t="s">
        <v>555</v>
      </c>
      <c r="C1395" s="19" t="n">
        <v>0.126358619123534</v>
      </c>
      <c r="D1395" s="19" t="n">
        <v>0.165148890394772</v>
      </c>
      <c r="E1395" s="19" t="n">
        <v>0.07691693850616</v>
      </c>
      <c r="F1395" s="19"/>
      <c r="G1395" s="19" t="n">
        <v>0.129830162734334</v>
      </c>
      <c r="H1395" s="19" t="n">
        <v>0.119138613288421</v>
      </c>
      <c r="I1395" s="19" t="n">
        <v>0.149496652455145</v>
      </c>
      <c r="J1395" s="19" t="n">
        <v>0.0977055826247731</v>
      </c>
      <c r="K1395" s="19" t="n">
        <v>0.154195385775405</v>
      </c>
      <c r="L1395" s="19" t="n">
        <v>0.0993231000709823</v>
      </c>
      <c r="M1395" s="19"/>
      <c r="N1395" s="19" t="n">
        <v>0.0591769345135149</v>
      </c>
      <c r="O1395" s="19" t="n">
        <v>0.120933959894969</v>
      </c>
      <c r="P1395" s="19" t="n">
        <v>0.0869065834572852</v>
      </c>
      <c r="Q1395" s="19" t="n">
        <v>0.128535736305414</v>
      </c>
      <c r="R1395" s="19" t="n">
        <v>0.191855044584526</v>
      </c>
      <c r="S1395" s="19"/>
      <c r="T1395" s="19" t="n">
        <v>0.240607736116644</v>
      </c>
      <c r="U1395" s="19" t="n">
        <v>0.114238727615419</v>
      </c>
      <c r="V1395" s="19" t="n">
        <v>0.0817957863622821</v>
      </c>
      <c r="W1395" s="19" t="n">
        <v>0.141157392433237</v>
      </c>
      <c r="X1395" s="19"/>
      <c r="Y1395" s="19" t="n">
        <v>0.121284213517898</v>
      </c>
      <c r="Z1395" s="19" t="n">
        <v>0.146990814227397</v>
      </c>
      <c r="AA1395" s="19" t="s">
        <v>118</v>
      </c>
      <c r="AB1395" s="19" t="s">
        <v>118</v>
      </c>
      <c r="AC1395" s="19" t="s">
        <v>118</v>
      </c>
      <c r="AD1395" s="19" t="s">
        <v>118</v>
      </c>
      <c r="AE1395" s="19"/>
      <c r="AF1395" s="19" t="n">
        <v>0.154483640115162</v>
      </c>
      <c r="AG1395" s="19"/>
      <c r="AH1395" s="19" t="n">
        <v>0.131486578056529</v>
      </c>
      <c r="AI1395" s="19"/>
      <c r="AJ1395" s="19" t="n">
        <v>0.174575483871131</v>
      </c>
      <c r="AK1395" s="19" t="n">
        <v>0.0790099038668624</v>
      </c>
      <c r="AL1395" s="19" t="n">
        <v>0.104880676151118</v>
      </c>
      <c r="AM1395" s="19" t="n">
        <v>0.159598385029298</v>
      </c>
      <c r="AN1395" s="19" t="n">
        <v>0.0425485183554747</v>
      </c>
      <c r="AO1395" s="19" t="n">
        <v>0.133589598573859</v>
      </c>
      <c r="AP1395" s="19" t="n">
        <v>0.128407104276595</v>
      </c>
    </row>
    <row r="1396">
      <c r="B1396" t="s">
        <v>81</v>
      </c>
      <c r="C1396" s="19" t="n">
        <v>0.124624639704202</v>
      </c>
      <c r="D1396" s="19" t="n">
        <v>0.109339837397506</v>
      </c>
      <c r="E1396" s="19" t="n">
        <v>0.144106491446437</v>
      </c>
      <c r="F1396" s="19"/>
      <c r="G1396" s="19" t="n">
        <v>0.018997087318778</v>
      </c>
      <c r="H1396" s="19" t="n">
        <v>0.10987346283438</v>
      </c>
      <c r="I1396" s="19" t="n">
        <v>0.131839901043361</v>
      </c>
      <c r="J1396" s="19" t="n">
        <v>0.165072669301412</v>
      </c>
      <c r="K1396" s="19" t="n">
        <v>0.108718619744022</v>
      </c>
      <c r="L1396" s="19" t="n">
        <v>0.251533476186412</v>
      </c>
      <c r="M1396" s="19"/>
      <c r="N1396" s="19" t="n">
        <v>0.34584506338805</v>
      </c>
      <c r="O1396" s="19" t="n">
        <v>0.135043688233853</v>
      </c>
      <c r="P1396" s="19" t="n">
        <v>0.140737728607113</v>
      </c>
      <c r="Q1396" s="19" t="n">
        <v>0.0999964076230822</v>
      </c>
      <c r="R1396" s="19" t="n">
        <v>0.0982013270731198</v>
      </c>
      <c r="S1396" s="19"/>
      <c r="T1396" s="19" t="n">
        <v>0</v>
      </c>
      <c r="U1396" s="19" t="n">
        <v>0.16765557252894</v>
      </c>
      <c r="V1396" s="19" t="n">
        <v>0.111315156458532</v>
      </c>
      <c r="W1396" s="19" t="n">
        <v>0.118309081949463</v>
      </c>
      <c r="X1396" s="19"/>
      <c r="Y1396" s="19" t="n">
        <v>0.127274125132019</v>
      </c>
      <c r="Z1396" s="19" t="n">
        <v>0.113852008479995</v>
      </c>
      <c r="AA1396" s="19" t="s">
        <v>118</v>
      </c>
      <c r="AB1396" s="19" t="s">
        <v>118</v>
      </c>
      <c r="AC1396" s="19" t="s">
        <v>118</v>
      </c>
      <c r="AD1396" s="19" t="s">
        <v>118</v>
      </c>
      <c r="AE1396" s="19"/>
      <c r="AF1396" s="19" t="n">
        <v>0.149500957641646</v>
      </c>
      <c r="AG1396" s="19"/>
      <c r="AH1396" s="19" t="n">
        <v>0.119684165365091</v>
      </c>
      <c r="AI1396" s="19"/>
      <c r="AJ1396" s="19" t="n">
        <v>0.0670150401340311</v>
      </c>
      <c r="AK1396" s="19" t="n">
        <v>0.138272024756465</v>
      </c>
      <c r="AL1396" s="19" t="n">
        <v>0.106729894901806</v>
      </c>
      <c r="AM1396" s="19" t="n">
        <v>0.219896573898149</v>
      </c>
      <c r="AN1396" s="19" t="n">
        <v>0.167419952274733</v>
      </c>
      <c r="AO1396" s="19" t="n">
        <v>0.207389042999275</v>
      </c>
      <c r="AP1396" s="19" t="n">
        <v>0.0787655324953142</v>
      </c>
    </row>
    <row r="1397">
      <c r="C1397" s="19"/>
      <c r="D1397" s="19"/>
      <c r="E1397" s="19"/>
      <c r="F1397" s="19"/>
      <c r="G1397" s="19"/>
      <c r="H1397" s="19"/>
      <c r="I1397" s="19"/>
      <c r="J1397" s="19"/>
      <c r="K1397" s="19"/>
      <c r="L1397" s="19"/>
      <c r="M1397" s="19"/>
      <c r="N1397" s="19"/>
      <c r="O1397" s="19"/>
      <c r="P1397" s="19"/>
      <c r="Q1397" s="19"/>
      <c r="R1397" s="19"/>
      <c r="S1397" s="19"/>
      <c r="T1397" s="19"/>
      <c r="U1397" s="19"/>
      <c r="V1397" s="19"/>
      <c r="W1397" s="19"/>
      <c r="X1397" s="19"/>
      <c r="Y1397" s="19"/>
      <c r="Z1397" s="19"/>
      <c r="AA1397" s="19"/>
      <c r="AB1397" s="19"/>
      <c r="AC1397" s="19"/>
      <c r="AD1397" s="19"/>
      <c r="AE1397" s="19"/>
      <c r="AF1397" s="19"/>
      <c r="AG1397" s="19"/>
      <c r="AH1397" s="19"/>
      <c r="AI1397" s="19"/>
      <c r="AJ1397" s="19"/>
      <c r="AK1397" s="19"/>
      <c r="AL1397" s="19"/>
      <c r="AM1397" s="19"/>
      <c r="AN1397" s="19"/>
      <c r="AO1397" s="19"/>
      <c r="AP1397" s="19"/>
    </row>
    <row r="1398">
      <c r="B1398" s="7" t="s">
        <v>558</v>
      </c>
      <c r="C1398" s="19"/>
      <c r="D1398" s="19"/>
      <c r="E1398" s="19"/>
      <c r="F1398" s="19"/>
      <c r="G1398" s="19"/>
      <c r="H1398" s="19"/>
      <c r="I1398" s="19"/>
      <c r="J1398" s="19"/>
      <c r="K1398" s="19"/>
      <c r="L1398" s="19"/>
      <c r="M1398" s="19"/>
      <c r="N1398" s="19"/>
      <c r="O1398" s="19"/>
      <c r="P1398" s="19"/>
      <c r="Q1398" s="19"/>
      <c r="R1398" s="19"/>
      <c r="S1398" s="19"/>
      <c r="T1398" s="19"/>
      <c r="U1398" s="19"/>
      <c r="V1398" s="19"/>
      <c r="W1398" s="19"/>
      <c r="X1398" s="19"/>
      <c r="Y1398" s="19"/>
      <c r="Z1398" s="19"/>
      <c r="AA1398" s="19"/>
      <c r="AB1398" s="19"/>
      <c r="AC1398" s="19"/>
      <c r="AD1398" s="19"/>
      <c r="AE1398" s="19"/>
      <c r="AF1398" s="19"/>
      <c r="AG1398" s="19"/>
      <c r="AH1398" s="19"/>
      <c r="AI1398" s="19"/>
      <c r="AJ1398" s="19"/>
      <c r="AK1398" s="19"/>
      <c r="AL1398" s="19"/>
      <c r="AM1398" s="19"/>
      <c r="AN1398" s="19"/>
      <c r="AO1398" s="19"/>
      <c r="AP1398" s="19"/>
    </row>
    <row r="1399">
      <c r="B1399" s="26" t="s">
        <v>224</v>
      </c>
      <c r="C1399" s="19"/>
      <c r="D1399" s="19"/>
      <c r="E1399" s="19"/>
      <c r="F1399" s="19"/>
      <c r="G1399" s="19"/>
      <c r="H1399" s="19"/>
      <c r="I1399" s="19"/>
      <c r="J1399" s="19"/>
      <c r="K1399" s="19"/>
      <c r="L1399" s="19"/>
      <c r="M1399" s="19"/>
      <c r="N1399" s="19"/>
      <c r="O1399" s="19"/>
      <c r="P1399" s="19"/>
      <c r="Q1399" s="19"/>
      <c r="R1399" s="19"/>
      <c r="S1399" s="19"/>
      <c r="T1399" s="19"/>
      <c r="U1399" s="19"/>
      <c r="V1399" s="19"/>
      <c r="W1399" s="19"/>
      <c r="X1399" s="19"/>
      <c r="Y1399" s="19"/>
      <c r="Z1399" s="19"/>
      <c r="AA1399" s="19"/>
      <c r="AB1399" s="19"/>
      <c r="AC1399" s="19"/>
      <c r="AD1399" s="19"/>
      <c r="AE1399" s="19"/>
      <c r="AF1399" s="19"/>
      <c r="AG1399" s="19"/>
      <c r="AH1399" s="19"/>
      <c r="AI1399" s="19"/>
      <c r="AJ1399" s="19"/>
      <c r="AK1399" s="19"/>
      <c r="AL1399" s="19"/>
      <c r="AM1399" s="19"/>
      <c r="AN1399" s="19"/>
      <c r="AO1399" s="19"/>
      <c r="AP1399" s="19"/>
    </row>
    <row r="1400">
      <c r="B1400" t="s">
        <v>554</v>
      </c>
      <c r="C1400" s="19" t="n">
        <v>0.377509138698071</v>
      </c>
      <c r="D1400" s="19" t="n">
        <v>0.312470052507615</v>
      </c>
      <c r="E1400" s="19" t="n">
        <v>0.460407288715875</v>
      </c>
      <c r="F1400" s="19"/>
      <c r="G1400" s="19" t="n">
        <v>0.293063530268838</v>
      </c>
      <c r="H1400" s="19" t="n">
        <v>0.360747176856788</v>
      </c>
      <c r="I1400" s="19" t="n">
        <v>0.27901182864285</v>
      </c>
      <c r="J1400" s="19" t="n">
        <v>0.457804156263716</v>
      </c>
      <c r="K1400" s="19" t="n">
        <v>0.484275547447007</v>
      </c>
      <c r="L1400" s="19" t="n">
        <v>0.49940144441339</v>
      </c>
      <c r="M1400" s="19"/>
      <c r="N1400" s="19" t="n">
        <v>0.713691255310043</v>
      </c>
      <c r="O1400" s="19" t="n">
        <v>0.396232340494417</v>
      </c>
      <c r="P1400" s="19" t="n">
        <v>0.368613485495722</v>
      </c>
      <c r="Q1400" s="19" t="n">
        <v>0.388183178667035</v>
      </c>
      <c r="R1400" s="19" t="n">
        <v>0.284216003337222</v>
      </c>
      <c r="S1400" s="19"/>
      <c r="T1400" s="19" t="n">
        <v>0.324006938428109</v>
      </c>
      <c r="U1400" s="19" t="n">
        <v>0.400056943258832</v>
      </c>
      <c r="V1400" s="19" t="n">
        <v>0.512348233369208</v>
      </c>
      <c r="W1400" s="19" t="n">
        <v>0.334985300104515</v>
      </c>
      <c r="X1400" s="19"/>
      <c r="Y1400" s="19" t="n">
        <v>0.357607178294896</v>
      </c>
      <c r="Z1400" s="19" t="n">
        <v>0.458429183704243</v>
      </c>
      <c r="AA1400" s="19" t="s">
        <v>118</v>
      </c>
      <c r="AB1400" s="19" t="s">
        <v>118</v>
      </c>
      <c r="AC1400" s="19" t="s">
        <v>118</v>
      </c>
      <c r="AD1400" s="19" t="s">
        <v>118</v>
      </c>
      <c r="AE1400" s="19"/>
      <c r="AF1400" s="19" t="n">
        <v>0.40086606874115</v>
      </c>
      <c r="AG1400" s="19"/>
      <c r="AH1400" s="19" t="n">
        <v>0.388170219310083</v>
      </c>
      <c r="AI1400" s="19"/>
      <c r="AJ1400" s="19" t="n">
        <v>0.342791222655348</v>
      </c>
      <c r="AK1400" s="19" t="n">
        <v>0.404127153045125</v>
      </c>
      <c r="AL1400" s="19" t="n">
        <v>0.294350335644019</v>
      </c>
      <c r="AM1400" s="19" t="n">
        <v>0.27018964908606</v>
      </c>
      <c r="AN1400" s="19" t="n">
        <v>0.591878211553495</v>
      </c>
      <c r="AO1400" s="19" t="n">
        <v>0.379481547664687</v>
      </c>
      <c r="AP1400" s="19" t="n">
        <v>0.521945832590765</v>
      </c>
    </row>
    <row r="1401">
      <c r="B1401" t="s">
        <v>550</v>
      </c>
      <c r="C1401" s="19" t="n">
        <v>0.205682688441045</v>
      </c>
      <c r="D1401" s="19" t="n">
        <v>0.248319149286604</v>
      </c>
      <c r="E1401" s="19" t="n">
        <v>0.151338694168844</v>
      </c>
      <c r="F1401" s="19"/>
      <c r="G1401" s="19" t="n">
        <v>0.180252543690838</v>
      </c>
      <c r="H1401" s="19" t="n">
        <v>0.23529048816135</v>
      </c>
      <c r="I1401" s="19" t="n">
        <v>0.232708182556463</v>
      </c>
      <c r="J1401" s="19" t="n">
        <v>0.160125414997942</v>
      </c>
      <c r="K1401" s="19" t="n">
        <v>0.221440044882589</v>
      </c>
      <c r="L1401" s="19" t="n">
        <v>0.115422250106969</v>
      </c>
      <c r="M1401" s="19"/>
      <c r="N1401" s="19" t="n">
        <v>0</v>
      </c>
      <c r="O1401" s="19" t="n">
        <v>0.14015903822273</v>
      </c>
      <c r="P1401" s="19" t="n">
        <v>0.21214116708053</v>
      </c>
      <c r="Q1401" s="19" t="n">
        <v>0.222900922845353</v>
      </c>
      <c r="R1401" s="19" t="n">
        <v>0.263015215971374</v>
      </c>
      <c r="S1401" s="19"/>
      <c r="T1401" s="19" t="n">
        <v>0.144409875900473</v>
      </c>
      <c r="U1401" s="19" t="n">
        <v>0.101436236878607</v>
      </c>
      <c r="V1401" s="19" t="n">
        <v>0.107836599489588</v>
      </c>
      <c r="W1401" s="19" t="n">
        <v>0.250591625511026</v>
      </c>
      <c r="X1401" s="19"/>
      <c r="Y1401" s="19" t="n">
        <v>0.210929773175363</v>
      </c>
      <c r="Z1401" s="19" t="n">
        <v>0.18434839150493</v>
      </c>
      <c r="AA1401" s="19" t="s">
        <v>118</v>
      </c>
      <c r="AB1401" s="19" t="s">
        <v>118</v>
      </c>
      <c r="AC1401" s="19" t="s">
        <v>118</v>
      </c>
      <c r="AD1401" s="19" t="s">
        <v>118</v>
      </c>
      <c r="AE1401" s="19"/>
      <c r="AF1401" s="19" t="n">
        <v>0.167138029367405</v>
      </c>
      <c r="AG1401" s="19"/>
      <c r="AH1401" s="19" t="n">
        <v>0.203482005299335</v>
      </c>
      <c r="AI1401" s="19"/>
      <c r="AJ1401" s="19" t="n">
        <v>0.259167103014511</v>
      </c>
      <c r="AK1401" s="19" t="n">
        <v>0.190769349145141</v>
      </c>
      <c r="AL1401" s="19" t="n">
        <v>0.213535253108789</v>
      </c>
      <c r="AM1401" s="19" t="n">
        <v>0.262233715686682</v>
      </c>
      <c r="AN1401" s="19" t="n">
        <v>0.0425485183554747</v>
      </c>
      <c r="AO1401" s="19" t="n">
        <v>0.204001658800211</v>
      </c>
      <c r="AP1401" s="19" t="n">
        <v>0.140578157071652</v>
      </c>
    </row>
    <row r="1402">
      <c r="B1402" t="s">
        <v>549</v>
      </c>
      <c r="C1402" s="19" t="n">
        <v>0.169514336145322</v>
      </c>
      <c r="D1402" s="19" t="n">
        <v>0.19311235355501</v>
      </c>
      <c r="E1402" s="19" t="n">
        <v>0.139436545974308</v>
      </c>
      <c r="F1402" s="19"/>
      <c r="G1402" s="19" t="n">
        <v>0.212555386951029</v>
      </c>
      <c r="H1402" s="19" t="n">
        <v>0.184541377884836</v>
      </c>
      <c r="I1402" s="19" t="n">
        <v>0.162607087606516</v>
      </c>
      <c r="J1402" s="19" t="n">
        <v>0.158576570784199</v>
      </c>
      <c r="K1402" s="19" t="n">
        <v>0.140256553101587</v>
      </c>
      <c r="L1402" s="19" t="n">
        <v>0.16630211542601</v>
      </c>
      <c r="M1402" s="19"/>
      <c r="N1402" s="19" t="n">
        <v>0.152345900416174</v>
      </c>
      <c r="O1402" s="19" t="n">
        <v>0.191549913335592</v>
      </c>
      <c r="P1402" s="19" t="n">
        <v>0.176710812312803</v>
      </c>
      <c r="Q1402" s="19" t="n">
        <v>0.163121584732011</v>
      </c>
      <c r="R1402" s="19" t="n">
        <v>0.157473571426411</v>
      </c>
      <c r="S1402" s="19"/>
      <c r="T1402" s="19" t="n">
        <v>0.231194008175228</v>
      </c>
      <c r="U1402" s="19" t="n">
        <v>0.174681489647737</v>
      </c>
      <c r="V1402" s="19" t="n">
        <v>0.116972395585308</v>
      </c>
      <c r="W1402" s="19" t="n">
        <v>0.17888746145341</v>
      </c>
      <c r="X1402" s="19"/>
      <c r="Y1402" s="19" t="n">
        <v>0.163398240135765</v>
      </c>
      <c r="Z1402" s="19" t="n">
        <v>0.194381975027591</v>
      </c>
      <c r="AA1402" s="19" t="s">
        <v>118</v>
      </c>
      <c r="AB1402" s="19" t="s">
        <v>118</v>
      </c>
      <c r="AC1402" s="19" t="s">
        <v>118</v>
      </c>
      <c r="AD1402" s="19" t="s">
        <v>118</v>
      </c>
      <c r="AE1402" s="19"/>
      <c r="AF1402" s="19" t="n">
        <v>0.148834632314242</v>
      </c>
      <c r="AG1402" s="19"/>
      <c r="AH1402" s="19" t="n">
        <v>0.172271312747696</v>
      </c>
      <c r="AI1402" s="19"/>
      <c r="AJ1402" s="19" t="n">
        <v>0.136534850597065</v>
      </c>
      <c r="AK1402" s="19" t="n">
        <v>0.205092820865435</v>
      </c>
      <c r="AL1402" s="19" t="n">
        <v>0.204793028627655</v>
      </c>
      <c r="AM1402" s="19" t="n">
        <v>0.218454988628162</v>
      </c>
      <c r="AN1402" s="19" t="n">
        <v>0.162320382722887</v>
      </c>
      <c r="AO1402" s="19" t="n">
        <v>0.116978999372867</v>
      </c>
      <c r="AP1402" s="19" t="n">
        <v>0.141210352809742</v>
      </c>
    </row>
    <row r="1403">
      <c r="B1403" t="s">
        <v>553</v>
      </c>
      <c r="C1403" s="19" t="n">
        <v>0.140888620778376</v>
      </c>
      <c r="D1403" s="19" t="n">
        <v>0.171809086815658</v>
      </c>
      <c r="E1403" s="19" t="n">
        <v>0.101477712933315</v>
      </c>
      <c r="F1403" s="19"/>
      <c r="G1403" s="19" t="n">
        <v>0.0954217660454656</v>
      </c>
      <c r="H1403" s="19" t="n">
        <v>0.158538843705242</v>
      </c>
      <c r="I1403" s="19" t="n">
        <v>0.194894238555457</v>
      </c>
      <c r="J1403" s="19" t="n">
        <v>0.126737192107292</v>
      </c>
      <c r="K1403" s="19" t="n">
        <v>0.092033608685721</v>
      </c>
      <c r="L1403" s="19" t="n">
        <v>0.0326592861327807</v>
      </c>
      <c r="M1403" s="19"/>
      <c r="N1403" s="19" t="n">
        <v>0.0389287157503734</v>
      </c>
      <c r="O1403" s="19" t="n">
        <v>0.146115386944537</v>
      </c>
      <c r="P1403" s="19" t="n">
        <v>0.110434326189979</v>
      </c>
      <c r="Q1403" s="19" t="n">
        <v>0.145357245797946</v>
      </c>
      <c r="R1403" s="19" t="n">
        <v>0.188200954977994</v>
      </c>
      <c r="S1403" s="19"/>
      <c r="T1403" s="19" t="n">
        <v>0.266187161402537</v>
      </c>
      <c r="U1403" s="19" t="n">
        <v>0.0839986061319521</v>
      </c>
      <c r="V1403" s="19" t="n">
        <v>0.106189076964088</v>
      </c>
      <c r="W1403" s="19" t="n">
        <v>0.16367772987825</v>
      </c>
      <c r="X1403" s="19"/>
      <c r="Y1403" s="19" t="n">
        <v>0.148148987437198</v>
      </c>
      <c r="Z1403" s="19" t="n">
        <v>0.111368453674663</v>
      </c>
      <c r="AA1403" s="19" t="s">
        <v>118</v>
      </c>
      <c r="AB1403" s="19" t="s">
        <v>118</v>
      </c>
      <c r="AC1403" s="19" t="s">
        <v>118</v>
      </c>
      <c r="AD1403" s="19" t="s">
        <v>118</v>
      </c>
      <c r="AE1403" s="19"/>
      <c r="AF1403" s="19" t="n">
        <v>0.130793952178298</v>
      </c>
      <c r="AG1403" s="19"/>
      <c r="AH1403" s="19" t="n">
        <v>0.141018839978488</v>
      </c>
      <c r="AI1403" s="19"/>
      <c r="AJ1403" s="19" t="n">
        <v>0.153721923563241</v>
      </c>
      <c r="AK1403" s="19" t="n">
        <v>0.122618140926032</v>
      </c>
      <c r="AL1403" s="19" t="n">
        <v>0.186521589179344</v>
      </c>
      <c r="AM1403" s="19" t="n">
        <v>0.13034674414898</v>
      </c>
      <c r="AN1403" s="19" t="n">
        <v>0.0655013179394704</v>
      </c>
      <c r="AO1403" s="19" t="n">
        <v>0.208644085076131</v>
      </c>
      <c r="AP1403" s="19" t="n">
        <v>0.063941157674304</v>
      </c>
    </row>
    <row r="1404">
      <c r="B1404" t="s">
        <v>552</v>
      </c>
      <c r="C1404" s="19" t="n">
        <v>0.131635626459927</v>
      </c>
      <c r="D1404" s="19" t="n">
        <v>0.156056279057098</v>
      </c>
      <c r="E1404" s="19" t="n">
        <v>0.100509313943716</v>
      </c>
      <c r="F1404" s="19"/>
      <c r="G1404" s="19" t="n">
        <v>0.213094433322562</v>
      </c>
      <c r="H1404" s="19" t="n">
        <v>0.162489475872646</v>
      </c>
      <c r="I1404" s="19" t="n">
        <v>0.168805496967348</v>
      </c>
      <c r="J1404" s="19" t="n">
        <v>0.0761922096743079</v>
      </c>
      <c r="K1404" s="19" t="n">
        <v>0.0548973348114412</v>
      </c>
      <c r="L1404" s="19" t="n">
        <v>0.0660782411303658</v>
      </c>
      <c r="M1404" s="19"/>
      <c r="N1404" s="19" t="n">
        <v>0</v>
      </c>
      <c r="O1404" s="19" t="n">
        <v>0.100689072472165</v>
      </c>
      <c r="P1404" s="19" t="n">
        <v>0.0894722307540686</v>
      </c>
      <c r="Q1404" s="19" t="n">
        <v>0.13934888542657</v>
      </c>
      <c r="R1404" s="19" t="n">
        <v>0.224864869105197</v>
      </c>
      <c r="S1404" s="19"/>
      <c r="T1404" s="19" t="n">
        <v>0.237550216211423</v>
      </c>
      <c r="U1404" s="19" t="n">
        <v>0.0691851830191514</v>
      </c>
      <c r="V1404" s="19" t="n">
        <v>0.085590352676884</v>
      </c>
      <c r="W1404" s="19" t="n">
        <v>0.152699864178165</v>
      </c>
      <c r="X1404" s="19"/>
      <c r="Y1404" s="19" t="n">
        <v>0.13430189760771</v>
      </c>
      <c r="Z1404" s="19" t="n">
        <v>0.120794745616708</v>
      </c>
      <c r="AA1404" s="19" t="s">
        <v>118</v>
      </c>
      <c r="AB1404" s="19" t="s">
        <v>118</v>
      </c>
      <c r="AC1404" s="19" t="s">
        <v>118</v>
      </c>
      <c r="AD1404" s="19" t="s">
        <v>118</v>
      </c>
      <c r="AE1404" s="19"/>
      <c r="AF1404" s="19" t="n">
        <v>0.105207040776004</v>
      </c>
      <c r="AG1404" s="19"/>
      <c r="AH1404" s="19" t="n">
        <v>0.132457257641383</v>
      </c>
      <c r="AI1404" s="19"/>
      <c r="AJ1404" s="19" t="n">
        <v>0.187059247280577</v>
      </c>
      <c r="AK1404" s="19" t="n">
        <v>0.0971111593881062</v>
      </c>
      <c r="AL1404" s="19" t="n">
        <v>0.114783991966383</v>
      </c>
      <c r="AM1404" s="19" t="n">
        <v>0.199477231885624</v>
      </c>
      <c r="AN1404" s="19" t="n">
        <v>0.0287067742842706</v>
      </c>
      <c r="AO1404" s="19" t="n">
        <v>0.108403671248092</v>
      </c>
      <c r="AP1404" s="19" t="n">
        <v>0.0982874304968673</v>
      </c>
    </row>
    <row r="1405">
      <c r="B1405" t="s">
        <v>551</v>
      </c>
      <c r="C1405" s="19" t="n">
        <v>0.13058966026741</v>
      </c>
      <c r="D1405" s="19" t="n">
        <v>0.143653106389241</v>
      </c>
      <c r="E1405" s="19" t="n">
        <v>0.113939126261047</v>
      </c>
      <c r="F1405" s="19"/>
      <c r="G1405" s="19" t="n">
        <v>0.233334350802432</v>
      </c>
      <c r="H1405" s="19" t="n">
        <v>0.142779493201117</v>
      </c>
      <c r="I1405" s="19" t="n">
        <v>0.150651899005434</v>
      </c>
      <c r="J1405" s="19" t="n">
        <v>0.114701799467453</v>
      </c>
      <c r="K1405" s="19" t="n">
        <v>0.0570678846573325</v>
      </c>
      <c r="L1405" s="19" t="n">
        <v>0</v>
      </c>
      <c r="M1405" s="19"/>
      <c r="N1405" s="19" t="n">
        <v>0.0591769345135149</v>
      </c>
      <c r="O1405" s="19" t="n">
        <v>0.145953925696733</v>
      </c>
      <c r="P1405" s="19" t="n">
        <v>0.151629671408453</v>
      </c>
      <c r="Q1405" s="19" t="n">
        <v>0.106538335178475</v>
      </c>
      <c r="R1405" s="19" t="n">
        <v>0.149125556162771</v>
      </c>
      <c r="S1405" s="19"/>
      <c r="T1405" s="19" t="n">
        <v>0.121101122837163</v>
      </c>
      <c r="U1405" s="19" t="n">
        <v>0.137546108182935</v>
      </c>
      <c r="V1405" s="19" t="n">
        <v>0.115019516989001</v>
      </c>
      <c r="W1405" s="19" t="n">
        <v>0.136451259811931</v>
      </c>
      <c r="X1405" s="19"/>
      <c r="Y1405" s="19" t="n">
        <v>0.137307454121979</v>
      </c>
      <c r="Z1405" s="19" t="n">
        <v>0.103275558036198</v>
      </c>
      <c r="AA1405" s="19" t="s">
        <v>118</v>
      </c>
      <c r="AB1405" s="19" t="s">
        <v>118</v>
      </c>
      <c r="AC1405" s="19" t="s">
        <v>118</v>
      </c>
      <c r="AD1405" s="19" t="s">
        <v>118</v>
      </c>
      <c r="AE1405" s="19"/>
      <c r="AF1405" s="19" t="n">
        <v>0.146616605590976</v>
      </c>
      <c r="AG1405" s="19"/>
      <c r="AH1405" s="19" t="n">
        <v>0.130125982567425</v>
      </c>
      <c r="AI1405" s="19"/>
      <c r="AJ1405" s="19" t="n">
        <v>0.143266736230432</v>
      </c>
      <c r="AK1405" s="19" t="n">
        <v>0.105990062862553</v>
      </c>
      <c r="AL1405" s="19" t="n">
        <v>0.151461951090894</v>
      </c>
      <c r="AM1405" s="19" t="n">
        <v>0.194323678662823</v>
      </c>
      <c r="AN1405" s="19" t="n">
        <v>0</v>
      </c>
      <c r="AO1405" s="19" t="n">
        <v>0.111500592916063</v>
      </c>
      <c r="AP1405" s="19" t="n">
        <v>0.133752496378105</v>
      </c>
    </row>
    <row r="1406">
      <c r="B1406" t="s">
        <v>555</v>
      </c>
      <c r="C1406" s="19" t="n">
        <v>0.102070222387789</v>
      </c>
      <c r="D1406" s="19" t="n">
        <v>0.120686483727975</v>
      </c>
      <c r="E1406" s="19" t="n">
        <v>0.0783421272415838</v>
      </c>
      <c r="F1406" s="19"/>
      <c r="G1406" s="19" t="n">
        <v>0.153894852226699</v>
      </c>
      <c r="H1406" s="19" t="n">
        <v>0.115923943486508</v>
      </c>
      <c r="I1406" s="19" t="n">
        <v>0.0810579611847881</v>
      </c>
      <c r="J1406" s="19" t="n">
        <v>0.0676694872550973</v>
      </c>
      <c r="K1406" s="19" t="n">
        <v>0.153572731378286</v>
      </c>
      <c r="L1406" s="19" t="n">
        <v>0.0504917715802243</v>
      </c>
      <c r="M1406" s="19"/>
      <c r="N1406" s="19" t="n">
        <v>0.0591769345135149</v>
      </c>
      <c r="O1406" s="19" t="n">
        <v>0.0517467464093614</v>
      </c>
      <c r="P1406" s="19" t="n">
        <v>0.0858311602083172</v>
      </c>
      <c r="Q1406" s="19" t="n">
        <v>0.106119538315318</v>
      </c>
      <c r="R1406" s="19" t="n">
        <v>0.16779623372022</v>
      </c>
      <c r="S1406" s="19"/>
      <c r="T1406" s="19" t="n">
        <v>0.269685233192869</v>
      </c>
      <c r="U1406" s="19" t="n">
        <v>0.105296163627739</v>
      </c>
      <c r="V1406" s="19" t="n">
        <v>0.0524642810118625</v>
      </c>
      <c r="W1406" s="19" t="n">
        <v>0.107885822012674</v>
      </c>
      <c r="X1406" s="19"/>
      <c r="Y1406" s="19" t="n">
        <v>0.105477284886036</v>
      </c>
      <c r="Z1406" s="19" t="n">
        <v>0.0882173332697417</v>
      </c>
      <c r="AA1406" s="19" t="s">
        <v>118</v>
      </c>
      <c r="AB1406" s="19" t="s">
        <v>118</v>
      </c>
      <c r="AC1406" s="19" t="s">
        <v>118</v>
      </c>
      <c r="AD1406" s="19" t="s">
        <v>118</v>
      </c>
      <c r="AE1406" s="19"/>
      <c r="AF1406" s="19" t="n">
        <v>0.0954391043124911</v>
      </c>
      <c r="AG1406" s="19"/>
      <c r="AH1406" s="19" t="n">
        <v>0.101154431631027</v>
      </c>
      <c r="AI1406" s="19"/>
      <c r="AJ1406" s="19" t="n">
        <v>0.0863071098623314</v>
      </c>
      <c r="AK1406" s="19" t="n">
        <v>0.0959181654215515</v>
      </c>
      <c r="AL1406" s="19" t="n">
        <v>0.131293916579353</v>
      </c>
      <c r="AM1406" s="19" t="n">
        <v>0.203744415169332</v>
      </c>
      <c r="AN1406" s="19" t="n">
        <v>0</v>
      </c>
      <c r="AO1406" s="19" t="n">
        <v>0.110267424386462</v>
      </c>
      <c r="AP1406" s="19" t="n">
        <v>0.0560747549854252</v>
      </c>
    </row>
    <row r="1407">
      <c r="B1407" t="s">
        <v>81</v>
      </c>
      <c r="C1407" s="19" t="n">
        <v>0.123102870933212</v>
      </c>
      <c r="D1407" s="19" t="n">
        <v>0.100980654124068</v>
      </c>
      <c r="E1407" s="19" t="n">
        <v>0.151299620844498</v>
      </c>
      <c r="F1407" s="19"/>
      <c r="G1407" s="19" t="n">
        <v>0.0597906382429953</v>
      </c>
      <c r="H1407" s="19" t="n">
        <v>0.094358904764978</v>
      </c>
      <c r="I1407" s="19" t="n">
        <v>0.157098279078122</v>
      </c>
      <c r="J1407" s="19" t="n">
        <v>0.138257026241548</v>
      </c>
      <c r="K1407" s="19" t="n">
        <v>0.0978644264318814</v>
      </c>
      <c r="L1407" s="19" t="n">
        <v>0.251533476186412</v>
      </c>
      <c r="M1407" s="19"/>
      <c r="N1407" s="19" t="n">
        <v>0.133962844273782</v>
      </c>
      <c r="O1407" s="19" t="n">
        <v>0.163296663266728</v>
      </c>
      <c r="P1407" s="19" t="n">
        <v>0.115180362453922</v>
      </c>
      <c r="Q1407" s="19" t="n">
        <v>0.113457568468893</v>
      </c>
      <c r="R1407" s="19" t="n">
        <v>0.115290825700677</v>
      </c>
      <c r="S1407" s="19"/>
      <c r="T1407" s="19" t="n">
        <v>0</v>
      </c>
      <c r="U1407" s="19" t="n">
        <v>0.202721474851949</v>
      </c>
      <c r="V1407" s="19" t="n">
        <v>0.100159792376556</v>
      </c>
      <c r="W1407" s="19" t="n">
        <v>0.115584308524929</v>
      </c>
      <c r="X1407" s="19"/>
      <c r="Y1407" s="19" t="n">
        <v>0.126669594792129</v>
      </c>
      <c r="Z1407" s="19" t="n">
        <v>0.10860080936032</v>
      </c>
      <c r="AA1407" s="19" t="s">
        <v>118</v>
      </c>
      <c r="AB1407" s="19" t="s">
        <v>118</v>
      </c>
      <c r="AC1407" s="19" t="s">
        <v>118</v>
      </c>
      <c r="AD1407" s="19" t="s">
        <v>118</v>
      </c>
      <c r="AE1407" s="19"/>
      <c r="AF1407" s="19" t="n">
        <v>0.132710105184198</v>
      </c>
      <c r="AG1407" s="19"/>
      <c r="AH1407" s="19" t="n">
        <v>0.11826538771514</v>
      </c>
      <c r="AI1407" s="19"/>
      <c r="AJ1407" s="19" t="n">
        <v>0.111959702646196</v>
      </c>
      <c r="AK1407" s="19" t="n">
        <v>0.149691328985164</v>
      </c>
      <c r="AL1407" s="19" t="n">
        <v>0.116728485998966</v>
      </c>
      <c r="AM1407" s="19" t="n">
        <v>0.131023456581887</v>
      </c>
      <c r="AN1407" s="19" t="n">
        <v>0.151593313499877</v>
      </c>
      <c r="AO1407" s="19" t="n">
        <v>0.124249354104651</v>
      </c>
      <c r="AP1407" s="19" t="n">
        <v>0.0983489484864773</v>
      </c>
    </row>
    <row r="1408">
      <c r="C1408" s="19"/>
      <c r="D1408" s="19"/>
      <c r="E1408" s="19"/>
      <c r="F1408" s="19"/>
      <c r="G1408" s="19"/>
      <c r="H1408" s="19"/>
      <c r="I1408" s="19"/>
      <c r="J1408" s="19"/>
      <c r="K1408" s="19"/>
      <c r="L1408" s="19"/>
      <c r="M1408" s="19"/>
      <c r="N1408" s="19"/>
      <c r="O1408" s="19"/>
      <c r="P1408" s="19"/>
      <c r="Q1408" s="19"/>
      <c r="R1408" s="19"/>
      <c r="S1408" s="19"/>
      <c r="T1408" s="19"/>
      <c r="U1408" s="19"/>
      <c r="V1408" s="19"/>
      <c r="W1408" s="19"/>
      <c r="X1408" s="19"/>
      <c r="Y1408" s="19"/>
      <c r="Z1408" s="19"/>
      <c r="AA1408" s="19"/>
      <c r="AB1408" s="19"/>
      <c r="AC1408" s="19"/>
      <c r="AD1408" s="19"/>
      <c r="AE1408" s="19"/>
      <c r="AF1408" s="19"/>
      <c r="AG1408" s="19"/>
      <c r="AH1408" s="19"/>
      <c r="AI1408" s="19"/>
      <c r="AJ1408" s="19"/>
      <c r="AK1408" s="19"/>
      <c r="AL1408" s="19"/>
      <c r="AM1408" s="19"/>
      <c r="AN1408" s="19"/>
      <c r="AO1408" s="19"/>
      <c r="AP1408" s="19"/>
    </row>
    <row r="1409">
      <c r="B1409" s="7" t="s">
        <v>559</v>
      </c>
      <c r="C1409" s="19"/>
      <c r="D1409" s="19"/>
      <c r="E1409" s="19"/>
      <c r="F1409" s="19"/>
      <c r="G1409" s="19"/>
      <c r="H1409" s="19"/>
      <c r="I1409" s="19"/>
      <c r="J1409" s="19"/>
      <c r="K1409" s="19"/>
      <c r="L1409" s="19"/>
      <c r="M1409" s="19"/>
      <c r="N1409" s="19"/>
      <c r="O1409" s="19"/>
      <c r="P1409" s="19"/>
      <c r="Q1409" s="19"/>
      <c r="R1409" s="19"/>
      <c r="S1409" s="19"/>
      <c r="T1409" s="19"/>
      <c r="U1409" s="19"/>
      <c r="V1409" s="19"/>
      <c r="W1409" s="19"/>
      <c r="X1409" s="19"/>
      <c r="Y1409" s="19"/>
      <c r="Z1409" s="19"/>
      <c r="AA1409" s="19"/>
      <c r="AB1409" s="19"/>
      <c r="AC1409" s="19"/>
      <c r="AD1409" s="19"/>
      <c r="AE1409" s="19"/>
      <c r="AF1409" s="19"/>
      <c r="AG1409" s="19"/>
      <c r="AH1409" s="19"/>
      <c r="AI1409" s="19"/>
      <c r="AJ1409" s="19"/>
      <c r="AK1409" s="19"/>
      <c r="AL1409" s="19"/>
      <c r="AM1409" s="19"/>
      <c r="AN1409" s="19"/>
      <c r="AO1409" s="19"/>
      <c r="AP1409" s="19"/>
    </row>
    <row r="1410">
      <c r="B1410" s="26" t="s">
        <v>224</v>
      </c>
      <c r="C1410" s="19"/>
      <c r="D1410" s="19"/>
      <c r="E1410" s="19"/>
      <c r="F1410" s="19"/>
      <c r="G1410" s="19"/>
      <c r="H1410" s="19"/>
      <c r="I1410" s="19"/>
      <c r="J1410" s="19"/>
      <c r="K1410" s="19"/>
      <c r="L1410" s="19"/>
      <c r="M1410" s="19"/>
      <c r="N1410" s="19"/>
      <c r="O1410" s="19"/>
      <c r="P1410" s="19"/>
      <c r="Q1410" s="19"/>
      <c r="R1410" s="19"/>
      <c r="S1410" s="19"/>
      <c r="T1410" s="19"/>
      <c r="U1410" s="19"/>
      <c r="V1410" s="19"/>
      <c r="W1410" s="19"/>
      <c r="X1410" s="19"/>
      <c r="Y1410" s="19"/>
      <c r="Z1410" s="19"/>
      <c r="AA1410" s="19"/>
      <c r="AB1410" s="19"/>
      <c r="AC1410" s="19"/>
      <c r="AD1410" s="19"/>
      <c r="AE1410" s="19"/>
      <c r="AF1410" s="19"/>
      <c r="AG1410" s="19"/>
      <c r="AH1410" s="19"/>
      <c r="AI1410" s="19"/>
      <c r="AJ1410" s="19"/>
      <c r="AK1410" s="19"/>
      <c r="AL1410" s="19"/>
      <c r="AM1410" s="19"/>
      <c r="AN1410" s="19"/>
      <c r="AO1410" s="19"/>
      <c r="AP1410" s="19"/>
    </row>
    <row r="1411">
      <c r="B1411" t="s">
        <v>554</v>
      </c>
      <c r="C1411" s="19" t="n">
        <v>0.374447679391638</v>
      </c>
      <c r="D1411" s="19" t="n">
        <v>0.288347258840569</v>
      </c>
      <c r="E1411" s="19" t="n">
        <v>0.484190389468119</v>
      </c>
      <c r="F1411" s="19"/>
      <c r="G1411" s="19" t="n">
        <v>0.217814739124899</v>
      </c>
      <c r="H1411" s="19" t="n">
        <v>0.275130074323118</v>
      </c>
      <c r="I1411" s="19" t="n">
        <v>0.392213599689921</v>
      </c>
      <c r="J1411" s="19" t="n">
        <v>0.456899021460893</v>
      </c>
      <c r="K1411" s="19" t="n">
        <v>0.485269728965364</v>
      </c>
      <c r="L1411" s="19" t="n">
        <v>0.467461424580341</v>
      </c>
      <c r="M1411" s="19"/>
      <c r="N1411" s="19" t="n">
        <v>0.434601072137182</v>
      </c>
      <c r="O1411" s="19" t="n">
        <v>0.33692396152488</v>
      </c>
      <c r="P1411" s="19" t="n">
        <v>0.499728238357594</v>
      </c>
      <c r="Q1411" s="19" t="n">
        <v>0.345691545344989</v>
      </c>
      <c r="R1411" s="19" t="n">
        <v>0.281873907547493</v>
      </c>
      <c r="S1411" s="19"/>
      <c r="T1411" s="19" t="n">
        <v>0.161998634270908</v>
      </c>
      <c r="U1411" s="19" t="n">
        <v>0.393432886532988</v>
      </c>
      <c r="V1411" s="19" t="n">
        <v>0.458222125726264</v>
      </c>
      <c r="W1411" s="19" t="n">
        <v>0.352864365239923</v>
      </c>
      <c r="X1411" s="19"/>
      <c r="Y1411" s="19" t="n">
        <v>0.367124847778029</v>
      </c>
      <c r="Z1411" s="19" t="n">
        <v>0.404221824839705</v>
      </c>
      <c r="AA1411" s="19" t="s">
        <v>118</v>
      </c>
      <c r="AB1411" s="19" t="s">
        <v>118</v>
      </c>
      <c r="AC1411" s="19" t="s">
        <v>118</v>
      </c>
      <c r="AD1411" s="19" t="s">
        <v>118</v>
      </c>
      <c r="AE1411" s="19"/>
      <c r="AF1411" s="19" t="n">
        <v>0.371632307766558</v>
      </c>
      <c r="AG1411" s="19"/>
      <c r="AH1411" s="19" t="n">
        <v>0.381643563225391</v>
      </c>
      <c r="AI1411" s="19"/>
      <c r="AJ1411" s="19" t="n">
        <v>0.295611973453494</v>
      </c>
      <c r="AK1411" s="19" t="n">
        <v>0.467047028237522</v>
      </c>
      <c r="AL1411" s="19" t="n">
        <v>0.289270034851861</v>
      </c>
      <c r="AM1411" s="19" t="n">
        <v>0.297078861329226</v>
      </c>
      <c r="AN1411" s="19" t="n">
        <v>0.552611999321956</v>
      </c>
      <c r="AO1411" s="19" t="n">
        <v>0.407917098573311</v>
      </c>
      <c r="AP1411" s="19" t="n">
        <v>0.499856752978773</v>
      </c>
    </row>
    <row r="1412">
      <c r="B1412" t="s">
        <v>549</v>
      </c>
      <c r="C1412" s="19" t="n">
        <v>0.190616062731708</v>
      </c>
      <c r="D1412" s="19" t="n">
        <v>0.246020967819637</v>
      </c>
      <c r="E1412" s="19" t="n">
        <v>0.119997540813187</v>
      </c>
      <c r="F1412" s="19"/>
      <c r="G1412" s="19" t="n">
        <v>0.188730384342062</v>
      </c>
      <c r="H1412" s="19" t="n">
        <v>0.276742087430035</v>
      </c>
      <c r="I1412" s="19" t="n">
        <v>0.194809321297339</v>
      </c>
      <c r="J1412" s="19" t="n">
        <v>0.141007696436751</v>
      </c>
      <c r="K1412" s="19" t="n">
        <v>0.123101395165447</v>
      </c>
      <c r="L1412" s="19" t="n">
        <v>0.100983543160449</v>
      </c>
      <c r="M1412" s="19"/>
      <c r="N1412" s="19" t="n">
        <v>0.0542402501522861</v>
      </c>
      <c r="O1412" s="19" t="n">
        <v>0.211894675368659</v>
      </c>
      <c r="P1412" s="19" t="n">
        <v>0.154798363903331</v>
      </c>
      <c r="Q1412" s="19" t="n">
        <v>0.197816930193916</v>
      </c>
      <c r="R1412" s="19" t="n">
        <v>0.233029633678501</v>
      </c>
      <c r="S1412" s="19"/>
      <c r="T1412" s="19" t="n">
        <v>0.242761957482947</v>
      </c>
      <c r="U1412" s="19" t="n">
        <v>0.213230576477891</v>
      </c>
      <c r="V1412" s="19" t="n">
        <v>0.208860161905218</v>
      </c>
      <c r="W1412" s="19" t="n">
        <v>0.191790552268983</v>
      </c>
      <c r="X1412" s="19"/>
      <c r="Y1412" s="19" t="n">
        <v>0.191423465828645</v>
      </c>
      <c r="Z1412" s="19" t="n">
        <v>0.18733321553381</v>
      </c>
      <c r="AA1412" s="19" t="s">
        <v>118</v>
      </c>
      <c r="AB1412" s="19" t="s">
        <v>118</v>
      </c>
      <c r="AC1412" s="19" t="s">
        <v>118</v>
      </c>
      <c r="AD1412" s="19" t="s">
        <v>118</v>
      </c>
      <c r="AE1412" s="19"/>
      <c r="AF1412" s="19" t="n">
        <v>0.163113936544226</v>
      </c>
      <c r="AG1412" s="19"/>
      <c r="AH1412" s="19" t="n">
        <v>0.193748691478319</v>
      </c>
      <c r="AI1412" s="19"/>
      <c r="AJ1412" s="19" t="n">
        <v>0.259607775580135</v>
      </c>
      <c r="AK1412" s="19" t="n">
        <v>0.146949143845174</v>
      </c>
      <c r="AL1412" s="19" t="n">
        <v>0.205720929855603</v>
      </c>
      <c r="AM1412" s="19" t="n">
        <v>0.195677256424511</v>
      </c>
      <c r="AN1412" s="19" t="n">
        <v>0.0964513279240383</v>
      </c>
      <c r="AO1412" s="19" t="n">
        <v>0.144316943182362</v>
      </c>
      <c r="AP1412" s="19" t="n">
        <v>0.161899827126795</v>
      </c>
    </row>
    <row r="1413">
      <c r="B1413" t="s">
        <v>550</v>
      </c>
      <c r="C1413" s="19" t="n">
        <v>0.15080245124048</v>
      </c>
      <c r="D1413" s="19" t="n">
        <v>0.19408789029377</v>
      </c>
      <c r="E1413" s="19" t="n">
        <v>0.0956312760225747</v>
      </c>
      <c r="F1413" s="19"/>
      <c r="G1413" s="19" t="n">
        <v>0.22196699507259</v>
      </c>
      <c r="H1413" s="19" t="n">
        <v>0.174998322811371</v>
      </c>
      <c r="I1413" s="19" t="n">
        <v>0.134056550095218</v>
      </c>
      <c r="J1413" s="19" t="n">
        <v>0.114238818874358</v>
      </c>
      <c r="K1413" s="19" t="n">
        <v>0.191842894394771</v>
      </c>
      <c r="L1413" s="19" t="n">
        <v>0</v>
      </c>
      <c r="M1413" s="19"/>
      <c r="N1413" s="19" t="n">
        <v>0.142436440447155</v>
      </c>
      <c r="O1413" s="19" t="n">
        <v>0.0653106615340101</v>
      </c>
      <c r="P1413" s="19" t="n">
        <v>0.130780738698032</v>
      </c>
      <c r="Q1413" s="19" t="n">
        <v>0.172346556319712</v>
      </c>
      <c r="R1413" s="19" t="n">
        <v>0.213048474384555</v>
      </c>
      <c r="S1413" s="19"/>
      <c r="T1413" s="19" t="n">
        <v>0.130896381181538</v>
      </c>
      <c r="U1413" s="19" t="n">
        <v>0.129085011741827</v>
      </c>
      <c r="V1413" s="19" t="n">
        <v>0.102483190860008</v>
      </c>
      <c r="W1413" s="19" t="n">
        <v>0.170525734875397</v>
      </c>
      <c r="X1413" s="19"/>
      <c r="Y1413" s="19" t="n">
        <v>0.153483749945693</v>
      </c>
      <c r="Z1413" s="19" t="n">
        <v>0.139900469349984</v>
      </c>
      <c r="AA1413" s="19" t="s">
        <v>118</v>
      </c>
      <c r="AB1413" s="19" t="s">
        <v>118</v>
      </c>
      <c r="AC1413" s="19" t="s">
        <v>118</v>
      </c>
      <c r="AD1413" s="19" t="s">
        <v>118</v>
      </c>
      <c r="AE1413" s="19"/>
      <c r="AF1413" s="19" t="n">
        <v>0.132400809355551</v>
      </c>
      <c r="AG1413" s="19"/>
      <c r="AH1413" s="19" t="n">
        <v>0.147898919480836</v>
      </c>
      <c r="AI1413" s="19"/>
      <c r="AJ1413" s="19" t="n">
        <v>0.176169788589881</v>
      </c>
      <c r="AK1413" s="19" t="n">
        <v>0.127580999946678</v>
      </c>
      <c r="AL1413" s="19" t="n">
        <v>0.16707666921483</v>
      </c>
      <c r="AM1413" s="19" t="n">
        <v>0.285785980193284</v>
      </c>
      <c r="AN1413" s="19" t="n">
        <v>0</v>
      </c>
      <c r="AO1413" s="19" t="n">
        <v>0.0861658818194718</v>
      </c>
      <c r="AP1413" s="19" t="n">
        <v>0.11470733017233</v>
      </c>
    </row>
    <row r="1414">
      <c r="B1414" t="s">
        <v>552</v>
      </c>
      <c r="C1414" s="19" t="n">
        <v>0.150253568962894</v>
      </c>
      <c r="D1414" s="19" t="n">
        <v>0.175937908222134</v>
      </c>
      <c r="E1414" s="19" t="n">
        <v>0.11751657443032</v>
      </c>
      <c r="F1414" s="19"/>
      <c r="G1414" s="19" t="n">
        <v>0.201662779707612</v>
      </c>
      <c r="H1414" s="19" t="n">
        <v>0.21564229036734</v>
      </c>
      <c r="I1414" s="19" t="n">
        <v>0.118003297504483</v>
      </c>
      <c r="J1414" s="19" t="n">
        <v>0.0911533772514275</v>
      </c>
      <c r="K1414" s="19" t="n">
        <v>0.13638637183484</v>
      </c>
      <c r="L1414" s="19" t="n">
        <v>0.184500870042109</v>
      </c>
      <c r="M1414" s="19"/>
      <c r="N1414" s="19" t="n">
        <v>0</v>
      </c>
      <c r="O1414" s="19" t="n">
        <v>0.105627662899363</v>
      </c>
      <c r="P1414" s="19" t="n">
        <v>0.0749875799303894</v>
      </c>
      <c r="Q1414" s="19" t="n">
        <v>0.194767645711402</v>
      </c>
      <c r="R1414" s="19" t="n">
        <v>0.23401013408582</v>
      </c>
      <c r="S1414" s="19"/>
      <c r="T1414" s="19" t="n">
        <v>0.0899949945558421</v>
      </c>
      <c r="U1414" s="19" t="n">
        <v>0.146387372663456</v>
      </c>
      <c r="V1414" s="19" t="n">
        <v>0.0807430915444407</v>
      </c>
      <c r="W1414" s="19" t="n">
        <v>0.183273255647109</v>
      </c>
      <c r="X1414" s="19"/>
      <c r="Y1414" s="19" t="n">
        <v>0.146919541096509</v>
      </c>
      <c r="Z1414" s="19" t="n">
        <v>0.163809504133817</v>
      </c>
      <c r="AA1414" s="19" t="s">
        <v>118</v>
      </c>
      <c r="AB1414" s="19" t="s">
        <v>118</v>
      </c>
      <c r="AC1414" s="19" t="s">
        <v>118</v>
      </c>
      <c r="AD1414" s="19" t="s">
        <v>118</v>
      </c>
      <c r="AE1414" s="19"/>
      <c r="AF1414" s="19" t="n">
        <v>0.123235738574634</v>
      </c>
      <c r="AG1414" s="19"/>
      <c r="AH1414" s="19" t="n">
        <v>0.158246093636516</v>
      </c>
      <c r="AI1414" s="19"/>
      <c r="AJ1414" s="19" t="n">
        <v>0.217068490883172</v>
      </c>
      <c r="AK1414" s="19" t="n">
        <v>0.123802514786224</v>
      </c>
      <c r="AL1414" s="19" t="n">
        <v>0.110069091510867</v>
      </c>
      <c r="AM1414" s="19" t="n">
        <v>0.161163320976727</v>
      </c>
      <c r="AN1414" s="19" t="n">
        <v>0.0191843287268617</v>
      </c>
      <c r="AO1414" s="19" t="n">
        <v>0.22259747653448</v>
      </c>
      <c r="AP1414" s="19" t="n">
        <v>0.109985771930433</v>
      </c>
    </row>
    <row r="1415">
      <c r="B1415" t="s">
        <v>551</v>
      </c>
      <c r="C1415" s="19" t="n">
        <v>0.137829980657429</v>
      </c>
      <c r="D1415" s="19" t="n">
        <v>0.157096146451898</v>
      </c>
      <c r="E1415" s="19" t="n">
        <v>0.113273523981196</v>
      </c>
      <c r="F1415" s="19"/>
      <c r="G1415" s="19" t="n">
        <v>0.100135390538161</v>
      </c>
      <c r="H1415" s="19" t="n">
        <v>0.177387968975389</v>
      </c>
      <c r="I1415" s="19" t="n">
        <v>0.195852799253528</v>
      </c>
      <c r="J1415" s="19" t="n">
        <v>0.118279981998133</v>
      </c>
      <c r="K1415" s="19" t="n">
        <v>0.0486696241319526</v>
      </c>
      <c r="L1415" s="19" t="n">
        <v>0</v>
      </c>
      <c r="M1415" s="19"/>
      <c r="N1415" s="19" t="n">
        <v>0.0427184272616009</v>
      </c>
      <c r="O1415" s="19" t="n">
        <v>0.149961985947485</v>
      </c>
      <c r="P1415" s="19" t="n">
        <v>0.136695451875782</v>
      </c>
      <c r="Q1415" s="19" t="n">
        <v>0.140718209878624</v>
      </c>
      <c r="R1415" s="19" t="n">
        <v>0.14285213168323</v>
      </c>
      <c r="S1415" s="19"/>
      <c r="T1415" s="19" t="n">
        <v>0.295703692036269</v>
      </c>
      <c r="U1415" s="19" t="n">
        <v>0.14029985441376</v>
      </c>
      <c r="V1415" s="19" t="n">
        <v>0.11378795638649</v>
      </c>
      <c r="W1415" s="19" t="n">
        <v>0.140346338012578</v>
      </c>
      <c r="X1415" s="19"/>
      <c r="Y1415" s="19" t="n">
        <v>0.132203779972866</v>
      </c>
      <c r="Z1415" s="19" t="n">
        <v>0.160705737788166</v>
      </c>
      <c r="AA1415" s="19" t="s">
        <v>118</v>
      </c>
      <c r="AB1415" s="19" t="s">
        <v>118</v>
      </c>
      <c r="AC1415" s="19" t="s">
        <v>118</v>
      </c>
      <c r="AD1415" s="19" t="s">
        <v>118</v>
      </c>
      <c r="AE1415" s="19"/>
      <c r="AF1415" s="19" t="n">
        <v>0.150032009289492</v>
      </c>
      <c r="AG1415" s="19"/>
      <c r="AH1415" s="19" t="n">
        <v>0.134021595636239</v>
      </c>
      <c r="AI1415" s="19"/>
      <c r="AJ1415" s="19" t="n">
        <v>0.147492267885587</v>
      </c>
      <c r="AK1415" s="19" t="n">
        <v>0.15610113309767</v>
      </c>
      <c r="AL1415" s="19" t="n">
        <v>0.142333368504015</v>
      </c>
      <c r="AM1415" s="19" t="n">
        <v>0.145233551501396</v>
      </c>
      <c r="AN1415" s="19" t="n">
        <v>0.096180524905381</v>
      </c>
      <c r="AO1415" s="19" t="n">
        <v>0.119101124029748</v>
      </c>
      <c r="AP1415" s="19" t="n">
        <v>0.119003928759929</v>
      </c>
    </row>
    <row r="1416">
      <c r="B1416" t="s">
        <v>555</v>
      </c>
      <c r="C1416" s="19" t="n">
        <v>0.135034461067141</v>
      </c>
      <c r="D1416" s="19" t="n">
        <v>0.182666703410178</v>
      </c>
      <c r="E1416" s="19" t="n">
        <v>0.0743228951039523</v>
      </c>
      <c r="F1416" s="19"/>
      <c r="G1416" s="19" t="n">
        <v>0.10270331762284</v>
      </c>
      <c r="H1416" s="19" t="n">
        <v>0.183805157657194</v>
      </c>
      <c r="I1416" s="19" t="n">
        <v>0.117986198849</v>
      </c>
      <c r="J1416" s="19" t="n">
        <v>0.0961994267211812</v>
      </c>
      <c r="K1416" s="19" t="n">
        <v>0.172744193443059</v>
      </c>
      <c r="L1416" s="19" t="n">
        <v>0.101349812329104</v>
      </c>
      <c r="M1416" s="19"/>
      <c r="N1416" s="19" t="n">
        <v>0.0591769345135149</v>
      </c>
      <c r="O1416" s="19" t="n">
        <v>0.0962145245241731</v>
      </c>
      <c r="P1416" s="19" t="n">
        <v>0.0679647225067534</v>
      </c>
      <c r="Q1416" s="19" t="n">
        <v>0.164998679095493</v>
      </c>
      <c r="R1416" s="19" t="n">
        <v>0.215504620382392</v>
      </c>
      <c r="S1416" s="19"/>
      <c r="T1416" s="19" t="n">
        <v>0.268097282417168</v>
      </c>
      <c r="U1416" s="19" t="n">
        <v>0.168912066314303</v>
      </c>
      <c r="V1416" s="19" t="n">
        <v>0.0508027721266145</v>
      </c>
      <c r="W1416" s="19" t="n">
        <v>0.150252644020643</v>
      </c>
      <c r="X1416" s="19"/>
      <c r="Y1416" s="19" t="n">
        <v>0.131796474313191</v>
      </c>
      <c r="Z1416" s="19" t="n">
        <v>0.148199899473764</v>
      </c>
      <c r="AA1416" s="19" t="s">
        <v>118</v>
      </c>
      <c r="AB1416" s="19" t="s">
        <v>118</v>
      </c>
      <c r="AC1416" s="19" t="s">
        <v>118</v>
      </c>
      <c r="AD1416" s="19" t="s">
        <v>118</v>
      </c>
      <c r="AE1416" s="19"/>
      <c r="AF1416" s="19" t="n">
        <v>0.152445983280357</v>
      </c>
      <c r="AG1416" s="19"/>
      <c r="AH1416" s="19" t="n">
        <v>0.1334212684118</v>
      </c>
      <c r="AI1416" s="19"/>
      <c r="AJ1416" s="19" t="n">
        <v>0.133180075583203</v>
      </c>
      <c r="AK1416" s="19" t="n">
        <v>0.129964604091118</v>
      </c>
      <c r="AL1416" s="19" t="n">
        <v>0.156498479561958</v>
      </c>
      <c r="AM1416" s="19" t="n">
        <v>0.196460196679625</v>
      </c>
      <c r="AN1416" s="19" t="n">
        <v>0.0243722851151778</v>
      </c>
      <c r="AO1416" s="19" t="n">
        <v>0.0784038225645281</v>
      </c>
      <c r="AP1416" s="19" t="n">
        <v>0.164542525054529</v>
      </c>
    </row>
    <row r="1417">
      <c r="B1417" t="s">
        <v>553</v>
      </c>
      <c r="C1417" s="19" t="n">
        <v>0.109716574919353</v>
      </c>
      <c r="D1417" s="19" t="n">
        <v>0.140246959499447</v>
      </c>
      <c r="E1417" s="19" t="n">
        <v>0.0708028608857562</v>
      </c>
      <c r="F1417" s="19"/>
      <c r="G1417" s="19" t="n">
        <v>0.16239632298696</v>
      </c>
      <c r="H1417" s="19" t="n">
        <v>0.162344135046266</v>
      </c>
      <c r="I1417" s="19" t="n">
        <v>0.108527675908091</v>
      </c>
      <c r="J1417" s="19" t="n">
        <v>0.0735385023090162</v>
      </c>
      <c r="K1417" s="19" t="n">
        <v>0.0623901022448401</v>
      </c>
      <c r="L1417" s="19" t="n">
        <v>0</v>
      </c>
      <c r="M1417" s="19"/>
      <c r="N1417" s="19" t="n">
        <v>0.0981056502638882</v>
      </c>
      <c r="O1417" s="19" t="n">
        <v>0.118923369561998</v>
      </c>
      <c r="P1417" s="19" t="n">
        <v>0.0304549647073207</v>
      </c>
      <c r="Q1417" s="19" t="n">
        <v>0.152314467478304</v>
      </c>
      <c r="R1417" s="19" t="n">
        <v>0.128858549435728</v>
      </c>
      <c r="S1417" s="19"/>
      <c r="T1417" s="19" t="n">
        <v>0.246443897413563</v>
      </c>
      <c r="U1417" s="19" t="n">
        <v>0.0535667242628647</v>
      </c>
      <c r="V1417" s="19" t="n">
        <v>0.0667817662271734</v>
      </c>
      <c r="W1417" s="19" t="n">
        <v>0.134226017280686</v>
      </c>
      <c r="X1417" s="19"/>
      <c r="Y1417" s="19" t="n">
        <v>0.116157217324167</v>
      </c>
      <c r="Z1417" s="19" t="n">
        <v>0.0835293520172792</v>
      </c>
      <c r="AA1417" s="19" t="s">
        <v>118</v>
      </c>
      <c r="AB1417" s="19" t="s">
        <v>118</v>
      </c>
      <c r="AC1417" s="19" t="s">
        <v>118</v>
      </c>
      <c r="AD1417" s="19" t="s">
        <v>118</v>
      </c>
      <c r="AE1417" s="19"/>
      <c r="AF1417" s="19" t="n">
        <v>0.109729919730757</v>
      </c>
      <c r="AG1417" s="19"/>
      <c r="AH1417" s="19" t="n">
        <v>0.105091315452489</v>
      </c>
      <c r="AI1417" s="19"/>
      <c r="AJ1417" s="19" t="n">
        <v>0.162686793740357</v>
      </c>
      <c r="AK1417" s="19" t="n">
        <v>0.113299895693638</v>
      </c>
      <c r="AL1417" s="19" t="n">
        <v>0.130694874366234</v>
      </c>
      <c r="AM1417" s="19" t="n">
        <v>0.129013029280392</v>
      </c>
      <c r="AN1417" s="19" t="n">
        <v>0</v>
      </c>
      <c r="AO1417" s="19" t="n">
        <v>0.037141032537749</v>
      </c>
      <c r="AP1417" s="19" t="n">
        <v>0.0628730976129208</v>
      </c>
    </row>
    <row r="1418">
      <c r="B1418" t="s">
        <v>81</v>
      </c>
      <c r="C1418" s="19" t="n">
        <v>0.12983619583192</v>
      </c>
      <c r="D1418" s="19" t="n">
        <v>0.112859921160112</v>
      </c>
      <c r="E1418" s="19" t="n">
        <v>0.151473980845779</v>
      </c>
      <c r="F1418" s="19"/>
      <c r="G1418" s="19" t="n">
        <v>0.109820822551636</v>
      </c>
      <c r="H1418" s="19" t="n">
        <v>0.0812665558609226</v>
      </c>
      <c r="I1418" s="19" t="n">
        <v>0.166804523040369</v>
      </c>
      <c r="J1418" s="19" t="n">
        <v>0.127947889736516</v>
      </c>
      <c r="K1418" s="19" t="n">
        <v>0.126492722039022</v>
      </c>
      <c r="L1418" s="19" t="n">
        <v>0.297545933797326</v>
      </c>
      <c r="M1418" s="19"/>
      <c r="N1418" s="19" t="n">
        <v>0.287075094251402</v>
      </c>
      <c r="O1418" s="19" t="n">
        <v>0.227795285488269</v>
      </c>
      <c r="P1418" s="19" t="n">
        <v>0.11382953209329</v>
      </c>
      <c r="Q1418" s="19" t="n">
        <v>0.103222689353717</v>
      </c>
      <c r="R1418" s="19" t="n">
        <v>0.0858464198476935</v>
      </c>
      <c r="S1418" s="19"/>
      <c r="T1418" s="19" t="n">
        <v>0.0486028581182425</v>
      </c>
      <c r="U1418" s="19" t="n">
        <v>0.186589729689503</v>
      </c>
      <c r="V1418" s="19" t="n">
        <v>0.13518745893212</v>
      </c>
      <c r="W1418" s="19" t="n">
        <v>0.108195049018002</v>
      </c>
      <c r="X1418" s="19"/>
      <c r="Y1418" s="19" t="n">
        <v>0.130903737132839</v>
      </c>
      <c r="Z1418" s="19" t="n">
        <v>0.125495644028663</v>
      </c>
      <c r="AA1418" s="19" t="s">
        <v>118</v>
      </c>
      <c r="AB1418" s="19" t="s">
        <v>118</v>
      </c>
      <c r="AC1418" s="19" t="s">
        <v>118</v>
      </c>
      <c r="AD1418" s="19" t="s">
        <v>118</v>
      </c>
      <c r="AE1418" s="19"/>
      <c r="AF1418" s="19" t="n">
        <v>0.141288674806035</v>
      </c>
      <c r="AG1418" s="19"/>
      <c r="AH1418" s="19" t="n">
        <v>0.130297163488436</v>
      </c>
      <c r="AI1418" s="19"/>
      <c r="AJ1418" s="19" t="n">
        <v>0.0897453386459015</v>
      </c>
      <c r="AK1418" s="19" t="n">
        <v>0.134736401784069</v>
      </c>
      <c r="AL1418" s="19" t="n">
        <v>0.157505613552035</v>
      </c>
      <c r="AM1418" s="19" t="n">
        <v>0.129646837974442</v>
      </c>
      <c r="AN1418" s="19" t="n">
        <v>0.239906308290855</v>
      </c>
      <c r="AO1418" s="19" t="n">
        <v>0.140492391575868</v>
      </c>
      <c r="AP1418" s="19" t="n">
        <v>0.094833610604287</v>
      </c>
    </row>
    <row r="1419">
      <c r="C1419" s="19"/>
      <c r="D1419" s="19"/>
      <c r="E1419" s="19"/>
      <c r="F1419" s="19"/>
      <c r="G1419" s="19"/>
      <c r="H1419" s="19"/>
      <c r="I1419" s="19"/>
      <c r="J1419" s="19"/>
      <c r="K1419" s="19"/>
      <c r="L1419" s="19"/>
      <c r="M1419" s="19"/>
      <c r="N1419" s="19"/>
      <c r="O1419" s="19"/>
      <c r="P1419" s="19"/>
      <c r="Q1419" s="19"/>
      <c r="R1419" s="19"/>
      <c r="S1419" s="19"/>
      <c r="T1419" s="19"/>
      <c r="U1419" s="19"/>
      <c r="V1419" s="19"/>
      <c r="W1419" s="19"/>
      <c r="X1419" s="19"/>
      <c r="Y1419" s="19"/>
      <c r="Z1419" s="19"/>
      <c r="AA1419" s="19"/>
      <c r="AB1419" s="19"/>
      <c r="AC1419" s="19"/>
      <c r="AD1419" s="19"/>
      <c r="AE1419" s="19"/>
      <c r="AF1419" s="19"/>
      <c r="AG1419" s="19"/>
      <c r="AH1419" s="19"/>
      <c r="AI1419" s="19"/>
      <c r="AJ1419" s="19"/>
      <c r="AK1419" s="19"/>
      <c r="AL1419" s="19"/>
      <c r="AM1419" s="19"/>
      <c r="AN1419" s="19"/>
      <c r="AO1419" s="19"/>
      <c r="AP1419" s="19"/>
    </row>
    <row r="1420">
      <c r="B1420" s="7" t="s">
        <v>560</v>
      </c>
      <c r="C1420" s="19"/>
      <c r="D1420" s="19"/>
      <c r="E1420" s="19"/>
      <c r="F1420" s="19"/>
      <c r="G1420" s="19"/>
      <c r="H1420" s="19"/>
      <c r="I1420" s="19"/>
      <c r="J1420" s="19"/>
      <c r="K1420" s="19"/>
      <c r="L1420" s="19"/>
      <c r="M1420" s="19"/>
      <c r="N1420" s="19"/>
      <c r="O1420" s="19"/>
      <c r="P1420" s="19"/>
      <c r="Q1420" s="19"/>
      <c r="R1420" s="19"/>
      <c r="S1420" s="19"/>
      <c r="T1420" s="19"/>
      <c r="U1420" s="19"/>
      <c r="V1420" s="19"/>
      <c r="W1420" s="19"/>
      <c r="X1420" s="19"/>
      <c r="Y1420" s="19"/>
      <c r="Z1420" s="19"/>
      <c r="AA1420" s="19"/>
      <c r="AB1420" s="19"/>
      <c r="AC1420" s="19"/>
      <c r="AD1420" s="19"/>
      <c r="AE1420" s="19"/>
      <c r="AF1420" s="19"/>
      <c r="AG1420" s="19"/>
      <c r="AH1420" s="19"/>
      <c r="AI1420" s="19"/>
      <c r="AJ1420" s="19"/>
      <c r="AK1420" s="19"/>
      <c r="AL1420" s="19"/>
      <c r="AM1420" s="19"/>
      <c r="AN1420" s="19"/>
      <c r="AO1420" s="19"/>
      <c r="AP1420" s="19"/>
    </row>
    <row r="1421">
      <c r="B1421" s="26" t="s">
        <v>224</v>
      </c>
      <c r="C1421" s="19"/>
      <c r="D1421" s="19"/>
      <c r="E1421" s="19"/>
      <c r="F1421" s="19"/>
      <c r="G1421" s="19"/>
      <c r="H1421" s="19"/>
      <c r="I1421" s="19"/>
      <c r="J1421" s="19"/>
      <c r="K1421" s="19"/>
      <c r="L1421" s="19"/>
      <c r="M1421" s="19"/>
      <c r="N1421" s="19"/>
      <c r="O1421" s="19"/>
      <c r="P1421" s="19"/>
      <c r="Q1421" s="19"/>
      <c r="R1421" s="19"/>
      <c r="S1421" s="19"/>
      <c r="T1421" s="19"/>
      <c r="U1421" s="19"/>
      <c r="V1421" s="19"/>
      <c r="W1421" s="19"/>
      <c r="X1421" s="19"/>
      <c r="Y1421" s="19"/>
      <c r="Z1421" s="19"/>
      <c r="AA1421" s="19"/>
      <c r="AB1421" s="19"/>
      <c r="AC1421" s="19"/>
      <c r="AD1421" s="19"/>
      <c r="AE1421" s="19"/>
      <c r="AF1421" s="19"/>
      <c r="AG1421" s="19"/>
      <c r="AH1421" s="19"/>
      <c r="AI1421" s="19"/>
      <c r="AJ1421" s="19"/>
      <c r="AK1421" s="19"/>
      <c r="AL1421" s="19"/>
      <c r="AM1421" s="19"/>
      <c r="AN1421" s="19"/>
      <c r="AO1421" s="19"/>
      <c r="AP1421" s="19"/>
    </row>
    <row r="1422">
      <c r="B1422" t="s">
        <v>554</v>
      </c>
      <c r="C1422" s="19" t="n">
        <v>0.287607292813881</v>
      </c>
      <c r="D1422" s="19" t="n">
        <v>0.233935754755189</v>
      </c>
      <c r="E1422" s="19" t="n">
        <v>0.356016482952973</v>
      </c>
      <c r="F1422" s="19"/>
      <c r="G1422" s="19" t="n">
        <v>0.258755938277453</v>
      </c>
      <c r="H1422" s="19" t="n">
        <v>0.234248474053007</v>
      </c>
      <c r="I1422" s="19" t="n">
        <v>0.258629989951841</v>
      </c>
      <c r="J1422" s="19" t="n">
        <v>0.37121064509641</v>
      </c>
      <c r="K1422" s="19" t="n">
        <v>0.350150861682955</v>
      </c>
      <c r="L1422" s="19" t="n">
        <v>0.199567537199447</v>
      </c>
      <c r="M1422" s="19"/>
      <c r="N1422" s="19" t="n">
        <v>0.261533465303914</v>
      </c>
      <c r="O1422" s="19" t="n">
        <v>0.312794422613015</v>
      </c>
      <c r="P1422" s="19" t="n">
        <v>0.357700665044659</v>
      </c>
      <c r="Q1422" s="19" t="n">
        <v>0.237193853762101</v>
      </c>
      <c r="R1422" s="19" t="n">
        <v>0.275046004601667</v>
      </c>
      <c r="S1422" s="19"/>
      <c r="T1422" s="19" t="n">
        <v>0.193172968865834</v>
      </c>
      <c r="U1422" s="19" t="n">
        <v>0.412639301343484</v>
      </c>
      <c r="V1422" s="19" t="n">
        <v>0.34749005264962</v>
      </c>
      <c r="W1422" s="19" t="n">
        <v>0.248084783708072</v>
      </c>
      <c r="X1422" s="19"/>
      <c r="Y1422" s="19" t="n">
        <v>0.282262318556443</v>
      </c>
      <c r="Z1422" s="19" t="n">
        <v>0.309339602028994</v>
      </c>
      <c r="AA1422" s="19" t="s">
        <v>118</v>
      </c>
      <c r="AB1422" s="19" t="s">
        <v>118</v>
      </c>
      <c r="AC1422" s="19" t="s">
        <v>118</v>
      </c>
      <c r="AD1422" s="19" t="s">
        <v>118</v>
      </c>
      <c r="AE1422" s="19"/>
      <c r="AF1422" s="19" t="n">
        <v>0.291551611164091</v>
      </c>
      <c r="AG1422" s="19"/>
      <c r="AH1422" s="19" t="n">
        <v>0.28754755904574</v>
      </c>
      <c r="AI1422" s="19"/>
      <c r="AJ1422" s="19" t="n">
        <v>0.244700969141139</v>
      </c>
      <c r="AK1422" s="19" t="n">
        <v>0.357905332224239</v>
      </c>
      <c r="AL1422" s="19" t="n">
        <v>0.284165071955399</v>
      </c>
      <c r="AM1422" s="19" t="n">
        <v>0.190543029656097</v>
      </c>
      <c r="AN1422" s="19" t="n">
        <v>0.297602159791084</v>
      </c>
      <c r="AO1422" s="19" t="n">
        <v>0.247428388123955</v>
      </c>
      <c r="AP1422" s="19" t="n">
        <v>0.411674377385615</v>
      </c>
    </row>
    <row r="1423">
      <c r="B1423" t="s">
        <v>549</v>
      </c>
      <c r="C1423" s="19" t="n">
        <v>0.243714861325836</v>
      </c>
      <c r="D1423" s="19" t="n">
        <v>0.301655736237538</v>
      </c>
      <c r="E1423" s="19" t="n">
        <v>0.169864018364609</v>
      </c>
      <c r="F1423" s="19"/>
      <c r="G1423" s="19" t="n">
        <v>0.141983709512252</v>
      </c>
      <c r="H1423" s="19" t="n">
        <v>0.268140615806051</v>
      </c>
      <c r="I1423" s="19" t="n">
        <v>0.249386063093528</v>
      </c>
      <c r="J1423" s="19" t="n">
        <v>0.230765662916043</v>
      </c>
      <c r="K1423" s="19" t="n">
        <v>0.285229679058574</v>
      </c>
      <c r="L1423" s="19" t="n">
        <v>0.234992641622333</v>
      </c>
      <c r="M1423" s="19"/>
      <c r="N1423" s="19" t="n">
        <v>0.168413148921783</v>
      </c>
      <c r="O1423" s="19" t="n">
        <v>0.193652717073842</v>
      </c>
      <c r="P1423" s="19" t="n">
        <v>0.232730756930855</v>
      </c>
      <c r="Q1423" s="19" t="n">
        <v>0.272701689953937</v>
      </c>
      <c r="R1423" s="19" t="n">
        <v>0.263689796763769</v>
      </c>
      <c r="S1423" s="19"/>
      <c r="T1423" s="19" t="n">
        <v>0.29322898567326</v>
      </c>
      <c r="U1423" s="19" t="n">
        <v>0.15444370124583</v>
      </c>
      <c r="V1423" s="19" t="n">
        <v>0.268596286131908</v>
      </c>
      <c r="W1423" s="19" t="n">
        <v>0.260884918165844</v>
      </c>
      <c r="X1423" s="19"/>
      <c r="Y1423" s="19" t="n">
        <v>0.259687548217395</v>
      </c>
      <c r="Z1423" s="19" t="n">
        <v>0.178770980625108</v>
      </c>
      <c r="AA1423" s="19" t="s">
        <v>118</v>
      </c>
      <c r="AB1423" s="19" t="s">
        <v>118</v>
      </c>
      <c r="AC1423" s="19" t="s">
        <v>118</v>
      </c>
      <c r="AD1423" s="19" t="s">
        <v>118</v>
      </c>
      <c r="AE1423" s="19"/>
      <c r="AF1423" s="19" t="n">
        <v>0.26140056461695</v>
      </c>
      <c r="AG1423" s="19"/>
      <c r="AH1423" s="19" t="n">
        <v>0.253736927268681</v>
      </c>
      <c r="AI1423" s="19"/>
      <c r="AJ1423" s="19" t="n">
        <v>0.273003362078262</v>
      </c>
      <c r="AK1423" s="19" t="n">
        <v>0.191240547361073</v>
      </c>
      <c r="AL1423" s="19" t="n">
        <v>0.186689083533846</v>
      </c>
      <c r="AM1423" s="19" t="n">
        <v>0.28891735871882</v>
      </c>
      <c r="AN1423" s="19" t="n">
        <v>0.314955107079396</v>
      </c>
      <c r="AO1423" s="19" t="n">
        <v>0.253974642652629</v>
      </c>
      <c r="AP1423" s="19" t="n">
        <v>0.245683306558137</v>
      </c>
    </row>
    <row r="1424">
      <c r="B1424" t="s">
        <v>550</v>
      </c>
      <c r="C1424" s="19" t="n">
        <v>0.21639354951225</v>
      </c>
      <c r="D1424" s="19" t="n">
        <v>0.249105703276479</v>
      </c>
      <c r="E1424" s="19" t="n">
        <v>0.174698974926569</v>
      </c>
      <c r="F1424" s="19"/>
      <c r="G1424" s="19" t="n">
        <v>0.274921995715499</v>
      </c>
      <c r="H1424" s="19" t="n">
        <v>0.265103726204086</v>
      </c>
      <c r="I1424" s="19" t="n">
        <v>0.179689357846012</v>
      </c>
      <c r="J1424" s="19" t="n">
        <v>0.0975726558457486</v>
      </c>
      <c r="K1424" s="19" t="n">
        <v>0.373546516364955</v>
      </c>
      <c r="L1424" s="19" t="n">
        <v>0.171269036501083</v>
      </c>
      <c r="M1424" s="19"/>
      <c r="N1424" s="19" t="n">
        <v>0.0832595059336398</v>
      </c>
      <c r="O1424" s="19" t="n">
        <v>0.153571504622929</v>
      </c>
      <c r="P1424" s="19" t="n">
        <v>0.201675576585237</v>
      </c>
      <c r="Q1424" s="19" t="n">
        <v>0.242470470258389</v>
      </c>
      <c r="R1424" s="19" t="n">
        <v>0.268523304183232</v>
      </c>
      <c r="S1424" s="19"/>
      <c r="T1424" s="19" t="n">
        <v>0.143712177570616</v>
      </c>
      <c r="U1424" s="19" t="n">
        <v>0.201525669591988</v>
      </c>
      <c r="V1424" s="19" t="n">
        <v>0.212649498229803</v>
      </c>
      <c r="W1424" s="19" t="n">
        <v>0.221079454384514</v>
      </c>
      <c r="X1424" s="19"/>
      <c r="Y1424" s="19" t="n">
        <v>0.209716289468203</v>
      </c>
      <c r="Z1424" s="19" t="n">
        <v>0.243542843970501</v>
      </c>
      <c r="AA1424" s="19" t="s">
        <v>118</v>
      </c>
      <c r="AB1424" s="19" t="s">
        <v>118</v>
      </c>
      <c r="AC1424" s="19" t="s">
        <v>118</v>
      </c>
      <c r="AD1424" s="19" t="s">
        <v>118</v>
      </c>
      <c r="AE1424" s="19"/>
      <c r="AF1424" s="19" t="n">
        <v>0.19716861386522</v>
      </c>
      <c r="AG1424" s="19"/>
      <c r="AH1424" s="19" t="n">
        <v>0.217947918216775</v>
      </c>
      <c r="AI1424" s="19"/>
      <c r="AJ1424" s="19" t="n">
        <v>0.248529181327986</v>
      </c>
      <c r="AK1424" s="19" t="n">
        <v>0.165967826491218</v>
      </c>
      <c r="AL1424" s="19" t="n">
        <v>0.198646154764449</v>
      </c>
      <c r="AM1424" s="19" t="n">
        <v>0.271294826938553</v>
      </c>
      <c r="AN1424" s="19" t="n">
        <v>0.181521837831272</v>
      </c>
      <c r="AO1424" s="19" t="n">
        <v>0.273960874973054</v>
      </c>
      <c r="AP1424" s="19" t="n">
        <v>0.162181649393128</v>
      </c>
    </row>
    <row r="1425">
      <c r="B1425" t="s">
        <v>551</v>
      </c>
      <c r="C1425" s="19" t="n">
        <v>0.146991992763269</v>
      </c>
      <c r="D1425" s="19" t="n">
        <v>0.176267139635459</v>
      </c>
      <c r="E1425" s="19" t="n">
        <v>0.109678191795996</v>
      </c>
      <c r="F1425" s="19"/>
      <c r="G1425" s="19" t="n">
        <v>0.281844013990224</v>
      </c>
      <c r="H1425" s="19" t="n">
        <v>0.14492456026291</v>
      </c>
      <c r="I1425" s="19" t="n">
        <v>0.192000907733576</v>
      </c>
      <c r="J1425" s="19" t="n">
        <v>0.099749812376058</v>
      </c>
      <c r="K1425" s="19" t="n">
        <v>0.0826054261011735</v>
      </c>
      <c r="L1425" s="19" t="n">
        <v>0.0326592861327807</v>
      </c>
      <c r="M1425" s="19"/>
      <c r="N1425" s="19" t="n">
        <v>0.202594520004755</v>
      </c>
      <c r="O1425" s="19" t="n">
        <v>0.134336975810038</v>
      </c>
      <c r="P1425" s="19" t="n">
        <v>0.156333488700058</v>
      </c>
      <c r="Q1425" s="19" t="n">
        <v>0.147247338560879</v>
      </c>
      <c r="R1425" s="19" t="n">
        <v>0.135505612594823</v>
      </c>
      <c r="S1425" s="19"/>
      <c r="T1425" s="19" t="n">
        <v>0.0951093194523737</v>
      </c>
      <c r="U1425" s="19" t="n">
        <v>0.0908587730327218</v>
      </c>
      <c r="V1425" s="19" t="n">
        <v>0.115695663204932</v>
      </c>
      <c r="W1425" s="19" t="n">
        <v>0.175335192801628</v>
      </c>
      <c r="X1425" s="19"/>
      <c r="Y1425" s="19" t="n">
        <v>0.134626561992727</v>
      </c>
      <c r="Z1425" s="19" t="n">
        <v>0.197269010413918</v>
      </c>
      <c r="AA1425" s="19" t="s">
        <v>118</v>
      </c>
      <c r="AB1425" s="19" t="s">
        <v>118</v>
      </c>
      <c r="AC1425" s="19" t="s">
        <v>118</v>
      </c>
      <c r="AD1425" s="19" t="s">
        <v>118</v>
      </c>
      <c r="AE1425" s="19"/>
      <c r="AF1425" s="19" t="n">
        <v>0.138345700190861</v>
      </c>
      <c r="AG1425" s="19"/>
      <c r="AH1425" s="19" t="n">
        <v>0.14953633565175</v>
      </c>
      <c r="AI1425" s="19"/>
      <c r="AJ1425" s="19" t="n">
        <v>0.185834987688032</v>
      </c>
      <c r="AK1425" s="19" t="n">
        <v>0.104495663385728</v>
      </c>
      <c r="AL1425" s="19" t="n">
        <v>0.18613582061219</v>
      </c>
      <c r="AM1425" s="19" t="n">
        <v>0.193357438106625</v>
      </c>
      <c r="AN1425" s="19" t="n">
        <v>0.0661398578175063</v>
      </c>
      <c r="AO1425" s="19" t="n">
        <v>0.101893053104024</v>
      </c>
      <c r="AP1425" s="19" t="n">
        <v>0.0971403363221355</v>
      </c>
    </row>
    <row r="1426">
      <c r="B1426" t="s">
        <v>555</v>
      </c>
      <c r="C1426" s="19" t="n">
        <v>0.136542518869773</v>
      </c>
      <c r="D1426" s="19" t="n">
        <v>0.14784127531038</v>
      </c>
      <c r="E1426" s="19" t="n">
        <v>0.122141240172756</v>
      </c>
      <c r="F1426" s="19"/>
      <c r="G1426" s="19" t="n">
        <v>0.0904187389975186</v>
      </c>
      <c r="H1426" s="19" t="n">
        <v>0.179462232462407</v>
      </c>
      <c r="I1426" s="19" t="n">
        <v>0.147827269152975</v>
      </c>
      <c r="J1426" s="19" t="n">
        <v>0.099977651487529</v>
      </c>
      <c r="K1426" s="19" t="n">
        <v>0.143426989609765</v>
      </c>
      <c r="L1426" s="19" t="n">
        <v>0.0831510577130049</v>
      </c>
      <c r="M1426" s="19"/>
      <c r="N1426" s="19" t="n">
        <v>0.0542402501522861</v>
      </c>
      <c r="O1426" s="19" t="n">
        <v>0.105443599898932</v>
      </c>
      <c r="P1426" s="19" t="n">
        <v>0.0942913380929632</v>
      </c>
      <c r="Q1426" s="19" t="n">
        <v>0.165492390790327</v>
      </c>
      <c r="R1426" s="19" t="n">
        <v>0.181402880112155</v>
      </c>
      <c r="S1426" s="19"/>
      <c r="T1426" s="19" t="n">
        <v>0.138597852674085</v>
      </c>
      <c r="U1426" s="19" t="n">
        <v>0.0891833355206508</v>
      </c>
      <c r="V1426" s="19" t="n">
        <v>0.134970410800861</v>
      </c>
      <c r="W1426" s="19" t="n">
        <v>0.149538229263548</v>
      </c>
      <c r="X1426" s="19"/>
      <c r="Y1426" s="19" t="n">
        <v>0.145483339860579</v>
      </c>
      <c r="Z1426" s="19" t="n">
        <v>0.100189736414596</v>
      </c>
      <c r="AA1426" s="19" t="s">
        <v>118</v>
      </c>
      <c r="AB1426" s="19" t="s">
        <v>118</v>
      </c>
      <c r="AC1426" s="19" t="s">
        <v>118</v>
      </c>
      <c r="AD1426" s="19" t="s">
        <v>118</v>
      </c>
      <c r="AE1426" s="19"/>
      <c r="AF1426" s="19" t="n">
        <v>0.136247801431886</v>
      </c>
      <c r="AG1426" s="19"/>
      <c r="AH1426" s="19" t="n">
        <v>0.143869652223219</v>
      </c>
      <c r="AI1426" s="19"/>
      <c r="AJ1426" s="19" t="n">
        <v>0.171025185431183</v>
      </c>
      <c r="AK1426" s="19" t="n">
        <v>0.154123496506843</v>
      </c>
      <c r="AL1426" s="19" t="n">
        <v>0.130518423907916</v>
      </c>
      <c r="AM1426" s="19" t="n">
        <v>0.191313121628327</v>
      </c>
      <c r="AN1426" s="19" t="n">
        <v>0.0669208034706526</v>
      </c>
      <c r="AO1426" s="19" t="n">
        <v>0.0923388021927607</v>
      </c>
      <c r="AP1426" s="19" t="n">
        <v>0.0746514862658063</v>
      </c>
    </row>
    <row r="1427">
      <c r="B1427" t="s">
        <v>552</v>
      </c>
      <c r="C1427" s="19" t="n">
        <v>0.133819847747513</v>
      </c>
      <c r="D1427" s="19" t="n">
        <v>0.169237433905719</v>
      </c>
      <c r="E1427" s="19" t="n">
        <v>0.0886769568708835</v>
      </c>
      <c r="F1427" s="19"/>
      <c r="G1427" s="19" t="n">
        <v>0.206802066511378</v>
      </c>
      <c r="H1427" s="19" t="n">
        <v>0.206536517517797</v>
      </c>
      <c r="I1427" s="19" t="n">
        <v>0.0996222069190344</v>
      </c>
      <c r="J1427" s="19" t="n">
        <v>0.102451208327443</v>
      </c>
      <c r="K1427" s="19" t="n">
        <v>0.0694546608916072</v>
      </c>
      <c r="L1427" s="19" t="n">
        <v>0.0755854008137068</v>
      </c>
      <c r="M1427" s="19"/>
      <c r="N1427" s="19" t="n">
        <v>0</v>
      </c>
      <c r="O1427" s="19" t="n">
        <v>0.110019618337682</v>
      </c>
      <c r="P1427" s="19" t="n">
        <v>0.101327685302863</v>
      </c>
      <c r="Q1427" s="19" t="n">
        <v>0.162291360783959</v>
      </c>
      <c r="R1427" s="19" t="n">
        <v>0.170616673819308</v>
      </c>
      <c r="S1427" s="19"/>
      <c r="T1427" s="19" t="n">
        <v>0.25356397576338</v>
      </c>
      <c r="U1427" s="19" t="n">
        <v>0.0612014075486012</v>
      </c>
      <c r="V1427" s="19" t="n">
        <v>0.111454028739319</v>
      </c>
      <c r="W1427" s="19" t="n">
        <v>0.152279691954136</v>
      </c>
      <c r="X1427" s="19"/>
      <c r="Y1427" s="19" t="n">
        <v>0.138789294948968</v>
      </c>
      <c r="Z1427" s="19" t="n">
        <v>0.113614406522067</v>
      </c>
      <c r="AA1427" s="19" t="s">
        <v>118</v>
      </c>
      <c r="AB1427" s="19" t="s">
        <v>118</v>
      </c>
      <c r="AC1427" s="19" t="s">
        <v>118</v>
      </c>
      <c r="AD1427" s="19" t="s">
        <v>118</v>
      </c>
      <c r="AE1427" s="19"/>
      <c r="AF1427" s="19" t="n">
        <v>0.148591666118134</v>
      </c>
      <c r="AG1427" s="19"/>
      <c r="AH1427" s="19" t="n">
        <v>0.136178327421283</v>
      </c>
      <c r="AI1427" s="19"/>
      <c r="AJ1427" s="19" t="n">
        <v>0.171237279603059</v>
      </c>
      <c r="AK1427" s="19" t="n">
        <v>0.0909824325759729</v>
      </c>
      <c r="AL1427" s="19" t="n">
        <v>0.139648001110601</v>
      </c>
      <c r="AM1427" s="19" t="n">
        <v>0.205906433410881</v>
      </c>
      <c r="AN1427" s="19" t="n">
        <v>0.0719848774176002</v>
      </c>
      <c r="AO1427" s="19" t="n">
        <v>0.109032463711471</v>
      </c>
      <c r="AP1427" s="19" t="n">
        <v>0.0881340350289199</v>
      </c>
    </row>
    <row r="1428">
      <c r="B1428" t="s">
        <v>553</v>
      </c>
      <c r="C1428" s="19" t="n">
        <v>0.0993720711993622</v>
      </c>
      <c r="D1428" s="19" t="n">
        <v>0.115578814816115</v>
      </c>
      <c r="E1428" s="19" t="n">
        <v>0.0787151225499392</v>
      </c>
      <c r="F1428" s="19"/>
      <c r="G1428" s="19" t="n">
        <v>0.0747775516949158</v>
      </c>
      <c r="H1428" s="19" t="n">
        <v>0.159133563501546</v>
      </c>
      <c r="I1428" s="19" t="n">
        <v>0.0967041742823421</v>
      </c>
      <c r="J1428" s="19" t="n">
        <v>0.0672817629641991</v>
      </c>
      <c r="K1428" s="19" t="n">
        <v>0.087939871793583</v>
      </c>
      <c r="L1428" s="19" t="n">
        <v>0</v>
      </c>
      <c r="M1428" s="19"/>
      <c r="N1428" s="19" t="n">
        <v>0.0832595059336398</v>
      </c>
      <c r="O1428" s="19" t="n">
        <v>0.0479544072588884</v>
      </c>
      <c r="P1428" s="19" t="n">
        <v>0.065595252087295</v>
      </c>
      <c r="Q1428" s="19" t="n">
        <v>0.141043866914906</v>
      </c>
      <c r="R1428" s="19" t="n">
        <v>0.114251521216233</v>
      </c>
      <c r="S1428" s="19"/>
      <c r="T1428" s="19" t="n">
        <v>0.0920900863738117</v>
      </c>
      <c r="U1428" s="19" t="n">
        <v>0.0683206955049142</v>
      </c>
      <c r="V1428" s="19" t="n">
        <v>0.0711279255486865</v>
      </c>
      <c r="W1428" s="19" t="n">
        <v>0.117431882760745</v>
      </c>
      <c r="X1428" s="19"/>
      <c r="Y1428" s="19" t="n">
        <v>0.0922304670774838</v>
      </c>
      <c r="Z1428" s="19" t="n">
        <v>0.128409357740565</v>
      </c>
      <c r="AA1428" s="19" t="s">
        <v>118</v>
      </c>
      <c r="AB1428" s="19" t="s">
        <v>118</v>
      </c>
      <c r="AC1428" s="19" t="s">
        <v>118</v>
      </c>
      <c r="AD1428" s="19" t="s">
        <v>118</v>
      </c>
      <c r="AE1428" s="19"/>
      <c r="AF1428" s="19" t="n">
        <v>0.0743120711869804</v>
      </c>
      <c r="AG1428" s="19"/>
      <c r="AH1428" s="19" t="n">
        <v>0.102059617766251</v>
      </c>
      <c r="AI1428" s="19"/>
      <c r="AJ1428" s="19" t="n">
        <v>0.105153985922392</v>
      </c>
      <c r="AK1428" s="19" t="n">
        <v>0.0612032506620058</v>
      </c>
      <c r="AL1428" s="19" t="n">
        <v>0.106887687506562</v>
      </c>
      <c r="AM1428" s="19" t="n">
        <v>0.11285380540358</v>
      </c>
      <c r="AN1428" s="19" t="n">
        <v>0.0473048904987544</v>
      </c>
      <c r="AO1428" s="19" t="n">
        <v>0.134118360024339</v>
      </c>
      <c r="AP1428" s="19" t="n">
        <v>0.11329801698593</v>
      </c>
    </row>
    <row r="1429">
      <c r="B1429" t="s">
        <v>81</v>
      </c>
      <c r="C1429" s="19" t="n">
        <v>0.142610415311243</v>
      </c>
      <c r="D1429" s="19" t="n">
        <v>0.0943368468122542</v>
      </c>
      <c r="E1429" s="19" t="n">
        <v>0.204139408993676</v>
      </c>
      <c r="F1429" s="19"/>
      <c r="G1429" s="19" t="n">
        <v>0.0457606919993804</v>
      </c>
      <c r="H1429" s="19" t="n">
        <v>0.119610979460629</v>
      </c>
      <c r="I1429" s="19" t="n">
        <v>0.17540008006828</v>
      </c>
      <c r="J1429" s="19" t="n">
        <v>0.155669268673054</v>
      </c>
      <c r="K1429" s="19" t="n">
        <v>0.12779234356672</v>
      </c>
      <c r="L1429" s="19" t="n">
        <v>0.301512567280791</v>
      </c>
      <c r="M1429" s="19"/>
      <c r="N1429" s="19" t="n">
        <v>0.373376695174862</v>
      </c>
      <c r="O1429" s="19" t="n">
        <v>0.211724828838804</v>
      </c>
      <c r="P1429" s="19" t="n">
        <v>0.11218837418911</v>
      </c>
      <c r="Q1429" s="19" t="n">
        <v>0.134109324646256</v>
      </c>
      <c r="R1429" s="19" t="n">
        <v>0.0880588715643041</v>
      </c>
      <c r="S1429" s="19"/>
      <c r="T1429" s="19" t="n">
        <v>0.156429676697284</v>
      </c>
      <c r="U1429" s="19" t="n">
        <v>0.197301901994078</v>
      </c>
      <c r="V1429" s="19" t="n">
        <v>0.136787203749648</v>
      </c>
      <c r="W1429" s="19" t="n">
        <v>0.121392273575779</v>
      </c>
      <c r="X1429" s="19"/>
      <c r="Y1429" s="19" t="n">
        <v>0.135553975617463</v>
      </c>
      <c r="Z1429" s="19" t="n">
        <v>0.171301428961983</v>
      </c>
      <c r="AA1429" s="19" t="s">
        <v>118</v>
      </c>
      <c r="AB1429" s="19" t="s">
        <v>118</v>
      </c>
      <c r="AC1429" s="19" t="s">
        <v>118</v>
      </c>
      <c r="AD1429" s="19" t="s">
        <v>118</v>
      </c>
      <c r="AE1429" s="19"/>
      <c r="AF1429" s="19" t="n">
        <v>0.152994766265359</v>
      </c>
      <c r="AG1429" s="19"/>
      <c r="AH1429" s="19" t="n">
        <v>0.137517450428027</v>
      </c>
      <c r="AI1429" s="19"/>
      <c r="AJ1429" s="19" t="n">
        <v>0.118577751349442</v>
      </c>
      <c r="AK1429" s="19" t="n">
        <v>0.195183797759124</v>
      </c>
      <c r="AL1429" s="19" t="n">
        <v>0.119695785898235</v>
      </c>
      <c r="AM1429" s="19" t="n">
        <v>0.18606552353543</v>
      </c>
      <c r="AN1429" s="19" t="n">
        <v>0.185952978332276</v>
      </c>
      <c r="AO1429" s="19" t="n">
        <v>0.205953766358029</v>
      </c>
      <c r="AP1429" s="19" t="n">
        <v>0.0463124391107217</v>
      </c>
    </row>
    <row r="1430">
      <c r="C1430" s="19"/>
      <c r="D1430" s="19"/>
      <c r="E1430" s="19"/>
      <c r="F1430" s="19"/>
      <c r="G1430" s="19"/>
      <c r="H1430" s="19"/>
      <c r="I1430" s="19"/>
      <c r="J1430" s="19"/>
      <c r="K1430" s="19"/>
      <c r="L1430" s="19"/>
      <c r="M1430" s="19"/>
      <c r="N1430" s="19"/>
      <c r="O1430" s="19"/>
      <c r="P1430" s="19"/>
      <c r="Q1430" s="19"/>
      <c r="R1430" s="19"/>
      <c r="S1430" s="19"/>
      <c r="T1430" s="19"/>
      <c r="U1430" s="19"/>
      <c r="V1430" s="19"/>
      <c r="W1430" s="19"/>
      <c r="X1430" s="19"/>
      <c r="Y1430" s="19"/>
      <c r="Z1430" s="19"/>
      <c r="AA1430" s="19"/>
      <c r="AB1430" s="19"/>
      <c r="AC1430" s="19"/>
      <c r="AD1430" s="19"/>
      <c r="AE1430" s="19"/>
      <c r="AF1430" s="19"/>
      <c r="AG1430" s="19"/>
      <c r="AH1430" s="19"/>
      <c r="AI1430" s="19"/>
      <c r="AJ1430" s="19"/>
      <c r="AK1430" s="19"/>
      <c r="AL1430" s="19"/>
      <c r="AM1430" s="19"/>
      <c r="AN1430" s="19"/>
      <c r="AO1430" s="19"/>
      <c r="AP1430" s="19"/>
    </row>
    <row r="1431">
      <c r="B1431" s="7" t="s">
        <v>561</v>
      </c>
      <c r="C1431" s="19"/>
      <c r="D1431" s="19"/>
      <c r="E1431" s="19"/>
      <c r="F1431" s="19"/>
      <c r="G1431" s="19"/>
      <c r="H1431" s="19"/>
      <c r="I1431" s="19"/>
      <c r="J1431" s="19"/>
      <c r="K1431" s="19"/>
      <c r="L1431" s="19"/>
      <c r="M1431" s="19"/>
      <c r="N1431" s="19"/>
      <c r="O1431" s="19"/>
      <c r="P1431" s="19"/>
      <c r="Q1431" s="19"/>
      <c r="R1431" s="19"/>
      <c r="S1431" s="19"/>
      <c r="T1431" s="19"/>
      <c r="U1431" s="19"/>
      <c r="V1431" s="19"/>
      <c r="W1431" s="19"/>
      <c r="X1431" s="19"/>
      <c r="Y1431" s="19"/>
      <c r="Z1431" s="19"/>
      <c r="AA1431" s="19"/>
      <c r="AB1431" s="19"/>
      <c r="AC1431" s="19"/>
      <c r="AD1431" s="19"/>
      <c r="AE1431" s="19"/>
      <c r="AF1431" s="19"/>
      <c r="AG1431" s="19"/>
      <c r="AH1431" s="19"/>
      <c r="AI1431" s="19"/>
      <c r="AJ1431" s="19"/>
      <c r="AK1431" s="19"/>
      <c r="AL1431" s="19"/>
      <c r="AM1431" s="19"/>
      <c r="AN1431" s="19"/>
      <c r="AO1431" s="19"/>
      <c r="AP1431" s="19"/>
    </row>
    <row r="1432">
      <c r="B1432" s="26" t="s">
        <v>224</v>
      </c>
      <c r="C1432" s="19"/>
      <c r="D1432" s="19"/>
      <c r="E1432" s="19"/>
      <c r="F1432" s="19"/>
      <c r="G1432" s="19"/>
      <c r="H1432" s="19"/>
      <c r="I1432" s="19"/>
      <c r="J1432" s="19"/>
      <c r="K1432" s="19"/>
      <c r="L1432" s="19"/>
      <c r="M1432" s="19"/>
      <c r="N1432" s="19"/>
      <c r="O1432" s="19"/>
      <c r="P1432" s="19"/>
      <c r="Q1432" s="19"/>
      <c r="R1432" s="19"/>
      <c r="S1432" s="19"/>
      <c r="T1432" s="19"/>
      <c r="U1432" s="19"/>
      <c r="V1432" s="19"/>
      <c r="W1432" s="19"/>
      <c r="X1432" s="19"/>
      <c r="Y1432" s="19"/>
      <c r="Z1432" s="19"/>
      <c r="AA1432" s="19"/>
      <c r="AB1432" s="19"/>
      <c r="AC1432" s="19"/>
      <c r="AD1432" s="19"/>
      <c r="AE1432" s="19"/>
      <c r="AF1432" s="19"/>
      <c r="AG1432" s="19"/>
      <c r="AH1432" s="19"/>
      <c r="AI1432" s="19"/>
      <c r="AJ1432" s="19"/>
      <c r="AK1432" s="19"/>
      <c r="AL1432" s="19"/>
      <c r="AM1432" s="19"/>
      <c r="AN1432" s="19"/>
      <c r="AO1432" s="19"/>
      <c r="AP1432" s="19"/>
    </row>
    <row r="1433">
      <c r="B1433" t="s">
        <v>554</v>
      </c>
      <c r="C1433" s="19" t="n">
        <v>0.424345311903142</v>
      </c>
      <c r="D1433" s="19" t="n">
        <v>0.399543890633583</v>
      </c>
      <c r="E1433" s="19" t="n">
        <v>0.455956948251139</v>
      </c>
      <c r="F1433" s="19"/>
      <c r="G1433" s="19" t="n">
        <v>0.365332664440164</v>
      </c>
      <c r="H1433" s="19" t="n">
        <v>0.380265453627498</v>
      </c>
      <c r="I1433" s="19" t="n">
        <v>0.391769213160231</v>
      </c>
      <c r="J1433" s="19" t="n">
        <v>0.473880730028426</v>
      </c>
      <c r="K1433" s="19" t="n">
        <v>0.515360684406358</v>
      </c>
      <c r="L1433" s="19" t="n">
        <v>0.483386478559359</v>
      </c>
      <c r="M1433" s="19"/>
      <c r="N1433" s="19" t="n">
        <v>0.560579005332423</v>
      </c>
      <c r="O1433" s="19" t="n">
        <v>0.401219644417226</v>
      </c>
      <c r="P1433" s="19" t="n">
        <v>0.507613488452056</v>
      </c>
      <c r="Q1433" s="19" t="n">
        <v>0.432323200305142</v>
      </c>
      <c r="R1433" s="19" t="n">
        <v>0.298210514852226</v>
      </c>
      <c r="S1433" s="19"/>
      <c r="T1433" s="19" t="n">
        <v>0.300302089115018</v>
      </c>
      <c r="U1433" s="19" t="n">
        <v>0.534480985173824</v>
      </c>
      <c r="V1433" s="19" t="n">
        <v>0.478500715164748</v>
      </c>
      <c r="W1433" s="19" t="n">
        <v>0.394986289678588</v>
      </c>
      <c r="X1433" s="19"/>
      <c r="Y1433" s="19" t="n">
        <v>0.403858123835206</v>
      </c>
      <c r="Z1433" s="19" t="n">
        <v>0.507644853602703</v>
      </c>
      <c r="AA1433" s="19" t="s">
        <v>118</v>
      </c>
      <c r="AB1433" s="19" t="s">
        <v>118</v>
      </c>
      <c r="AC1433" s="19" t="s">
        <v>118</v>
      </c>
      <c r="AD1433" s="19" t="s">
        <v>118</v>
      </c>
      <c r="AE1433" s="19"/>
      <c r="AF1433" s="19" t="n">
        <v>0.444756592726225</v>
      </c>
      <c r="AG1433" s="19"/>
      <c r="AH1433" s="19" t="n">
        <v>0.437177528696602</v>
      </c>
      <c r="AI1433" s="19"/>
      <c r="AJ1433" s="19" t="n">
        <v>0.346436805537909</v>
      </c>
      <c r="AK1433" s="19" t="n">
        <v>0.551708688447545</v>
      </c>
      <c r="AL1433" s="19" t="n">
        <v>0.350439586473628</v>
      </c>
      <c r="AM1433" s="19" t="n">
        <v>0.310264337194392</v>
      </c>
      <c r="AN1433" s="19" t="n">
        <v>0.495965465882068</v>
      </c>
      <c r="AO1433" s="19" t="n">
        <v>0.439495940390208</v>
      </c>
      <c r="AP1433" s="19" t="n">
        <v>0.595750091995013</v>
      </c>
    </row>
    <row r="1434">
      <c r="B1434" t="s">
        <v>550</v>
      </c>
      <c r="C1434" s="19" t="n">
        <v>0.19123956605985</v>
      </c>
      <c r="D1434" s="19" t="n">
        <v>0.213293759039153</v>
      </c>
      <c r="E1434" s="19" t="n">
        <v>0.163129518622127</v>
      </c>
      <c r="F1434" s="19"/>
      <c r="G1434" s="19" t="n">
        <v>0.220103864631496</v>
      </c>
      <c r="H1434" s="19" t="n">
        <v>0.232526305320556</v>
      </c>
      <c r="I1434" s="19" t="n">
        <v>0.183658934218309</v>
      </c>
      <c r="J1434" s="19" t="n">
        <v>0.166750048231242</v>
      </c>
      <c r="K1434" s="19" t="n">
        <v>0.181155591381554</v>
      </c>
      <c r="L1434" s="19" t="n">
        <v>0.0660782411303658</v>
      </c>
      <c r="M1434" s="19"/>
      <c r="N1434" s="19" t="n">
        <v>0</v>
      </c>
      <c r="O1434" s="19" t="n">
        <v>0.148494835505361</v>
      </c>
      <c r="P1434" s="19" t="n">
        <v>0.114270040726527</v>
      </c>
      <c r="Q1434" s="19" t="n">
        <v>0.218488729820131</v>
      </c>
      <c r="R1434" s="19" t="n">
        <v>0.30907720527517</v>
      </c>
      <c r="S1434" s="19"/>
      <c r="T1434" s="19" t="n">
        <v>0.294957730800575</v>
      </c>
      <c r="U1434" s="19" t="n">
        <v>0.120085869606843</v>
      </c>
      <c r="V1434" s="19" t="n">
        <v>0.147606661656597</v>
      </c>
      <c r="W1434" s="19" t="n">
        <v>0.21904508463661</v>
      </c>
      <c r="X1434" s="19"/>
      <c r="Y1434" s="19" t="n">
        <v>0.204041596138008</v>
      </c>
      <c r="Z1434" s="19" t="n">
        <v>0.139187364713414</v>
      </c>
      <c r="AA1434" s="19" t="s">
        <v>118</v>
      </c>
      <c r="AB1434" s="19" t="s">
        <v>118</v>
      </c>
      <c r="AC1434" s="19" t="s">
        <v>118</v>
      </c>
      <c r="AD1434" s="19" t="s">
        <v>118</v>
      </c>
      <c r="AE1434" s="19"/>
      <c r="AF1434" s="19" t="n">
        <v>0.179946410533225</v>
      </c>
      <c r="AG1434" s="19"/>
      <c r="AH1434" s="19" t="n">
        <v>0.190700903153952</v>
      </c>
      <c r="AI1434" s="19"/>
      <c r="AJ1434" s="19" t="n">
        <v>0.242699300109658</v>
      </c>
      <c r="AK1434" s="19" t="n">
        <v>0.138410113993231</v>
      </c>
      <c r="AL1434" s="19" t="n">
        <v>0.178262595027165</v>
      </c>
      <c r="AM1434" s="19" t="n">
        <v>0.251742024127092</v>
      </c>
      <c r="AN1434" s="19" t="n">
        <v>0.0834233180788601</v>
      </c>
      <c r="AO1434" s="19" t="n">
        <v>0.155163093319023</v>
      </c>
      <c r="AP1434" s="19" t="n">
        <v>0.203697651943822</v>
      </c>
    </row>
    <row r="1435">
      <c r="B1435" t="s">
        <v>552</v>
      </c>
      <c r="C1435" s="19" t="n">
        <v>0.146748364054174</v>
      </c>
      <c r="D1435" s="19" t="n">
        <v>0.156007157215023</v>
      </c>
      <c r="E1435" s="19" t="n">
        <v>0.13494720156268</v>
      </c>
      <c r="F1435" s="19"/>
      <c r="G1435" s="19" t="n">
        <v>0.181158559216456</v>
      </c>
      <c r="H1435" s="19" t="n">
        <v>0.183493742107516</v>
      </c>
      <c r="I1435" s="19" t="n">
        <v>0.202203439205249</v>
      </c>
      <c r="J1435" s="19" t="n">
        <v>0.0743487631314409</v>
      </c>
      <c r="K1435" s="19" t="n">
        <v>0.0722343470700339</v>
      </c>
      <c r="L1435" s="19" t="n">
        <v>0.13591652993031</v>
      </c>
      <c r="M1435" s="19"/>
      <c r="N1435" s="19" t="n">
        <v>0.0542402501522861</v>
      </c>
      <c r="O1435" s="19" t="n">
        <v>0.0903345468840894</v>
      </c>
      <c r="P1435" s="19" t="n">
        <v>0.0979818413997882</v>
      </c>
      <c r="Q1435" s="19" t="n">
        <v>0.161200760802541</v>
      </c>
      <c r="R1435" s="19" t="n">
        <v>0.250511038601974</v>
      </c>
      <c r="S1435" s="19"/>
      <c r="T1435" s="19" t="n">
        <v>0.0951093194523737</v>
      </c>
      <c r="U1435" s="19" t="n">
        <v>0.0811974059808324</v>
      </c>
      <c r="V1435" s="19" t="n">
        <v>0.151869520530981</v>
      </c>
      <c r="W1435" s="19" t="n">
        <v>0.168584282247002</v>
      </c>
      <c r="X1435" s="19"/>
      <c r="Y1435" s="19" t="n">
        <v>0.146517246398956</v>
      </c>
      <c r="Z1435" s="19" t="n">
        <v>0.147688073041788</v>
      </c>
      <c r="AA1435" s="19" t="s">
        <v>118</v>
      </c>
      <c r="AB1435" s="19" t="s">
        <v>118</v>
      </c>
      <c r="AC1435" s="19" t="s">
        <v>118</v>
      </c>
      <c r="AD1435" s="19" t="s">
        <v>118</v>
      </c>
      <c r="AE1435" s="19"/>
      <c r="AF1435" s="19" t="n">
        <v>0.134860121357365</v>
      </c>
      <c r="AG1435" s="19"/>
      <c r="AH1435" s="19" t="n">
        <v>0.150854798997588</v>
      </c>
      <c r="AI1435" s="19"/>
      <c r="AJ1435" s="19" t="n">
        <v>0.224342109590997</v>
      </c>
      <c r="AK1435" s="19" t="n">
        <v>0.131312976572374</v>
      </c>
      <c r="AL1435" s="19" t="n">
        <v>0.11262752414809</v>
      </c>
      <c r="AM1435" s="19" t="n">
        <v>0.192072537597803</v>
      </c>
      <c r="AN1435" s="19" t="n">
        <v>0.0243722851151778</v>
      </c>
      <c r="AO1435" s="19" t="n">
        <v>0.106868358930073</v>
      </c>
      <c r="AP1435" s="19" t="n">
        <v>0.11386993194401</v>
      </c>
    </row>
    <row r="1436">
      <c r="B1436" t="s">
        <v>555</v>
      </c>
      <c r="C1436" s="19" t="n">
        <v>0.145110765882443</v>
      </c>
      <c r="D1436" s="19" t="n">
        <v>0.181367003624549</v>
      </c>
      <c r="E1436" s="19" t="n">
        <v>0.0988989383265481</v>
      </c>
      <c r="F1436" s="19"/>
      <c r="G1436" s="19" t="n">
        <v>0.136725391758151</v>
      </c>
      <c r="H1436" s="19" t="n">
        <v>0.20043225687763</v>
      </c>
      <c r="I1436" s="19" t="n">
        <v>0.119633712253441</v>
      </c>
      <c r="J1436" s="19" t="n">
        <v>0.115428385678205</v>
      </c>
      <c r="K1436" s="19" t="n">
        <v>0.153517197315219</v>
      </c>
      <c r="L1436" s="19" t="n">
        <v>0.102497574932725</v>
      </c>
      <c r="M1436" s="19"/>
      <c r="N1436" s="19" t="n">
        <v>0.0389287157503734</v>
      </c>
      <c r="O1436" s="19" t="n">
        <v>0.161729182925137</v>
      </c>
      <c r="P1436" s="19" t="n">
        <v>0.0935422006811875</v>
      </c>
      <c r="Q1436" s="19" t="n">
        <v>0.15713714925819</v>
      </c>
      <c r="R1436" s="19" t="n">
        <v>0.196879648504772</v>
      </c>
      <c r="S1436" s="19"/>
      <c r="T1436" s="19" t="n">
        <v>0.275983724713053</v>
      </c>
      <c r="U1436" s="19" t="n">
        <v>0.147218679657473</v>
      </c>
      <c r="V1436" s="19" t="n">
        <v>0.112393461797393</v>
      </c>
      <c r="W1436" s="19" t="n">
        <v>0.151470301202943</v>
      </c>
      <c r="X1436" s="19"/>
      <c r="Y1436" s="19" t="n">
        <v>0.150425011617168</v>
      </c>
      <c r="Z1436" s="19" t="n">
        <v>0.123503396793355</v>
      </c>
      <c r="AA1436" s="19" t="s">
        <v>118</v>
      </c>
      <c r="AB1436" s="19" t="s">
        <v>118</v>
      </c>
      <c r="AC1436" s="19" t="s">
        <v>118</v>
      </c>
      <c r="AD1436" s="19" t="s">
        <v>118</v>
      </c>
      <c r="AE1436" s="19"/>
      <c r="AF1436" s="19" t="n">
        <v>0.143169712411461</v>
      </c>
      <c r="AG1436" s="19"/>
      <c r="AH1436" s="19" t="n">
        <v>0.152885175281343</v>
      </c>
      <c r="AI1436" s="19"/>
      <c r="AJ1436" s="19" t="n">
        <v>0.12728346738964</v>
      </c>
      <c r="AK1436" s="19" t="n">
        <v>0.111696556859212</v>
      </c>
      <c r="AL1436" s="19" t="n">
        <v>0.1728731081169</v>
      </c>
      <c r="AM1436" s="19" t="n">
        <v>0.174367933555751</v>
      </c>
      <c r="AN1436" s="19" t="n">
        <v>0.096180524905381</v>
      </c>
      <c r="AO1436" s="19" t="n">
        <v>0.145896241484076</v>
      </c>
      <c r="AP1436" s="19" t="n">
        <v>0.183115054937649</v>
      </c>
    </row>
    <row r="1437">
      <c r="B1437" t="s">
        <v>549</v>
      </c>
      <c r="C1437" s="19" t="n">
        <v>0.129293221690254</v>
      </c>
      <c r="D1437" s="19" t="n">
        <v>0.162042802952484</v>
      </c>
      <c r="E1437" s="19" t="n">
        <v>0.0875509424007427</v>
      </c>
      <c r="F1437" s="19"/>
      <c r="G1437" s="19" t="n">
        <v>0.0883611104675223</v>
      </c>
      <c r="H1437" s="19" t="n">
        <v>0.165565203657434</v>
      </c>
      <c r="I1437" s="19" t="n">
        <v>0.154527446844082</v>
      </c>
      <c r="J1437" s="19" t="n">
        <v>0.10538649423537</v>
      </c>
      <c r="K1437" s="19" t="n">
        <v>0.0930799665253901</v>
      </c>
      <c r="L1437" s="19" t="n">
        <v>0.0846650894852815</v>
      </c>
      <c r="M1437" s="19"/>
      <c r="N1437" s="19" t="n">
        <v>0.0591769345135149</v>
      </c>
      <c r="O1437" s="19" t="n">
        <v>0.0924750413598248</v>
      </c>
      <c r="P1437" s="19" t="n">
        <v>0.130040530620993</v>
      </c>
      <c r="Q1437" s="19" t="n">
        <v>0.123432289277755</v>
      </c>
      <c r="R1437" s="19" t="n">
        <v>0.185138871184354</v>
      </c>
      <c r="S1437" s="19"/>
      <c r="T1437" s="19" t="n">
        <v>0.165462378323394</v>
      </c>
      <c r="U1437" s="19" t="n">
        <v>0.154902054103833</v>
      </c>
      <c r="V1437" s="19" t="n">
        <v>0.0621911777370607</v>
      </c>
      <c r="W1437" s="19" t="n">
        <v>0.147758457105092</v>
      </c>
      <c r="X1437" s="19"/>
      <c r="Y1437" s="19" t="n">
        <v>0.125644280901726</v>
      </c>
      <c r="Z1437" s="19" t="n">
        <v>0.14412957182114</v>
      </c>
      <c r="AA1437" s="19" t="s">
        <v>118</v>
      </c>
      <c r="AB1437" s="19" t="s">
        <v>118</v>
      </c>
      <c r="AC1437" s="19" t="s">
        <v>118</v>
      </c>
      <c r="AD1437" s="19" t="s">
        <v>118</v>
      </c>
      <c r="AE1437" s="19"/>
      <c r="AF1437" s="19" t="n">
        <v>0.118942368974794</v>
      </c>
      <c r="AG1437" s="19"/>
      <c r="AH1437" s="19" t="n">
        <v>0.124374877589971</v>
      </c>
      <c r="AI1437" s="19"/>
      <c r="AJ1437" s="19" t="n">
        <v>0.112437913806672</v>
      </c>
      <c r="AK1437" s="19" t="n">
        <v>0.0974739318642776</v>
      </c>
      <c r="AL1437" s="19" t="n">
        <v>0.1576229979148</v>
      </c>
      <c r="AM1437" s="19" t="n">
        <v>0.209877961737117</v>
      </c>
      <c r="AN1437" s="19" t="n">
        <v>0.144148069674632</v>
      </c>
      <c r="AO1437" s="19" t="n">
        <v>0.111606869759101</v>
      </c>
      <c r="AP1437" s="19" t="n">
        <v>0.093180627129085</v>
      </c>
    </row>
    <row r="1438">
      <c r="B1438" t="s">
        <v>553</v>
      </c>
      <c r="C1438" s="19" t="n">
        <v>0.122325069641469</v>
      </c>
      <c r="D1438" s="19" t="n">
        <v>0.134747989091255</v>
      </c>
      <c r="E1438" s="19" t="n">
        <v>0.106490944340389</v>
      </c>
      <c r="F1438" s="19"/>
      <c r="G1438" s="19" t="n">
        <v>0.130694750206271</v>
      </c>
      <c r="H1438" s="19" t="n">
        <v>0.180164556988594</v>
      </c>
      <c r="I1438" s="19" t="n">
        <v>0.115707325036836</v>
      </c>
      <c r="J1438" s="19" t="n">
        <v>0.102734682601071</v>
      </c>
      <c r="K1438" s="19" t="n">
        <v>0.0718711600186337</v>
      </c>
      <c r="L1438" s="19" t="n">
        <v>0.0326592861327807</v>
      </c>
      <c r="M1438" s="19"/>
      <c r="N1438" s="19" t="n">
        <v>0</v>
      </c>
      <c r="O1438" s="19" t="n">
        <v>0.112054798436943</v>
      </c>
      <c r="P1438" s="19" t="n">
        <v>0.0681306226612409</v>
      </c>
      <c r="Q1438" s="19" t="n">
        <v>0.117555021827231</v>
      </c>
      <c r="R1438" s="19" t="n">
        <v>0.23448407896475</v>
      </c>
      <c r="S1438" s="19"/>
      <c r="T1438" s="19" t="n">
        <v>0.221449072859238</v>
      </c>
      <c r="U1438" s="19" t="n">
        <v>0.0557345159127766</v>
      </c>
      <c r="V1438" s="19" t="n">
        <v>0.0832542383389478</v>
      </c>
      <c r="W1438" s="19" t="n">
        <v>0.143872589380534</v>
      </c>
      <c r="X1438" s="19"/>
      <c r="Y1438" s="19" t="n">
        <v>0.129445799071449</v>
      </c>
      <c r="Z1438" s="19" t="n">
        <v>0.0933726582067241</v>
      </c>
      <c r="AA1438" s="19" t="s">
        <v>118</v>
      </c>
      <c r="AB1438" s="19" t="s">
        <v>118</v>
      </c>
      <c r="AC1438" s="19" t="s">
        <v>118</v>
      </c>
      <c r="AD1438" s="19" t="s">
        <v>118</v>
      </c>
      <c r="AE1438" s="19"/>
      <c r="AF1438" s="19" t="n">
        <v>0.0996408619633908</v>
      </c>
      <c r="AG1438" s="19"/>
      <c r="AH1438" s="19" t="n">
        <v>0.120135438740814</v>
      </c>
      <c r="AI1438" s="19"/>
      <c r="AJ1438" s="19" t="n">
        <v>0.170397630480288</v>
      </c>
      <c r="AK1438" s="19" t="n">
        <v>0.107872130188496</v>
      </c>
      <c r="AL1438" s="19" t="n">
        <v>0.149259143041184</v>
      </c>
      <c r="AM1438" s="19" t="n">
        <v>0.133691124033221</v>
      </c>
      <c r="AN1438" s="19" t="n">
        <v>0.0287067742842706</v>
      </c>
      <c r="AO1438" s="19" t="n">
        <v>0.0633554631955241</v>
      </c>
      <c r="AP1438" s="19" t="n">
        <v>0.0868248400822592</v>
      </c>
    </row>
    <row r="1439">
      <c r="B1439" t="s">
        <v>551</v>
      </c>
      <c r="C1439" s="19" t="n">
        <v>0.114403268424213</v>
      </c>
      <c r="D1439" s="19" t="n">
        <v>0.122372651955021</v>
      </c>
      <c r="E1439" s="19" t="n">
        <v>0.104245574179376</v>
      </c>
      <c r="F1439" s="19"/>
      <c r="G1439" s="19" t="n">
        <v>0.164056441249485</v>
      </c>
      <c r="H1439" s="19" t="n">
        <v>0.151390133487326</v>
      </c>
      <c r="I1439" s="19" t="n">
        <v>0.133348406200443</v>
      </c>
      <c r="J1439" s="19" t="n">
        <v>0.0801478316698835</v>
      </c>
      <c r="K1439" s="19" t="n">
        <v>0.0604773315897184</v>
      </c>
      <c r="L1439" s="19" t="n">
        <v>0</v>
      </c>
      <c r="M1439" s="19"/>
      <c r="N1439" s="19" t="n">
        <v>0.0591769345135149</v>
      </c>
      <c r="O1439" s="19" t="n">
        <v>0.150722884989138</v>
      </c>
      <c r="P1439" s="19" t="n">
        <v>0.0834535134948098</v>
      </c>
      <c r="Q1439" s="19" t="n">
        <v>0.116459212540943</v>
      </c>
      <c r="R1439" s="19" t="n">
        <v>0.130885270179048</v>
      </c>
      <c r="S1439" s="19"/>
      <c r="T1439" s="19" t="n">
        <v>0.221033123961179</v>
      </c>
      <c r="U1439" s="19" t="n">
        <v>0.0864231828808705</v>
      </c>
      <c r="V1439" s="19" t="n">
        <v>0.147405523004396</v>
      </c>
      <c r="W1439" s="19" t="n">
        <v>0.111454392190778</v>
      </c>
      <c r="X1439" s="19"/>
      <c r="Y1439" s="19" t="n">
        <v>0.114933235196947</v>
      </c>
      <c r="Z1439" s="19" t="n">
        <v>0.11224845883598</v>
      </c>
      <c r="AA1439" s="19" t="s">
        <v>118</v>
      </c>
      <c r="AB1439" s="19" t="s">
        <v>118</v>
      </c>
      <c r="AC1439" s="19" t="s">
        <v>118</v>
      </c>
      <c r="AD1439" s="19" t="s">
        <v>118</v>
      </c>
      <c r="AE1439" s="19"/>
      <c r="AF1439" s="19" t="n">
        <v>0.0928133077574088</v>
      </c>
      <c r="AG1439" s="19"/>
      <c r="AH1439" s="19" t="n">
        <v>0.113071578517698</v>
      </c>
      <c r="AI1439" s="19"/>
      <c r="AJ1439" s="19" t="n">
        <v>0.166922866935321</v>
      </c>
      <c r="AK1439" s="19" t="n">
        <v>0.0360730554226975</v>
      </c>
      <c r="AL1439" s="19" t="n">
        <v>0.142664505693742</v>
      </c>
      <c r="AM1439" s="19" t="n">
        <v>0.149124849197851</v>
      </c>
      <c r="AN1439" s="19" t="n">
        <v>0.0661398578175063</v>
      </c>
      <c r="AO1439" s="19" t="n">
        <v>0.15547478662123</v>
      </c>
      <c r="AP1439" s="19" t="n">
        <v>0.0203032669598589</v>
      </c>
    </row>
    <row r="1440">
      <c r="B1440" t="s">
        <v>81</v>
      </c>
      <c r="C1440" s="19" t="n">
        <v>0.115575790714058</v>
      </c>
      <c r="D1440" s="19" t="n">
        <v>0.0759863991124931</v>
      </c>
      <c r="E1440" s="19" t="n">
        <v>0.166036021881661</v>
      </c>
      <c r="F1440" s="19"/>
      <c r="G1440" s="19" t="n">
        <v>0.0151679674719359</v>
      </c>
      <c r="H1440" s="19" t="n">
        <v>0.0945741543388616</v>
      </c>
      <c r="I1440" s="19" t="n">
        <v>0.136763910341352</v>
      </c>
      <c r="J1440" s="19" t="n">
        <v>0.117252968253633</v>
      </c>
      <c r="K1440" s="19" t="n">
        <v>0.135747063110192</v>
      </c>
      <c r="L1440" s="19" t="n">
        <v>0.297545933797326</v>
      </c>
      <c r="M1440" s="19"/>
      <c r="N1440" s="19" t="n">
        <v>0.287075094251402</v>
      </c>
      <c r="O1440" s="19" t="n">
        <v>0.118614542188439</v>
      </c>
      <c r="P1440" s="19" t="n">
        <v>0.121320591387132</v>
      </c>
      <c r="Q1440" s="19" t="n">
        <v>0.122089106288026</v>
      </c>
      <c r="R1440" s="19" t="n">
        <v>0.0611200530263924</v>
      </c>
      <c r="S1440" s="19"/>
      <c r="T1440" s="19" t="n">
        <v>0</v>
      </c>
      <c r="U1440" s="19" t="n">
        <v>0.15712639144357</v>
      </c>
      <c r="V1440" s="19" t="n">
        <v>0.105455844300198</v>
      </c>
      <c r="W1440" s="19" t="n">
        <v>0.105525506516603</v>
      </c>
      <c r="X1440" s="19"/>
      <c r="Y1440" s="19" t="n">
        <v>0.115582997214532</v>
      </c>
      <c r="Z1440" s="19" t="n">
        <v>0.115546489563274</v>
      </c>
      <c r="AA1440" s="19" t="s">
        <v>118</v>
      </c>
      <c r="AB1440" s="19" t="s">
        <v>118</v>
      </c>
      <c r="AC1440" s="19" t="s">
        <v>118</v>
      </c>
      <c r="AD1440" s="19" t="s">
        <v>118</v>
      </c>
      <c r="AE1440" s="19"/>
      <c r="AF1440" s="19" t="n">
        <v>0.127196211296381</v>
      </c>
      <c r="AG1440" s="19"/>
      <c r="AH1440" s="19" t="n">
        <v>0.112041572293977</v>
      </c>
      <c r="AI1440" s="19"/>
      <c r="AJ1440" s="19" t="n">
        <v>0.0906269133967904</v>
      </c>
      <c r="AK1440" s="19" t="n">
        <v>0.0884679117531912</v>
      </c>
      <c r="AL1440" s="19" t="n">
        <v>0.148458729277746</v>
      </c>
      <c r="AM1440" s="19" t="n">
        <v>0.133853910467666</v>
      </c>
      <c r="AN1440" s="19" t="n">
        <v>0.205435852227383</v>
      </c>
      <c r="AO1440" s="19" t="n">
        <v>0.155171292636832</v>
      </c>
      <c r="AP1440" s="19" t="n">
        <v>0.0519908934027484</v>
      </c>
    </row>
    <row r="1441">
      <c r="C1441" s="19"/>
      <c r="D1441" s="19"/>
      <c r="E1441" s="19"/>
      <c r="F1441" s="19"/>
      <c r="G1441" s="19"/>
      <c r="H1441" s="19"/>
      <c r="I1441" s="19"/>
      <c r="J1441" s="19"/>
      <c r="K1441" s="19"/>
      <c r="L1441" s="19"/>
      <c r="M1441" s="19"/>
      <c r="N1441" s="19"/>
      <c r="O1441" s="19"/>
      <c r="P1441" s="19"/>
      <c r="Q1441" s="19"/>
      <c r="R1441" s="19"/>
      <c r="S1441" s="19"/>
      <c r="T1441" s="19"/>
      <c r="U1441" s="19"/>
      <c r="V1441" s="19"/>
      <c r="W1441" s="19"/>
      <c r="X1441" s="19"/>
      <c r="Y1441" s="19"/>
      <c r="Z1441" s="19"/>
      <c r="AA1441" s="19"/>
      <c r="AB1441" s="19"/>
      <c r="AC1441" s="19"/>
      <c r="AD1441" s="19"/>
      <c r="AE1441" s="19"/>
      <c r="AF1441" s="19"/>
      <c r="AG1441" s="19"/>
      <c r="AH1441" s="19"/>
      <c r="AI1441" s="19"/>
      <c r="AJ1441" s="19"/>
      <c r="AK1441" s="19"/>
      <c r="AL1441" s="19"/>
      <c r="AM1441" s="19"/>
      <c r="AN1441" s="19"/>
      <c r="AO1441" s="19"/>
      <c r="AP1441" s="19"/>
    </row>
    <row r="1442">
      <c r="B1442" s="7" t="s">
        <v>562</v>
      </c>
      <c r="C1442" s="19"/>
      <c r="D1442" s="19"/>
      <c r="E1442" s="19"/>
      <c r="F1442" s="19"/>
      <c r="G1442" s="19"/>
      <c r="H1442" s="19"/>
      <c r="I1442" s="19"/>
      <c r="J1442" s="19"/>
      <c r="K1442" s="19"/>
      <c r="L1442" s="19"/>
      <c r="M1442" s="19"/>
      <c r="N1442" s="19"/>
      <c r="O1442" s="19"/>
      <c r="P1442" s="19"/>
      <c r="Q1442" s="19"/>
      <c r="R1442" s="19"/>
      <c r="S1442" s="19"/>
      <c r="T1442" s="19"/>
      <c r="U1442" s="19"/>
      <c r="V1442" s="19"/>
      <c r="W1442" s="19"/>
      <c r="X1442" s="19"/>
      <c r="Y1442" s="19"/>
      <c r="Z1442" s="19"/>
      <c r="AA1442" s="19"/>
      <c r="AB1442" s="19"/>
      <c r="AC1442" s="19"/>
      <c r="AD1442" s="19"/>
      <c r="AE1442" s="19"/>
      <c r="AF1442" s="19"/>
      <c r="AG1442" s="19"/>
      <c r="AH1442" s="19"/>
      <c r="AI1442" s="19"/>
      <c r="AJ1442" s="19"/>
      <c r="AK1442" s="19"/>
      <c r="AL1442" s="19"/>
      <c r="AM1442" s="19"/>
      <c r="AN1442" s="19"/>
      <c r="AO1442" s="19"/>
      <c r="AP1442" s="19"/>
    </row>
    <row r="1443">
      <c r="B1443" s="26" t="s">
        <v>224</v>
      </c>
      <c r="C1443" s="19"/>
      <c r="D1443" s="19"/>
      <c r="E1443" s="19"/>
      <c r="F1443" s="19"/>
      <c r="G1443" s="19"/>
      <c r="H1443" s="19"/>
      <c r="I1443" s="19"/>
      <c r="J1443" s="19"/>
      <c r="K1443" s="19"/>
      <c r="L1443" s="19"/>
      <c r="M1443" s="19"/>
      <c r="N1443" s="19"/>
      <c r="O1443" s="19"/>
      <c r="P1443" s="19"/>
      <c r="Q1443" s="19"/>
      <c r="R1443" s="19"/>
      <c r="S1443" s="19"/>
      <c r="T1443" s="19"/>
      <c r="U1443" s="19"/>
      <c r="V1443" s="19"/>
      <c r="W1443" s="19"/>
      <c r="X1443" s="19"/>
      <c r="Y1443" s="19"/>
      <c r="Z1443" s="19"/>
      <c r="AA1443" s="19"/>
      <c r="AB1443" s="19"/>
      <c r="AC1443" s="19"/>
      <c r="AD1443" s="19"/>
      <c r="AE1443" s="19"/>
      <c r="AF1443" s="19"/>
      <c r="AG1443" s="19"/>
      <c r="AH1443" s="19"/>
      <c r="AI1443" s="19"/>
      <c r="AJ1443" s="19"/>
      <c r="AK1443" s="19"/>
      <c r="AL1443" s="19"/>
      <c r="AM1443" s="19"/>
      <c r="AN1443" s="19"/>
      <c r="AO1443" s="19"/>
      <c r="AP1443" s="19"/>
    </row>
    <row r="1444">
      <c r="B1444" t="s">
        <v>554</v>
      </c>
      <c r="C1444" s="19" t="n">
        <v>0.310306337790314</v>
      </c>
      <c r="D1444" s="19" t="n">
        <v>0.258323827514814</v>
      </c>
      <c r="E1444" s="19" t="n">
        <v>0.376562710496744</v>
      </c>
      <c r="F1444" s="19"/>
      <c r="G1444" s="19" t="n">
        <v>0.271873089596689</v>
      </c>
      <c r="H1444" s="19" t="n">
        <v>0.277715609988719</v>
      </c>
      <c r="I1444" s="19" t="n">
        <v>0.259895707738591</v>
      </c>
      <c r="J1444" s="19" t="n">
        <v>0.340030629739919</v>
      </c>
      <c r="K1444" s="19" t="n">
        <v>0.442803819068959</v>
      </c>
      <c r="L1444" s="19" t="n">
        <v>0.336556153288302</v>
      </c>
      <c r="M1444" s="19"/>
      <c r="N1444" s="19" t="n">
        <v>0.417293074752904</v>
      </c>
      <c r="O1444" s="19" t="n">
        <v>0.308780282359171</v>
      </c>
      <c r="P1444" s="19" t="n">
        <v>0.353291788886722</v>
      </c>
      <c r="Q1444" s="19" t="n">
        <v>0.291999420815613</v>
      </c>
      <c r="R1444" s="19" t="n">
        <v>0.264552689252949</v>
      </c>
      <c r="S1444" s="19"/>
      <c r="T1444" s="19" t="n">
        <v>0.14610544439537</v>
      </c>
      <c r="U1444" s="19" t="n">
        <v>0.313441665512465</v>
      </c>
      <c r="V1444" s="19" t="n">
        <v>0.44192782408237</v>
      </c>
      <c r="W1444" s="19" t="n">
        <v>0.278438121809759</v>
      </c>
      <c r="X1444" s="19"/>
      <c r="Y1444" s="19" t="n">
        <v>0.303097876511719</v>
      </c>
      <c r="Z1444" s="19" t="n">
        <v>0.339615461076287</v>
      </c>
      <c r="AA1444" s="19" t="s">
        <v>118</v>
      </c>
      <c r="AB1444" s="19" t="s">
        <v>118</v>
      </c>
      <c r="AC1444" s="19" t="s">
        <v>118</v>
      </c>
      <c r="AD1444" s="19" t="s">
        <v>118</v>
      </c>
      <c r="AE1444" s="19"/>
      <c r="AF1444" s="19" t="n">
        <v>0.281752809259242</v>
      </c>
      <c r="AG1444" s="19"/>
      <c r="AH1444" s="19" t="n">
        <v>0.3160713018252</v>
      </c>
      <c r="AI1444" s="19"/>
      <c r="AJ1444" s="19" t="n">
        <v>0.278855590993977</v>
      </c>
      <c r="AK1444" s="19" t="n">
        <v>0.397688953934798</v>
      </c>
      <c r="AL1444" s="19" t="n">
        <v>0.256941672572149</v>
      </c>
      <c r="AM1444" s="19" t="n">
        <v>0.1982282285782</v>
      </c>
      <c r="AN1444" s="19" t="n">
        <v>0.409862574077122</v>
      </c>
      <c r="AO1444" s="19" t="n">
        <v>0.291189310536487</v>
      </c>
      <c r="AP1444" s="19" t="n">
        <v>0.411164940022599</v>
      </c>
    </row>
    <row r="1445">
      <c r="B1445" t="s">
        <v>549</v>
      </c>
      <c r="C1445" s="19" t="n">
        <v>0.237025807345922</v>
      </c>
      <c r="D1445" s="19" t="n">
        <v>0.273956650042554</v>
      </c>
      <c r="E1445" s="19" t="n">
        <v>0.189954135256553</v>
      </c>
      <c r="F1445" s="19"/>
      <c r="G1445" s="19" t="n">
        <v>0.224418868396119</v>
      </c>
      <c r="H1445" s="19" t="n">
        <v>0.239776245037415</v>
      </c>
      <c r="I1445" s="19" t="n">
        <v>0.24792072026021</v>
      </c>
      <c r="J1445" s="19" t="n">
        <v>0.245857012327184</v>
      </c>
      <c r="K1445" s="19" t="n">
        <v>0.214112685037486</v>
      </c>
      <c r="L1445" s="19" t="n">
        <v>0.201820675003707</v>
      </c>
      <c r="M1445" s="19"/>
      <c r="N1445" s="19" t="n">
        <v>0</v>
      </c>
      <c r="O1445" s="19" t="n">
        <v>0.208188257318883</v>
      </c>
      <c r="P1445" s="19" t="n">
        <v>0.207090955421161</v>
      </c>
      <c r="Q1445" s="19" t="n">
        <v>0.259491307808943</v>
      </c>
      <c r="R1445" s="19" t="n">
        <v>0.306532064644723</v>
      </c>
      <c r="S1445" s="19"/>
      <c r="T1445" s="19" t="n">
        <v>0.290439337008428</v>
      </c>
      <c r="U1445" s="19" t="n">
        <v>0.246436678206443</v>
      </c>
      <c r="V1445" s="19" t="n">
        <v>0.172365508508264</v>
      </c>
      <c r="W1445" s="19" t="n">
        <v>0.264849819841838</v>
      </c>
      <c r="X1445" s="19"/>
      <c r="Y1445" s="19" t="n">
        <v>0.241932777764724</v>
      </c>
      <c r="Z1445" s="19" t="n">
        <v>0.217074392556145</v>
      </c>
      <c r="AA1445" s="19" t="s">
        <v>118</v>
      </c>
      <c r="AB1445" s="19" t="s">
        <v>118</v>
      </c>
      <c r="AC1445" s="19" t="s">
        <v>118</v>
      </c>
      <c r="AD1445" s="19" t="s">
        <v>118</v>
      </c>
      <c r="AE1445" s="19"/>
      <c r="AF1445" s="19" t="n">
        <v>0.253622035586222</v>
      </c>
      <c r="AG1445" s="19"/>
      <c r="AH1445" s="19" t="n">
        <v>0.241156487182091</v>
      </c>
      <c r="AI1445" s="19"/>
      <c r="AJ1445" s="19" t="n">
        <v>0.291119085470925</v>
      </c>
      <c r="AK1445" s="19" t="n">
        <v>0.192490537799087</v>
      </c>
      <c r="AL1445" s="19" t="n">
        <v>0.227814854273399</v>
      </c>
      <c r="AM1445" s="19" t="n">
        <v>0.277997404623987</v>
      </c>
      <c r="AN1445" s="19" t="n">
        <v>0.23295341319685</v>
      </c>
      <c r="AO1445" s="19" t="n">
        <v>0.250213778175599</v>
      </c>
      <c r="AP1445" s="19" t="n">
        <v>0.146128132554395</v>
      </c>
    </row>
    <row r="1446">
      <c r="B1446" t="s">
        <v>551</v>
      </c>
      <c r="C1446" s="19" t="n">
        <v>0.173028488933175</v>
      </c>
      <c r="D1446" s="19" t="n">
        <v>0.163437144578841</v>
      </c>
      <c r="E1446" s="19" t="n">
        <v>0.185253517753992</v>
      </c>
      <c r="F1446" s="19"/>
      <c r="G1446" s="19" t="n">
        <v>0.29184295898771</v>
      </c>
      <c r="H1446" s="19" t="n">
        <v>0.190445896368977</v>
      </c>
      <c r="I1446" s="19" t="n">
        <v>0.192878163445293</v>
      </c>
      <c r="J1446" s="19" t="n">
        <v>0.141287592306908</v>
      </c>
      <c r="K1446" s="19" t="n">
        <v>0.118734959512183</v>
      </c>
      <c r="L1446" s="19" t="n">
        <v>0</v>
      </c>
      <c r="M1446" s="19"/>
      <c r="N1446" s="19" t="n">
        <v>0.181365156197528</v>
      </c>
      <c r="O1446" s="19" t="n">
        <v>0.209629379669777</v>
      </c>
      <c r="P1446" s="19" t="n">
        <v>0.15906360534957</v>
      </c>
      <c r="Q1446" s="19" t="n">
        <v>0.140403612219796</v>
      </c>
      <c r="R1446" s="19" t="n">
        <v>0.219242103236355</v>
      </c>
      <c r="S1446" s="19"/>
      <c r="T1446" s="19" t="n">
        <v>0.1262836540473</v>
      </c>
      <c r="U1446" s="19" t="n">
        <v>0.126280198132215</v>
      </c>
      <c r="V1446" s="19" t="n">
        <v>0.182124922604089</v>
      </c>
      <c r="W1446" s="19" t="n">
        <v>0.180841617420788</v>
      </c>
      <c r="X1446" s="19"/>
      <c r="Y1446" s="19" t="n">
        <v>0.158928514950795</v>
      </c>
      <c r="Z1446" s="19" t="n">
        <v>0.230358043717036</v>
      </c>
      <c r="AA1446" s="19" t="s">
        <v>118</v>
      </c>
      <c r="AB1446" s="19" t="s">
        <v>118</v>
      </c>
      <c r="AC1446" s="19" t="s">
        <v>118</v>
      </c>
      <c r="AD1446" s="19" t="s">
        <v>118</v>
      </c>
      <c r="AE1446" s="19"/>
      <c r="AF1446" s="19" t="n">
        <v>0.168462331671337</v>
      </c>
      <c r="AG1446" s="19"/>
      <c r="AH1446" s="19" t="n">
        <v>0.173926587428221</v>
      </c>
      <c r="AI1446" s="19"/>
      <c r="AJ1446" s="19" t="n">
        <v>0.197394296888912</v>
      </c>
      <c r="AK1446" s="19" t="n">
        <v>0.141583578162507</v>
      </c>
      <c r="AL1446" s="19" t="n">
        <v>0.174063127956152</v>
      </c>
      <c r="AM1446" s="19" t="n">
        <v>0.239427909248888</v>
      </c>
      <c r="AN1446" s="19" t="n">
        <v>0.104090995887283</v>
      </c>
      <c r="AO1446" s="19" t="n">
        <v>0.126623811163758</v>
      </c>
      <c r="AP1446" s="19" t="n">
        <v>0.175023770135682</v>
      </c>
    </row>
    <row r="1447">
      <c r="B1447" t="s">
        <v>552</v>
      </c>
      <c r="C1447" s="19" t="n">
        <v>0.141193589475546</v>
      </c>
      <c r="D1447" s="19" t="n">
        <v>0.155441849537229</v>
      </c>
      <c r="E1447" s="19" t="n">
        <v>0.12303290381297</v>
      </c>
      <c r="F1447" s="19"/>
      <c r="G1447" s="19" t="n">
        <v>0.133620340543474</v>
      </c>
      <c r="H1447" s="19" t="n">
        <v>0.232078738461176</v>
      </c>
      <c r="I1447" s="19" t="n">
        <v>0.141157949648484</v>
      </c>
      <c r="J1447" s="19" t="n">
        <v>0.0817288015126721</v>
      </c>
      <c r="K1447" s="19" t="n">
        <v>0.0747498601053616</v>
      </c>
      <c r="L1447" s="19" t="n">
        <v>0.11657001271059</v>
      </c>
      <c r="M1447" s="19"/>
      <c r="N1447" s="19" t="n">
        <v>0.0542402501522861</v>
      </c>
      <c r="O1447" s="19" t="n">
        <v>0.117633784647018</v>
      </c>
      <c r="P1447" s="19" t="n">
        <v>0.117090503028076</v>
      </c>
      <c r="Q1447" s="19" t="n">
        <v>0.178745337267939</v>
      </c>
      <c r="R1447" s="19" t="n">
        <v>0.141195885169523</v>
      </c>
      <c r="S1447" s="19"/>
      <c r="T1447" s="19" t="n">
        <v>0.307354159875543</v>
      </c>
      <c r="U1447" s="19" t="n">
        <v>0.0928241902961662</v>
      </c>
      <c r="V1447" s="19" t="n">
        <v>0.114709703954937</v>
      </c>
      <c r="W1447" s="19" t="n">
        <v>0.159696222378708</v>
      </c>
      <c r="X1447" s="19"/>
      <c r="Y1447" s="19" t="n">
        <v>0.137764910110689</v>
      </c>
      <c r="Z1447" s="19" t="n">
        <v>0.155134371332979</v>
      </c>
      <c r="AA1447" s="19" t="s">
        <v>118</v>
      </c>
      <c r="AB1447" s="19" t="s">
        <v>118</v>
      </c>
      <c r="AC1447" s="19" t="s">
        <v>118</v>
      </c>
      <c r="AD1447" s="19" t="s">
        <v>118</v>
      </c>
      <c r="AE1447" s="19"/>
      <c r="AF1447" s="19" t="n">
        <v>0.105755716359218</v>
      </c>
      <c r="AG1447" s="19"/>
      <c r="AH1447" s="19" t="n">
        <v>0.143629449648882</v>
      </c>
      <c r="AI1447" s="19"/>
      <c r="AJ1447" s="19" t="n">
        <v>0.187334305320564</v>
      </c>
      <c r="AK1447" s="19" t="n">
        <v>0.140772201469449</v>
      </c>
      <c r="AL1447" s="19" t="n">
        <v>0.107571644865552</v>
      </c>
      <c r="AM1447" s="19" t="n">
        <v>0.118528441009254</v>
      </c>
      <c r="AN1447" s="19" t="n">
        <v>0.0904396213666071</v>
      </c>
      <c r="AO1447" s="19" t="n">
        <v>0.0511079608636156</v>
      </c>
      <c r="AP1447" s="19" t="n">
        <v>0.218160624278144</v>
      </c>
    </row>
    <row r="1448">
      <c r="B1448" t="s">
        <v>550</v>
      </c>
      <c r="C1448" s="19" t="n">
        <v>0.133356263367524</v>
      </c>
      <c r="D1448" s="19" t="n">
        <v>0.180946239681608</v>
      </c>
      <c r="E1448" s="19" t="n">
        <v>0.0726985692499281</v>
      </c>
      <c r="F1448" s="19"/>
      <c r="G1448" s="19" t="n">
        <v>0.126428809347734</v>
      </c>
      <c r="H1448" s="19" t="n">
        <v>0.147407088698686</v>
      </c>
      <c r="I1448" s="19" t="n">
        <v>0.157635528531146</v>
      </c>
      <c r="J1448" s="19" t="n">
        <v>0.0948557268626034</v>
      </c>
      <c r="K1448" s="19" t="n">
        <v>0.152887695619576</v>
      </c>
      <c r="L1448" s="19" t="n">
        <v>0.0660782411303658</v>
      </c>
      <c r="M1448" s="19"/>
      <c r="N1448" s="19" t="n">
        <v>0.0832595059336398</v>
      </c>
      <c r="O1448" s="19" t="n">
        <v>0.0859629538821709</v>
      </c>
      <c r="P1448" s="19" t="n">
        <v>0.102694254414981</v>
      </c>
      <c r="Q1448" s="19" t="n">
        <v>0.178362356410697</v>
      </c>
      <c r="R1448" s="19" t="n">
        <v>0.141405146888453</v>
      </c>
      <c r="S1448" s="19"/>
      <c r="T1448" s="19" t="n">
        <v>0.102951234202578</v>
      </c>
      <c r="U1448" s="19" t="n">
        <v>0.0371826467719336</v>
      </c>
      <c r="V1448" s="19" t="n">
        <v>0.100199592474225</v>
      </c>
      <c r="W1448" s="19" t="n">
        <v>0.15899462843015</v>
      </c>
      <c r="X1448" s="19"/>
      <c r="Y1448" s="19" t="n">
        <v>0.138529187503056</v>
      </c>
      <c r="Z1448" s="19" t="n">
        <v>0.112323498485027</v>
      </c>
      <c r="AA1448" s="19" t="s">
        <v>118</v>
      </c>
      <c r="AB1448" s="19" t="s">
        <v>118</v>
      </c>
      <c r="AC1448" s="19" t="s">
        <v>118</v>
      </c>
      <c r="AD1448" s="19" t="s">
        <v>118</v>
      </c>
      <c r="AE1448" s="19"/>
      <c r="AF1448" s="19" t="n">
        <v>0.130593205391271</v>
      </c>
      <c r="AG1448" s="19"/>
      <c r="AH1448" s="19" t="n">
        <v>0.132474689905255</v>
      </c>
      <c r="AI1448" s="19"/>
      <c r="AJ1448" s="19" t="n">
        <v>0.19197106413708</v>
      </c>
      <c r="AK1448" s="19" t="n">
        <v>0.121349822848681</v>
      </c>
      <c r="AL1448" s="19" t="n">
        <v>0.112196944572784</v>
      </c>
      <c r="AM1448" s="19" t="n">
        <v>0.176666182975891</v>
      </c>
      <c r="AN1448" s="19" t="n">
        <v>0</v>
      </c>
      <c r="AO1448" s="19" t="n">
        <v>0.14898680066085</v>
      </c>
      <c r="AP1448" s="19" t="n">
        <v>0.0798409726384092</v>
      </c>
    </row>
    <row r="1449">
      <c r="B1449" t="s">
        <v>553</v>
      </c>
      <c r="C1449" s="19" t="n">
        <v>0.128562357418733</v>
      </c>
      <c r="D1449" s="19" t="n">
        <v>0.162147671489698</v>
      </c>
      <c r="E1449" s="19" t="n">
        <v>0.0857548616907494</v>
      </c>
      <c r="F1449" s="19"/>
      <c r="G1449" s="19" t="n">
        <v>0.183289194597372</v>
      </c>
      <c r="H1449" s="19" t="n">
        <v>0.148641135003829</v>
      </c>
      <c r="I1449" s="19" t="n">
        <v>0.146878869143865</v>
      </c>
      <c r="J1449" s="19" t="n">
        <v>0.0985374768178353</v>
      </c>
      <c r="K1449" s="19" t="n">
        <v>0.0937567403555656</v>
      </c>
      <c r="L1449" s="19" t="n">
        <v>0.0326592861327807</v>
      </c>
      <c r="M1449" s="19"/>
      <c r="N1449" s="19" t="n">
        <v>0.0832595059336398</v>
      </c>
      <c r="O1449" s="19" t="n">
        <v>0.158840804720744</v>
      </c>
      <c r="P1449" s="19" t="n">
        <v>0.0892542283765195</v>
      </c>
      <c r="Q1449" s="19" t="n">
        <v>0.138976435984484</v>
      </c>
      <c r="R1449" s="19" t="n">
        <v>0.143826811559301</v>
      </c>
      <c r="S1449" s="19"/>
      <c r="T1449" s="19" t="n">
        <v>0.28150912274234</v>
      </c>
      <c r="U1449" s="19" t="n">
        <v>0.0979232444524157</v>
      </c>
      <c r="V1449" s="19" t="n">
        <v>0.108580442195633</v>
      </c>
      <c r="W1449" s="19" t="n">
        <v>0.135661647005221</v>
      </c>
      <c r="X1449" s="19"/>
      <c r="Y1449" s="19" t="n">
        <v>0.125822502133752</v>
      </c>
      <c r="Z1449" s="19" t="n">
        <v>0.139702426461163</v>
      </c>
      <c r="AA1449" s="19" t="s">
        <v>118</v>
      </c>
      <c r="AB1449" s="19" t="s">
        <v>118</v>
      </c>
      <c r="AC1449" s="19" t="s">
        <v>118</v>
      </c>
      <c r="AD1449" s="19" t="s">
        <v>118</v>
      </c>
      <c r="AE1449" s="19"/>
      <c r="AF1449" s="19" t="n">
        <v>0.111206849561843</v>
      </c>
      <c r="AG1449" s="19"/>
      <c r="AH1449" s="19" t="n">
        <v>0.131469781285438</v>
      </c>
      <c r="AI1449" s="19"/>
      <c r="AJ1449" s="19" t="n">
        <v>0.188447932907953</v>
      </c>
      <c r="AK1449" s="19" t="n">
        <v>0.0904098212653926</v>
      </c>
      <c r="AL1449" s="19" t="n">
        <v>0.152959189004522</v>
      </c>
      <c r="AM1449" s="19" t="n">
        <v>0.164029472216546</v>
      </c>
      <c r="AN1449" s="19" t="n">
        <v>0.0669208034706526</v>
      </c>
      <c r="AO1449" s="19" t="n">
        <v>0.0345923426771649</v>
      </c>
      <c r="AP1449" s="19" t="n">
        <v>0.0896399841735808</v>
      </c>
    </row>
    <row r="1450">
      <c r="B1450" t="s">
        <v>555</v>
      </c>
      <c r="C1450" s="19" t="n">
        <v>0.0987872841733252</v>
      </c>
      <c r="D1450" s="19" t="n">
        <v>0.13815128062043</v>
      </c>
      <c r="E1450" s="19" t="n">
        <v>0.0486143393503213</v>
      </c>
      <c r="F1450" s="19"/>
      <c r="G1450" s="19" t="n">
        <v>0.103730704433059</v>
      </c>
      <c r="H1450" s="19" t="n">
        <v>0.117024433967973</v>
      </c>
      <c r="I1450" s="19" t="n">
        <v>0.1116429268786</v>
      </c>
      <c r="J1450" s="19" t="n">
        <v>0.0737859277108349</v>
      </c>
      <c r="K1450" s="19" t="n">
        <v>0.107741364248804</v>
      </c>
      <c r="L1450" s="19" t="n">
        <v>0</v>
      </c>
      <c r="M1450" s="19"/>
      <c r="N1450" s="19" t="n">
        <v>0.0591769345135149</v>
      </c>
      <c r="O1450" s="19" t="n">
        <v>0.0704273573055327</v>
      </c>
      <c r="P1450" s="19" t="n">
        <v>0.0594618604800336</v>
      </c>
      <c r="Q1450" s="19" t="n">
        <v>0.124237924904854</v>
      </c>
      <c r="R1450" s="19" t="n">
        <v>0.135451270740357</v>
      </c>
      <c r="S1450" s="19"/>
      <c r="T1450" s="19" t="n">
        <v>0.208540484714213</v>
      </c>
      <c r="U1450" s="19" t="n">
        <v>0.0709374341264282</v>
      </c>
      <c r="V1450" s="19" t="n">
        <v>0.0769859308366838</v>
      </c>
      <c r="W1450" s="19" t="n">
        <v>0.112016245916812</v>
      </c>
      <c r="X1450" s="19"/>
      <c r="Y1450" s="19" t="n">
        <v>0.105021587815067</v>
      </c>
      <c r="Z1450" s="19" t="n">
        <v>0.0734390209343231</v>
      </c>
      <c r="AA1450" s="19" t="s">
        <v>118</v>
      </c>
      <c r="AB1450" s="19" t="s">
        <v>118</v>
      </c>
      <c r="AC1450" s="19" t="s">
        <v>118</v>
      </c>
      <c r="AD1450" s="19" t="s">
        <v>118</v>
      </c>
      <c r="AE1450" s="19"/>
      <c r="AF1450" s="19" t="n">
        <v>0.111923373684976</v>
      </c>
      <c r="AG1450" s="19"/>
      <c r="AH1450" s="19" t="n">
        <v>0.103700608702784</v>
      </c>
      <c r="AI1450" s="19"/>
      <c r="AJ1450" s="19" t="n">
        <v>0.128833268086196</v>
      </c>
      <c r="AK1450" s="19" t="n">
        <v>0.120232293955703</v>
      </c>
      <c r="AL1450" s="19" t="n">
        <v>0.0651867776097689</v>
      </c>
      <c r="AM1450" s="19" t="n">
        <v>0.133959634478587</v>
      </c>
      <c r="AN1450" s="19" t="n">
        <v>0</v>
      </c>
      <c r="AO1450" s="19" t="n">
        <v>0.109902445170897</v>
      </c>
      <c r="AP1450" s="19" t="n">
        <v>0.0744546578604823</v>
      </c>
    </row>
    <row r="1451">
      <c r="B1451" t="s">
        <v>81</v>
      </c>
      <c r="C1451" s="19" t="n">
        <v>0.132545310953564</v>
      </c>
      <c r="D1451" s="19" t="n">
        <v>0.113294536722266</v>
      </c>
      <c r="E1451" s="19" t="n">
        <v>0.157082149701756</v>
      </c>
      <c r="F1451" s="19"/>
      <c r="G1451" s="19" t="n">
        <v>0.0493330222626497</v>
      </c>
      <c r="H1451" s="19" t="n">
        <v>0.115273533260773</v>
      </c>
      <c r="I1451" s="19" t="n">
        <v>0.157903204468724</v>
      </c>
      <c r="J1451" s="19" t="n">
        <v>0.118351847213225</v>
      </c>
      <c r="K1451" s="19" t="n">
        <v>0.133816357987077</v>
      </c>
      <c r="L1451" s="19" t="n">
        <v>0.377712445130182</v>
      </c>
      <c r="M1451" s="19"/>
      <c r="N1451" s="19" t="n">
        <v>0.347101518897281</v>
      </c>
      <c r="O1451" s="19" t="n">
        <v>0.15612319549586</v>
      </c>
      <c r="P1451" s="19" t="n">
        <v>0.137448668869159</v>
      </c>
      <c r="Q1451" s="19" t="n">
        <v>0.10949367019826</v>
      </c>
      <c r="R1451" s="19" t="n">
        <v>0.107758691981957</v>
      </c>
      <c r="S1451" s="19"/>
      <c r="T1451" s="19" t="n">
        <v>0</v>
      </c>
      <c r="U1451" s="19" t="n">
        <v>0.234129179481348</v>
      </c>
      <c r="V1451" s="19" t="n">
        <v>0.111347727629261</v>
      </c>
      <c r="W1451" s="19" t="n">
        <v>0.112866090361808</v>
      </c>
      <c r="X1451" s="19"/>
      <c r="Y1451" s="19" t="n">
        <v>0.134557606686858</v>
      </c>
      <c r="Z1451" s="19" t="n">
        <v>0.124363450573723</v>
      </c>
      <c r="AA1451" s="19" t="s">
        <v>118</v>
      </c>
      <c r="AB1451" s="19" t="s">
        <v>118</v>
      </c>
      <c r="AC1451" s="19" t="s">
        <v>118</v>
      </c>
      <c r="AD1451" s="19" t="s">
        <v>118</v>
      </c>
      <c r="AE1451" s="19"/>
      <c r="AF1451" s="19" t="n">
        <v>0.148761482909526</v>
      </c>
      <c r="AG1451" s="19"/>
      <c r="AH1451" s="19" t="n">
        <v>0.126679264273603</v>
      </c>
      <c r="AI1451" s="19"/>
      <c r="AJ1451" s="19" t="n">
        <v>0.0848160571996318</v>
      </c>
      <c r="AK1451" s="19" t="n">
        <v>0.124341406841295</v>
      </c>
      <c r="AL1451" s="19" t="n">
        <v>0.191958668248778</v>
      </c>
      <c r="AM1451" s="19" t="n">
        <v>0.188247486090564</v>
      </c>
      <c r="AN1451" s="19" t="n">
        <v>0.165144840040264</v>
      </c>
      <c r="AO1451" s="19" t="n">
        <v>0.153196175406477</v>
      </c>
      <c r="AP1451" s="19" t="n">
        <v>0.0658958551018848</v>
      </c>
    </row>
    <row r="1452">
      <c r="C1452" s="19"/>
      <c r="D1452" s="19"/>
      <c r="E1452" s="19"/>
      <c r="F1452" s="19"/>
      <c r="G1452" s="19"/>
      <c r="H1452" s="19"/>
      <c r="I1452" s="19"/>
      <c r="J1452" s="19"/>
      <c r="K1452" s="19"/>
      <c r="L1452" s="19"/>
      <c r="M1452" s="19"/>
      <c r="N1452" s="19"/>
      <c r="O1452" s="19"/>
      <c r="P1452" s="19"/>
      <c r="Q1452" s="19"/>
      <c r="R1452" s="19"/>
      <c r="S1452" s="19"/>
      <c r="T1452" s="19"/>
      <c r="U1452" s="19"/>
      <c r="V1452" s="19"/>
      <c r="W1452" s="19"/>
      <c r="X1452" s="19"/>
      <c r="Y1452" s="19"/>
      <c r="Z1452" s="19"/>
      <c r="AA1452" s="19"/>
      <c r="AB1452" s="19"/>
      <c r="AC1452" s="19"/>
      <c r="AD1452" s="19"/>
      <c r="AE1452" s="19"/>
      <c r="AF1452" s="19"/>
      <c r="AG1452" s="19"/>
      <c r="AH1452" s="19"/>
      <c r="AI1452" s="19"/>
      <c r="AJ1452" s="19"/>
      <c r="AK1452" s="19"/>
      <c r="AL1452" s="19"/>
      <c r="AM1452" s="19"/>
      <c r="AN1452" s="19"/>
      <c r="AO1452" s="19"/>
      <c r="AP1452" s="19"/>
    </row>
    <row r="1453">
      <c r="B1453" s="7" t="s">
        <v>563</v>
      </c>
      <c r="C1453" s="19"/>
      <c r="D1453" s="19"/>
      <c r="E1453" s="19"/>
      <c r="F1453" s="19"/>
      <c r="G1453" s="19"/>
      <c r="H1453" s="19"/>
      <c r="I1453" s="19"/>
      <c r="J1453" s="19"/>
      <c r="K1453" s="19"/>
      <c r="L1453" s="19"/>
      <c r="M1453" s="19"/>
      <c r="N1453" s="19"/>
      <c r="O1453" s="19"/>
      <c r="P1453" s="19"/>
      <c r="Q1453" s="19"/>
      <c r="R1453" s="19"/>
      <c r="S1453" s="19"/>
      <c r="T1453" s="19"/>
      <c r="U1453" s="19"/>
      <c r="V1453" s="19"/>
      <c r="W1453" s="19"/>
      <c r="X1453" s="19"/>
      <c r="Y1453" s="19"/>
      <c r="Z1453" s="19"/>
      <c r="AA1453" s="19"/>
      <c r="AB1453" s="19"/>
      <c r="AC1453" s="19"/>
      <c r="AD1453" s="19"/>
      <c r="AE1453" s="19"/>
      <c r="AF1453" s="19"/>
      <c r="AG1453" s="19"/>
      <c r="AH1453" s="19"/>
      <c r="AI1453" s="19"/>
      <c r="AJ1453" s="19"/>
      <c r="AK1453" s="19"/>
      <c r="AL1453" s="19"/>
      <c r="AM1453" s="19"/>
      <c r="AN1453" s="19"/>
      <c r="AO1453" s="19"/>
      <c r="AP1453" s="19"/>
    </row>
    <row r="1454">
      <c r="B1454" s="26" t="s">
        <v>224</v>
      </c>
      <c r="C1454" s="19"/>
      <c r="D1454" s="19"/>
      <c r="E1454" s="19"/>
      <c r="F1454" s="19"/>
      <c r="G1454" s="19"/>
      <c r="H1454" s="19"/>
      <c r="I1454" s="19"/>
      <c r="J1454" s="19"/>
      <c r="K1454" s="19"/>
      <c r="L1454" s="19"/>
      <c r="M1454" s="19"/>
      <c r="N1454" s="19"/>
      <c r="O1454" s="19"/>
      <c r="P1454" s="19"/>
      <c r="Q1454" s="19"/>
      <c r="R1454" s="19"/>
      <c r="S1454" s="19"/>
      <c r="T1454" s="19"/>
      <c r="U1454" s="19"/>
      <c r="V1454" s="19"/>
      <c r="W1454" s="19"/>
      <c r="X1454" s="19"/>
      <c r="Y1454" s="19"/>
      <c r="Z1454" s="19"/>
      <c r="AA1454" s="19"/>
      <c r="AB1454" s="19"/>
      <c r="AC1454" s="19"/>
      <c r="AD1454" s="19"/>
      <c r="AE1454" s="19"/>
      <c r="AF1454" s="19"/>
      <c r="AG1454" s="19"/>
      <c r="AH1454" s="19"/>
      <c r="AI1454" s="19"/>
      <c r="AJ1454" s="19"/>
      <c r="AK1454" s="19"/>
      <c r="AL1454" s="19"/>
      <c r="AM1454" s="19"/>
      <c r="AN1454" s="19"/>
      <c r="AO1454" s="19"/>
      <c r="AP1454" s="19"/>
    </row>
    <row r="1455">
      <c r="B1455" t="s">
        <v>554</v>
      </c>
      <c r="C1455" s="19" t="n">
        <v>0.418350020770386</v>
      </c>
      <c r="D1455" s="19" t="n">
        <v>0.351770174789021</v>
      </c>
      <c r="E1455" s="19" t="n">
        <v>0.50321200736354</v>
      </c>
      <c r="F1455" s="19"/>
      <c r="G1455" s="19" t="n">
        <v>0.321253765522295</v>
      </c>
      <c r="H1455" s="19" t="n">
        <v>0.417415693174375</v>
      </c>
      <c r="I1455" s="19" t="n">
        <v>0.359838894743764</v>
      </c>
      <c r="J1455" s="19" t="n">
        <v>0.457832651914322</v>
      </c>
      <c r="K1455" s="19" t="n">
        <v>0.526800673000236</v>
      </c>
      <c r="L1455" s="19" t="n">
        <v>0.446886209384965</v>
      </c>
      <c r="M1455" s="19"/>
      <c r="N1455" s="19" t="n">
        <v>0.599507721082797</v>
      </c>
      <c r="O1455" s="19" t="n">
        <v>0.364053488070063</v>
      </c>
      <c r="P1455" s="19" t="n">
        <v>0.505338418889862</v>
      </c>
      <c r="Q1455" s="19" t="n">
        <v>0.392195783580428</v>
      </c>
      <c r="R1455" s="19" t="n">
        <v>0.361800791343994</v>
      </c>
      <c r="S1455" s="19"/>
      <c r="T1455" s="19" t="n">
        <v>0.178349672119407</v>
      </c>
      <c r="U1455" s="19" t="n">
        <v>0.563819667297861</v>
      </c>
      <c r="V1455" s="19" t="n">
        <v>0.554833460671901</v>
      </c>
      <c r="W1455" s="19" t="n">
        <v>0.367164794110007</v>
      </c>
      <c r="X1455" s="19"/>
      <c r="Y1455" s="19" t="n">
        <v>0.403169491205853</v>
      </c>
      <c r="Z1455" s="19" t="n">
        <v>0.480073042557907</v>
      </c>
      <c r="AA1455" s="19" t="s">
        <v>118</v>
      </c>
      <c r="AB1455" s="19" t="s">
        <v>118</v>
      </c>
      <c r="AC1455" s="19" t="s">
        <v>118</v>
      </c>
      <c r="AD1455" s="19" t="s">
        <v>118</v>
      </c>
      <c r="AE1455" s="19"/>
      <c r="AF1455" s="19" t="n">
        <v>0.427680880147674</v>
      </c>
      <c r="AG1455" s="19"/>
      <c r="AH1455" s="19" t="n">
        <v>0.432534016167601</v>
      </c>
      <c r="AI1455" s="19"/>
      <c r="AJ1455" s="19" t="n">
        <v>0.338274672937835</v>
      </c>
      <c r="AK1455" s="19" t="n">
        <v>0.466394511696777</v>
      </c>
      <c r="AL1455" s="19" t="n">
        <v>0.379301902810411</v>
      </c>
      <c r="AM1455" s="19" t="n">
        <v>0.301171901662163</v>
      </c>
      <c r="AN1455" s="19" t="n">
        <v>0.49978853323406</v>
      </c>
      <c r="AO1455" s="19" t="n">
        <v>0.435739063663379</v>
      </c>
      <c r="AP1455" s="19" t="n">
        <v>0.63684520827338</v>
      </c>
    </row>
    <row r="1456">
      <c r="B1456" t="s">
        <v>550</v>
      </c>
      <c r="C1456" s="19" t="n">
        <v>0.204133855465317</v>
      </c>
      <c r="D1456" s="19" t="n">
        <v>0.225668727516967</v>
      </c>
      <c r="E1456" s="19" t="n">
        <v>0.176685729138261</v>
      </c>
      <c r="F1456" s="19"/>
      <c r="G1456" s="19" t="n">
        <v>0.256318465564543</v>
      </c>
      <c r="H1456" s="19" t="n">
        <v>0.217844505630444</v>
      </c>
      <c r="I1456" s="19" t="n">
        <v>0.241112796038804</v>
      </c>
      <c r="J1456" s="19" t="n">
        <v>0.159266451501167</v>
      </c>
      <c r="K1456" s="19" t="n">
        <v>0.187969211946702</v>
      </c>
      <c r="L1456" s="19" t="n">
        <v>0.0660782411303658</v>
      </c>
      <c r="M1456" s="19"/>
      <c r="N1456" s="19" t="n">
        <v>0</v>
      </c>
      <c r="O1456" s="19" t="n">
        <v>0.196429154397667</v>
      </c>
      <c r="P1456" s="19" t="n">
        <v>0.148885017980399</v>
      </c>
      <c r="Q1456" s="19" t="n">
        <v>0.234353360259</v>
      </c>
      <c r="R1456" s="19" t="n">
        <v>0.267382335609232</v>
      </c>
      <c r="S1456" s="19"/>
      <c r="T1456" s="19" t="n">
        <v>0.297001404092118</v>
      </c>
      <c r="U1456" s="19" t="n">
        <v>0.0415730597138065</v>
      </c>
      <c r="V1456" s="19" t="n">
        <v>0.142281743162206</v>
      </c>
      <c r="W1456" s="19" t="n">
        <v>0.253557619528921</v>
      </c>
      <c r="X1456" s="19"/>
      <c r="Y1456" s="19" t="n">
        <v>0.20858726724361</v>
      </c>
      <c r="Z1456" s="19" t="n">
        <v>0.186026579888937</v>
      </c>
      <c r="AA1456" s="19" t="s">
        <v>118</v>
      </c>
      <c r="AB1456" s="19" t="s">
        <v>118</v>
      </c>
      <c r="AC1456" s="19" t="s">
        <v>118</v>
      </c>
      <c r="AD1456" s="19" t="s">
        <v>118</v>
      </c>
      <c r="AE1456" s="19"/>
      <c r="AF1456" s="19" t="n">
        <v>0.161146521217948</v>
      </c>
      <c r="AG1456" s="19"/>
      <c r="AH1456" s="19" t="n">
        <v>0.205983967994772</v>
      </c>
      <c r="AI1456" s="19"/>
      <c r="AJ1456" s="19" t="n">
        <v>0.318582224118648</v>
      </c>
      <c r="AK1456" s="19" t="n">
        <v>0.169369682696129</v>
      </c>
      <c r="AL1456" s="19" t="n">
        <v>0.216322439222098</v>
      </c>
      <c r="AM1456" s="19" t="n">
        <v>0.231059170897247</v>
      </c>
      <c r="AN1456" s="19" t="n">
        <v>0</v>
      </c>
      <c r="AO1456" s="19" t="n">
        <v>0.145230061262014</v>
      </c>
      <c r="AP1456" s="19" t="n">
        <v>0.124289468191937</v>
      </c>
    </row>
    <row r="1457">
      <c r="B1457" t="s">
        <v>549</v>
      </c>
      <c r="C1457" s="19" t="n">
        <v>0.127995476345319</v>
      </c>
      <c r="D1457" s="19" t="n">
        <v>0.149568700613742</v>
      </c>
      <c r="E1457" s="19" t="n">
        <v>0.100498466677401</v>
      </c>
      <c r="F1457" s="19"/>
      <c r="G1457" s="19" t="n">
        <v>0.216047044027273</v>
      </c>
      <c r="H1457" s="19" t="n">
        <v>0.127042351235031</v>
      </c>
      <c r="I1457" s="19" t="n">
        <v>0.11017730346721</v>
      </c>
      <c r="J1457" s="19" t="n">
        <v>0.122351156285163</v>
      </c>
      <c r="K1457" s="19" t="n">
        <v>0.131836827995145</v>
      </c>
      <c r="L1457" s="19" t="n">
        <v>0.0504917715802243</v>
      </c>
      <c r="M1457" s="19"/>
      <c r="N1457" s="19" t="n">
        <v>0</v>
      </c>
      <c r="O1457" s="19" t="n">
        <v>0.145409909955338</v>
      </c>
      <c r="P1457" s="19" t="n">
        <v>0.102688174584345</v>
      </c>
      <c r="Q1457" s="19" t="n">
        <v>0.141998453400011</v>
      </c>
      <c r="R1457" s="19" t="n">
        <v>0.145580168881069</v>
      </c>
      <c r="S1457" s="19"/>
      <c r="T1457" s="19" t="n">
        <v>0.322892182414668</v>
      </c>
      <c r="U1457" s="19" t="n">
        <v>0.0884962149903106</v>
      </c>
      <c r="V1457" s="19" t="n">
        <v>0.11943273170032</v>
      </c>
      <c r="W1457" s="19" t="n">
        <v>0.11814726190444</v>
      </c>
      <c r="X1457" s="19"/>
      <c r="Y1457" s="19" t="n">
        <v>0.128909506582193</v>
      </c>
      <c r="Z1457" s="19" t="n">
        <v>0.1242790903006</v>
      </c>
      <c r="AA1457" s="19" t="s">
        <v>118</v>
      </c>
      <c r="AB1457" s="19" t="s">
        <v>118</v>
      </c>
      <c r="AC1457" s="19" t="s">
        <v>118</v>
      </c>
      <c r="AD1457" s="19" t="s">
        <v>118</v>
      </c>
      <c r="AE1457" s="19"/>
      <c r="AF1457" s="19" t="n">
        <v>0.117718017476284</v>
      </c>
      <c r="AG1457" s="19"/>
      <c r="AH1457" s="19" t="n">
        <v>0.126537598554508</v>
      </c>
      <c r="AI1457" s="19"/>
      <c r="AJ1457" s="19" t="n">
        <v>0.15365512090599</v>
      </c>
      <c r="AK1457" s="19" t="n">
        <v>0.140006246875915</v>
      </c>
      <c r="AL1457" s="19" t="n">
        <v>0.0933032333411838</v>
      </c>
      <c r="AM1457" s="19" t="n">
        <v>0.176632635908799</v>
      </c>
      <c r="AN1457" s="19" t="n">
        <v>0.0287067742842706</v>
      </c>
      <c r="AO1457" s="19" t="n">
        <v>0.147124269655212</v>
      </c>
      <c r="AP1457" s="19" t="n">
        <v>0.10814256456493</v>
      </c>
    </row>
    <row r="1458">
      <c r="B1458" t="s">
        <v>551</v>
      </c>
      <c r="C1458" s="19" t="n">
        <v>0.112946431474289</v>
      </c>
      <c r="D1458" s="19" t="n">
        <v>0.140629558879287</v>
      </c>
      <c r="E1458" s="19" t="n">
        <v>0.0776618021383026</v>
      </c>
      <c r="F1458" s="19"/>
      <c r="G1458" s="19" t="n">
        <v>0.185476377996689</v>
      </c>
      <c r="H1458" s="19" t="n">
        <v>0.117518155934593</v>
      </c>
      <c r="I1458" s="19" t="n">
        <v>0.162291535507432</v>
      </c>
      <c r="J1458" s="19" t="n">
        <v>0.0810648021176484</v>
      </c>
      <c r="K1458" s="19" t="n">
        <v>0.0297087280878141</v>
      </c>
      <c r="L1458" s="19" t="n">
        <v>0.0504917715802243</v>
      </c>
      <c r="M1458" s="19"/>
      <c r="N1458" s="19" t="n">
        <v>0.0591769345135149</v>
      </c>
      <c r="O1458" s="19" t="n">
        <v>0.162432450336222</v>
      </c>
      <c r="P1458" s="19" t="n">
        <v>0.112890542001665</v>
      </c>
      <c r="Q1458" s="19" t="n">
        <v>0.0925205937033947</v>
      </c>
      <c r="R1458" s="19" t="n">
        <v>0.119263898320193</v>
      </c>
      <c r="S1458" s="19"/>
      <c r="T1458" s="19" t="n">
        <v>0.27979686629347</v>
      </c>
      <c r="U1458" s="19" t="n">
        <v>0.0840262482968289</v>
      </c>
      <c r="V1458" s="19" t="n">
        <v>0.128550465379974</v>
      </c>
      <c r="W1458" s="19" t="n">
        <v>0.1047519718863</v>
      </c>
      <c r="X1458" s="19"/>
      <c r="Y1458" s="19" t="n">
        <v>0.113524774553888</v>
      </c>
      <c r="Z1458" s="19" t="n">
        <v>0.110594927045476</v>
      </c>
      <c r="AA1458" s="19" t="s">
        <v>118</v>
      </c>
      <c r="AB1458" s="19" t="s">
        <v>118</v>
      </c>
      <c r="AC1458" s="19" t="s">
        <v>118</v>
      </c>
      <c r="AD1458" s="19" t="s">
        <v>118</v>
      </c>
      <c r="AE1458" s="19"/>
      <c r="AF1458" s="19" t="n">
        <v>0.10551526043761</v>
      </c>
      <c r="AG1458" s="19"/>
      <c r="AH1458" s="19" t="n">
        <v>0.114828090335583</v>
      </c>
      <c r="AI1458" s="19"/>
      <c r="AJ1458" s="19" t="n">
        <v>0.15467761397722</v>
      </c>
      <c r="AK1458" s="19" t="n">
        <v>0.0832318290104545</v>
      </c>
      <c r="AL1458" s="19" t="n">
        <v>0.113926026286223</v>
      </c>
      <c r="AM1458" s="19" t="n">
        <v>0.161947721385007</v>
      </c>
      <c r="AN1458" s="19" t="n">
        <v>0.0669208034706526</v>
      </c>
      <c r="AO1458" s="19" t="n">
        <v>0.0760549058945676</v>
      </c>
      <c r="AP1458" s="19" t="n">
        <v>0.0708963960585815</v>
      </c>
    </row>
    <row r="1459">
      <c r="B1459" t="s">
        <v>552</v>
      </c>
      <c r="C1459" s="19" t="n">
        <v>0.112891717249338</v>
      </c>
      <c r="D1459" s="19" t="n">
        <v>0.131426050153022</v>
      </c>
      <c r="E1459" s="19" t="n">
        <v>0.0892680472452696</v>
      </c>
      <c r="F1459" s="19"/>
      <c r="G1459" s="19" t="n">
        <v>0.11794747980575</v>
      </c>
      <c r="H1459" s="19" t="n">
        <v>0.155941537795034</v>
      </c>
      <c r="I1459" s="19" t="n">
        <v>0.110360798355665</v>
      </c>
      <c r="J1459" s="19" t="n">
        <v>0.096311480007814</v>
      </c>
      <c r="K1459" s="19" t="n">
        <v>0.0692050647667005</v>
      </c>
      <c r="L1459" s="19" t="n">
        <v>0.0660782411303658</v>
      </c>
      <c r="M1459" s="19"/>
      <c r="N1459" s="19" t="n">
        <v>0.0542402501522861</v>
      </c>
      <c r="O1459" s="19" t="n">
        <v>0.078830885466576</v>
      </c>
      <c r="P1459" s="19" t="n">
        <v>0.0727658080232518</v>
      </c>
      <c r="Q1459" s="19" t="n">
        <v>0.154836621193551</v>
      </c>
      <c r="R1459" s="19" t="n">
        <v>0.128890863027928</v>
      </c>
      <c r="S1459" s="19"/>
      <c r="T1459" s="19" t="n">
        <v>0.320677285710671</v>
      </c>
      <c r="U1459" s="19" t="n">
        <v>0.0133089694946311</v>
      </c>
      <c r="V1459" s="19" t="n">
        <v>0.0639556032547932</v>
      </c>
      <c r="W1459" s="19" t="n">
        <v>0.136972719398157</v>
      </c>
      <c r="X1459" s="19"/>
      <c r="Y1459" s="19" t="n">
        <v>0.110476333878292</v>
      </c>
      <c r="Z1459" s="19" t="n">
        <v>0.122712505108055</v>
      </c>
      <c r="AA1459" s="19" t="s">
        <v>118</v>
      </c>
      <c r="AB1459" s="19" t="s">
        <v>118</v>
      </c>
      <c r="AC1459" s="19" t="s">
        <v>118</v>
      </c>
      <c r="AD1459" s="19" t="s">
        <v>118</v>
      </c>
      <c r="AE1459" s="19"/>
      <c r="AF1459" s="19" t="n">
        <v>0.0844334356513485</v>
      </c>
      <c r="AG1459" s="19"/>
      <c r="AH1459" s="19" t="n">
        <v>0.108358459855203</v>
      </c>
      <c r="AI1459" s="19"/>
      <c r="AJ1459" s="19" t="n">
        <v>0.146517049916918</v>
      </c>
      <c r="AK1459" s="19" t="n">
        <v>0.0506495657886634</v>
      </c>
      <c r="AL1459" s="19" t="n">
        <v>0.131295034827969</v>
      </c>
      <c r="AM1459" s="19" t="n">
        <v>0.145621653845447</v>
      </c>
      <c r="AN1459" s="19" t="n">
        <v>0.0530867915778553</v>
      </c>
      <c r="AO1459" s="19" t="n">
        <v>0.0869524550064425</v>
      </c>
      <c r="AP1459" s="19" t="n">
        <v>0.116711800648984</v>
      </c>
    </row>
    <row r="1460">
      <c r="B1460" t="s">
        <v>555</v>
      </c>
      <c r="C1460" s="19" t="n">
        <v>0.112650651128831</v>
      </c>
      <c r="D1460" s="19" t="n">
        <v>0.156592917941043</v>
      </c>
      <c r="E1460" s="19" t="n">
        <v>0.0566422900080444</v>
      </c>
      <c r="F1460" s="19"/>
      <c r="G1460" s="19" t="n">
        <v>0.128087422249054</v>
      </c>
      <c r="H1460" s="19" t="n">
        <v>0.144604204866272</v>
      </c>
      <c r="I1460" s="19" t="n">
        <v>0.125231333726564</v>
      </c>
      <c r="J1460" s="19" t="n">
        <v>0.0913279317457616</v>
      </c>
      <c r="K1460" s="19" t="n">
        <v>0.0733777945235998</v>
      </c>
      <c r="L1460" s="19" t="n">
        <v>0.0326592861327807</v>
      </c>
      <c r="M1460" s="19"/>
      <c r="N1460" s="19" t="n">
        <v>0</v>
      </c>
      <c r="O1460" s="19" t="n">
        <v>0.13079220145391</v>
      </c>
      <c r="P1460" s="19" t="n">
        <v>0.0707298380592355</v>
      </c>
      <c r="Q1460" s="19" t="n">
        <v>0.130751806987627</v>
      </c>
      <c r="R1460" s="19" t="n">
        <v>0.14048707136067</v>
      </c>
      <c r="S1460" s="19"/>
      <c r="T1460" s="19" t="n">
        <v>0.246741872948029</v>
      </c>
      <c r="U1460" s="19" t="n">
        <v>0.111896183666941</v>
      </c>
      <c r="V1460" s="19" t="n">
        <v>0.073739236620645</v>
      </c>
      <c r="W1460" s="19" t="n">
        <v>0.117552919414305</v>
      </c>
      <c r="X1460" s="19"/>
      <c r="Y1460" s="19" t="n">
        <v>0.110820851324422</v>
      </c>
      <c r="Z1460" s="19" t="n">
        <v>0.120090495220846</v>
      </c>
      <c r="AA1460" s="19" t="s">
        <v>118</v>
      </c>
      <c r="AB1460" s="19" t="s">
        <v>118</v>
      </c>
      <c r="AC1460" s="19" t="s">
        <v>118</v>
      </c>
      <c r="AD1460" s="19" t="s">
        <v>118</v>
      </c>
      <c r="AE1460" s="19"/>
      <c r="AF1460" s="19" t="n">
        <v>0.0989725651784848</v>
      </c>
      <c r="AG1460" s="19"/>
      <c r="AH1460" s="19" t="n">
        <v>0.112123392702341</v>
      </c>
      <c r="AI1460" s="19"/>
      <c r="AJ1460" s="19" t="n">
        <v>0.10900462985483</v>
      </c>
      <c r="AK1460" s="19" t="n">
        <v>0.128850394260126</v>
      </c>
      <c r="AL1460" s="19" t="n">
        <v>0.117054806737443</v>
      </c>
      <c r="AM1460" s="19" t="n">
        <v>0.161815889372218</v>
      </c>
      <c r="AN1460" s="19" t="n">
        <v>0</v>
      </c>
      <c r="AO1460" s="19" t="n">
        <v>0.13881748729554</v>
      </c>
      <c r="AP1460" s="19" t="n">
        <v>0.0908851742732167</v>
      </c>
    </row>
    <row r="1461">
      <c r="B1461" t="s">
        <v>553</v>
      </c>
      <c r="C1461" s="19" t="n">
        <v>0.102252129001983</v>
      </c>
      <c r="D1461" s="19" t="n">
        <v>0.114872966466747</v>
      </c>
      <c r="E1461" s="19" t="n">
        <v>0.0861657394355532</v>
      </c>
      <c r="F1461" s="19"/>
      <c r="G1461" s="19" t="n">
        <v>0.0969228089185616</v>
      </c>
      <c r="H1461" s="19" t="n">
        <v>0.102137041582853</v>
      </c>
      <c r="I1461" s="19" t="n">
        <v>0.136403998440927</v>
      </c>
      <c r="J1461" s="19" t="n">
        <v>0.0933135886328288</v>
      </c>
      <c r="K1461" s="19" t="n">
        <v>0.0773600231583216</v>
      </c>
      <c r="L1461" s="19" t="n">
        <v>0.0326592861327807</v>
      </c>
      <c r="M1461" s="19"/>
      <c r="N1461" s="19" t="n">
        <v>0</v>
      </c>
      <c r="O1461" s="19" t="n">
        <v>0.122924941969099</v>
      </c>
      <c r="P1461" s="19" t="n">
        <v>0.0489743500482124</v>
      </c>
      <c r="Q1461" s="19" t="n">
        <v>0.115806079758023</v>
      </c>
      <c r="R1461" s="19" t="n">
        <v>0.148899001821116</v>
      </c>
      <c r="S1461" s="19"/>
      <c r="T1461" s="19" t="n">
        <v>0.290291127933844</v>
      </c>
      <c r="U1461" s="19" t="n">
        <v>0.0244328258619741</v>
      </c>
      <c r="V1461" s="19" t="n">
        <v>0.0243439281836663</v>
      </c>
      <c r="W1461" s="19" t="n">
        <v>0.127577086078541</v>
      </c>
      <c r="X1461" s="19"/>
      <c r="Y1461" s="19" t="n">
        <v>0.0875650700133789</v>
      </c>
      <c r="Z1461" s="19" t="n">
        <v>0.161968732305875</v>
      </c>
      <c r="AA1461" s="19" t="s">
        <v>118</v>
      </c>
      <c r="AB1461" s="19" t="s">
        <v>118</v>
      </c>
      <c r="AC1461" s="19" t="s">
        <v>118</v>
      </c>
      <c r="AD1461" s="19" t="s">
        <v>118</v>
      </c>
      <c r="AE1461" s="19"/>
      <c r="AF1461" s="19" t="n">
        <v>0.102705915606331</v>
      </c>
      <c r="AG1461" s="19"/>
      <c r="AH1461" s="19" t="n">
        <v>0.103899409549092</v>
      </c>
      <c r="AI1461" s="19"/>
      <c r="AJ1461" s="19" t="n">
        <v>0.140639372537964</v>
      </c>
      <c r="AK1461" s="19" t="n">
        <v>0.0733897083281458</v>
      </c>
      <c r="AL1461" s="19" t="n">
        <v>0.121669679186391</v>
      </c>
      <c r="AM1461" s="19" t="n">
        <v>0.116415127497858</v>
      </c>
      <c r="AN1461" s="19" t="n">
        <v>0.0287067742842706</v>
      </c>
      <c r="AO1461" s="19" t="n">
        <v>0.0703398912395955</v>
      </c>
      <c r="AP1461" s="19" t="n">
        <v>0.0815841588681145</v>
      </c>
    </row>
    <row r="1462">
      <c r="B1462" t="s">
        <v>81</v>
      </c>
      <c r="C1462" s="19" t="n">
        <v>0.1370094260849</v>
      </c>
      <c r="D1462" s="19" t="n">
        <v>0.125286253799821</v>
      </c>
      <c r="E1462" s="19" t="n">
        <v>0.151951660850117</v>
      </c>
      <c r="F1462" s="19"/>
      <c r="G1462" s="19" t="n">
        <v>0.104711812185909</v>
      </c>
      <c r="H1462" s="19" t="n">
        <v>0.107311306045442</v>
      </c>
      <c r="I1462" s="19" t="n">
        <v>0.126636718997343</v>
      </c>
      <c r="J1462" s="19" t="n">
        <v>0.149500937408282</v>
      </c>
      <c r="K1462" s="19" t="n">
        <v>0.1550346181547</v>
      </c>
      <c r="L1462" s="19" t="n">
        <v>0.35339272019144</v>
      </c>
      <c r="M1462" s="19"/>
      <c r="N1462" s="19" t="n">
        <v>0.287075094251402</v>
      </c>
      <c r="O1462" s="19" t="n">
        <v>0.175818966526809</v>
      </c>
      <c r="P1462" s="19" t="n">
        <v>0.150248053587004</v>
      </c>
      <c r="Q1462" s="19" t="n">
        <v>0.105055890918427</v>
      </c>
      <c r="R1462" s="19" t="n">
        <v>0.11725427169476</v>
      </c>
      <c r="S1462" s="19"/>
      <c r="T1462" s="19" t="n">
        <v>0.031174334594926</v>
      </c>
      <c r="U1462" s="19" t="n">
        <v>0.194658965238175</v>
      </c>
      <c r="V1462" s="19" t="n">
        <v>0.126581783081468</v>
      </c>
      <c r="W1462" s="19" t="n">
        <v>0.123677788256542</v>
      </c>
      <c r="X1462" s="19"/>
      <c r="Y1462" s="19" t="n">
        <v>0.136566739236649</v>
      </c>
      <c r="Z1462" s="19" t="n">
        <v>0.138809361315317</v>
      </c>
      <c r="AA1462" s="19" t="s">
        <v>118</v>
      </c>
      <c r="AB1462" s="19" t="s">
        <v>118</v>
      </c>
      <c r="AC1462" s="19" t="s">
        <v>118</v>
      </c>
      <c r="AD1462" s="19" t="s">
        <v>118</v>
      </c>
      <c r="AE1462" s="19"/>
      <c r="AF1462" s="19" t="n">
        <v>0.163619727230477</v>
      </c>
      <c r="AG1462" s="19"/>
      <c r="AH1462" s="19" t="n">
        <v>0.129987802466326</v>
      </c>
      <c r="AI1462" s="19"/>
      <c r="AJ1462" s="19" t="n">
        <v>0.0857313515434302</v>
      </c>
      <c r="AK1462" s="19" t="n">
        <v>0.146143696231657</v>
      </c>
      <c r="AL1462" s="19" t="n">
        <v>0.149582702080578</v>
      </c>
      <c r="AM1462" s="19" t="n">
        <v>0.150886684362514</v>
      </c>
      <c r="AN1462" s="19" t="n">
        <v>0.322790323148891</v>
      </c>
      <c r="AO1462" s="19" t="n">
        <v>0.154901872586039</v>
      </c>
      <c r="AP1462" s="19" t="n">
        <v>0.0817500540929828</v>
      </c>
    </row>
    <row r="1463">
      <c r="C1463" s="19"/>
      <c r="D1463" s="19"/>
      <c r="E1463" s="19"/>
      <c r="F1463" s="19"/>
      <c r="G1463" s="19"/>
      <c r="H1463" s="19"/>
      <c r="I1463" s="19"/>
      <c r="J1463" s="19"/>
      <c r="K1463" s="19"/>
      <c r="L1463" s="19"/>
      <c r="M1463" s="19"/>
      <c r="N1463" s="19"/>
      <c r="O1463" s="19"/>
      <c r="P1463" s="19"/>
      <c r="Q1463" s="19"/>
      <c r="R1463" s="19"/>
      <c r="S1463" s="19"/>
      <c r="T1463" s="19"/>
      <c r="U1463" s="19"/>
      <c r="V1463" s="19"/>
      <c r="W1463" s="19"/>
      <c r="X1463" s="19"/>
      <c r="Y1463" s="19"/>
      <c r="Z1463" s="19"/>
      <c r="AA1463" s="19"/>
      <c r="AB1463" s="19"/>
      <c r="AC1463" s="19"/>
      <c r="AD1463" s="19"/>
      <c r="AE1463" s="19"/>
      <c r="AF1463" s="19"/>
      <c r="AG1463" s="19"/>
      <c r="AH1463" s="19"/>
      <c r="AI1463" s="19"/>
      <c r="AJ1463" s="19"/>
      <c r="AK1463" s="19"/>
      <c r="AL1463" s="19"/>
      <c r="AM1463" s="19"/>
      <c r="AN1463" s="19"/>
      <c r="AO1463" s="19"/>
      <c r="AP1463" s="19"/>
    </row>
    <row r="1464">
      <c r="B1464" s="7" t="s">
        <v>564</v>
      </c>
      <c r="C1464" s="19"/>
      <c r="D1464" s="19"/>
      <c r="E1464" s="19"/>
      <c r="F1464" s="19"/>
      <c r="G1464" s="19"/>
      <c r="H1464" s="19"/>
      <c r="I1464" s="19"/>
      <c r="J1464" s="19"/>
      <c r="K1464" s="19"/>
      <c r="L1464" s="19"/>
      <c r="M1464" s="19"/>
      <c r="N1464" s="19"/>
      <c r="O1464" s="19"/>
      <c r="P1464" s="19"/>
      <c r="Q1464" s="19"/>
      <c r="R1464" s="19"/>
      <c r="S1464" s="19"/>
      <c r="T1464" s="19"/>
      <c r="U1464" s="19"/>
      <c r="V1464" s="19"/>
      <c r="W1464" s="19"/>
      <c r="X1464" s="19"/>
      <c r="Y1464" s="19"/>
      <c r="Z1464" s="19"/>
      <c r="AA1464" s="19"/>
      <c r="AB1464" s="19"/>
      <c r="AC1464" s="19"/>
      <c r="AD1464" s="19"/>
      <c r="AE1464" s="19"/>
      <c r="AF1464" s="19"/>
      <c r="AG1464" s="19"/>
      <c r="AH1464" s="19"/>
      <c r="AI1464" s="19"/>
      <c r="AJ1464" s="19"/>
      <c r="AK1464" s="19"/>
      <c r="AL1464" s="19"/>
      <c r="AM1464" s="19"/>
      <c r="AN1464" s="19"/>
      <c r="AO1464" s="19"/>
      <c r="AP1464" s="19"/>
    </row>
    <row r="1465">
      <c r="B1465" s="26" t="s">
        <v>224</v>
      </c>
      <c r="C1465" s="19"/>
      <c r="D1465" s="19"/>
      <c r="E1465" s="19"/>
      <c r="F1465" s="19"/>
      <c r="G1465" s="19"/>
      <c r="H1465" s="19"/>
      <c r="I1465" s="19"/>
      <c r="J1465" s="19"/>
      <c r="K1465" s="19"/>
      <c r="L1465" s="19"/>
      <c r="M1465" s="19"/>
      <c r="N1465" s="19"/>
      <c r="O1465" s="19"/>
      <c r="P1465" s="19"/>
      <c r="Q1465" s="19"/>
      <c r="R1465" s="19"/>
      <c r="S1465" s="19"/>
      <c r="T1465" s="19"/>
      <c r="U1465" s="19"/>
      <c r="V1465" s="19"/>
      <c r="W1465" s="19"/>
      <c r="X1465" s="19"/>
      <c r="Y1465" s="19"/>
      <c r="Z1465" s="19"/>
      <c r="AA1465" s="19"/>
      <c r="AB1465" s="19"/>
      <c r="AC1465" s="19"/>
      <c r="AD1465" s="19"/>
      <c r="AE1465" s="19"/>
      <c r="AF1465" s="19"/>
      <c r="AG1465" s="19"/>
      <c r="AH1465" s="19"/>
      <c r="AI1465" s="19"/>
      <c r="AJ1465" s="19"/>
      <c r="AK1465" s="19"/>
      <c r="AL1465" s="19"/>
      <c r="AM1465" s="19"/>
      <c r="AN1465" s="19"/>
      <c r="AO1465" s="19"/>
      <c r="AP1465" s="19"/>
    </row>
    <row r="1466">
      <c r="B1466" t="s">
        <v>554</v>
      </c>
      <c r="C1466" s="19" t="n">
        <v>0.400681245445989</v>
      </c>
      <c r="D1466" s="19" t="n">
        <v>0.354200490282677</v>
      </c>
      <c r="E1466" s="19" t="n">
        <v>0.459925137698498</v>
      </c>
      <c r="F1466" s="19"/>
      <c r="G1466" s="19" t="n">
        <v>0.334760371397649</v>
      </c>
      <c r="H1466" s="19" t="n">
        <v>0.338727569161044</v>
      </c>
      <c r="I1466" s="19" t="n">
        <v>0.348758948235122</v>
      </c>
      <c r="J1466" s="19" t="n">
        <v>0.466571545241765</v>
      </c>
      <c r="K1466" s="19" t="n">
        <v>0.533792342656969</v>
      </c>
      <c r="L1466" s="19" t="n">
        <v>0.486048272935257</v>
      </c>
      <c r="M1466" s="19"/>
      <c r="N1466" s="19" t="n">
        <v>0.500552580686544</v>
      </c>
      <c r="O1466" s="19" t="n">
        <v>0.31896875268529</v>
      </c>
      <c r="P1466" s="19" t="n">
        <v>0.46455445877709</v>
      </c>
      <c r="Q1466" s="19" t="n">
        <v>0.402407496416106</v>
      </c>
      <c r="R1466" s="19" t="n">
        <v>0.368338903776856</v>
      </c>
      <c r="S1466" s="19"/>
      <c r="T1466" s="19" t="n">
        <v>0.219320570024849</v>
      </c>
      <c r="U1466" s="19" t="n">
        <v>0.445378282348815</v>
      </c>
      <c r="V1466" s="19" t="n">
        <v>0.443203600778651</v>
      </c>
      <c r="W1466" s="19" t="n">
        <v>0.380924052527743</v>
      </c>
      <c r="X1466" s="19"/>
      <c r="Y1466" s="19" t="n">
        <v>0.383592822612731</v>
      </c>
      <c r="Z1466" s="19" t="n">
        <v>0.470161634148357</v>
      </c>
      <c r="AA1466" s="19" t="s">
        <v>118</v>
      </c>
      <c r="AB1466" s="19" t="s">
        <v>118</v>
      </c>
      <c r="AC1466" s="19" t="s">
        <v>118</v>
      </c>
      <c r="AD1466" s="19" t="s">
        <v>118</v>
      </c>
      <c r="AE1466" s="19"/>
      <c r="AF1466" s="19" t="n">
        <v>0.392423857105718</v>
      </c>
      <c r="AG1466" s="19"/>
      <c r="AH1466" s="19" t="n">
        <v>0.409541243710453</v>
      </c>
      <c r="AI1466" s="19"/>
      <c r="AJ1466" s="19" t="n">
        <v>0.310263209267997</v>
      </c>
      <c r="AK1466" s="19" t="n">
        <v>0.405952450959032</v>
      </c>
      <c r="AL1466" s="19" t="n">
        <v>0.351535013970218</v>
      </c>
      <c r="AM1466" s="19" t="n">
        <v>0.313836731883598</v>
      </c>
      <c r="AN1466" s="19" t="n">
        <v>0.523512803419105</v>
      </c>
      <c r="AO1466" s="19" t="n">
        <v>0.448110893572822</v>
      </c>
      <c r="AP1466" s="19" t="n">
        <v>0.635517824016764</v>
      </c>
    </row>
    <row r="1467">
      <c r="B1467" t="s">
        <v>549</v>
      </c>
      <c r="C1467" s="19" t="n">
        <v>0.173090401358026</v>
      </c>
      <c r="D1467" s="19" t="n">
        <v>0.204065782088917</v>
      </c>
      <c r="E1467" s="19" t="n">
        <v>0.133609499809553</v>
      </c>
      <c r="F1467" s="19"/>
      <c r="G1467" s="19" t="n">
        <v>0.236524905070007</v>
      </c>
      <c r="H1467" s="19" t="n">
        <v>0.198702721865863</v>
      </c>
      <c r="I1467" s="19" t="n">
        <v>0.166602382658369</v>
      </c>
      <c r="J1467" s="19" t="n">
        <v>0.186517729701351</v>
      </c>
      <c r="K1467" s="19" t="n">
        <v>0.097140580513351</v>
      </c>
      <c r="L1467" s="19" t="n">
        <v>0.0504917715802243</v>
      </c>
      <c r="M1467" s="19"/>
      <c r="N1467" s="19" t="n">
        <v>0.12130930480099</v>
      </c>
      <c r="O1467" s="19" t="n">
        <v>0.271120699023937</v>
      </c>
      <c r="P1467" s="19" t="n">
        <v>0.113220501393632</v>
      </c>
      <c r="Q1467" s="19" t="n">
        <v>0.164465865684841</v>
      </c>
      <c r="R1467" s="19" t="n">
        <v>0.19336470334981</v>
      </c>
      <c r="S1467" s="19"/>
      <c r="T1467" s="19" t="n">
        <v>0.336540220273558</v>
      </c>
      <c r="U1467" s="19" t="n">
        <v>0.215861034402438</v>
      </c>
      <c r="V1467" s="19" t="n">
        <v>0.160341810439291</v>
      </c>
      <c r="W1467" s="19" t="n">
        <v>0.176866525967286</v>
      </c>
      <c r="X1467" s="19"/>
      <c r="Y1467" s="19" t="n">
        <v>0.16997973425132</v>
      </c>
      <c r="Z1467" s="19" t="n">
        <v>0.185738166561782</v>
      </c>
      <c r="AA1467" s="19" t="s">
        <v>118</v>
      </c>
      <c r="AB1467" s="19" t="s">
        <v>118</v>
      </c>
      <c r="AC1467" s="19" t="s">
        <v>118</v>
      </c>
      <c r="AD1467" s="19" t="s">
        <v>118</v>
      </c>
      <c r="AE1467" s="19"/>
      <c r="AF1467" s="19" t="n">
        <v>0.168535205907261</v>
      </c>
      <c r="AG1467" s="19"/>
      <c r="AH1467" s="19" t="n">
        <v>0.180148858924595</v>
      </c>
      <c r="AI1467" s="19"/>
      <c r="AJ1467" s="19" t="n">
        <v>0.230843062276906</v>
      </c>
      <c r="AK1467" s="19" t="n">
        <v>0.180562163685371</v>
      </c>
      <c r="AL1467" s="19" t="n">
        <v>0.141383352071753</v>
      </c>
      <c r="AM1467" s="19" t="n">
        <v>0.159520573325697</v>
      </c>
      <c r="AN1467" s="19" t="n">
        <v>0.119957074658492</v>
      </c>
      <c r="AO1467" s="19" t="n">
        <v>0.114219914117356</v>
      </c>
      <c r="AP1467" s="19" t="n">
        <v>0.179842600899637</v>
      </c>
    </row>
    <row r="1468">
      <c r="B1468" t="s">
        <v>550</v>
      </c>
      <c r="C1468" s="19" t="n">
        <v>0.153407928368037</v>
      </c>
      <c r="D1468" s="19" t="n">
        <v>0.166905169475587</v>
      </c>
      <c r="E1468" s="19" t="n">
        <v>0.136204483736548</v>
      </c>
      <c r="F1468" s="19"/>
      <c r="G1468" s="19" t="n">
        <v>0.136537683088698</v>
      </c>
      <c r="H1468" s="19" t="n">
        <v>0.190925423031987</v>
      </c>
      <c r="I1468" s="19" t="n">
        <v>0.16976106505805</v>
      </c>
      <c r="J1468" s="19" t="n">
        <v>0.118489698828986</v>
      </c>
      <c r="K1468" s="19" t="n">
        <v>0.141709292348818</v>
      </c>
      <c r="L1468" s="19" t="n">
        <v>0.0827629639741885</v>
      </c>
      <c r="M1468" s="19"/>
      <c r="N1468" s="19" t="n">
        <v>0</v>
      </c>
      <c r="O1468" s="19" t="n">
        <v>0.159463199428335</v>
      </c>
      <c r="P1468" s="19" t="n">
        <v>0.123826467648533</v>
      </c>
      <c r="Q1468" s="19" t="n">
        <v>0.155723583341522</v>
      </c>
      <c r="R1468" s="19" t="n">
        <v>0.206386157677838</v>
      </c>
      <c r="S1468" s="19"/>
      <c r="T1468" s="19" t="n">
        <v>0.144409875900473</v>
      </c>
      <c r="U1468" s="19" t="n">
        <v>0.0511832187236483</v>
      </c>
      <c r="V1468" s="19" t="n">
        <v>0.127355635878895</v>
      </c>
      <c r="W1468" s="19" t="n">
        <v>0.182750476203238</v>
      </c>
      <c r="X1468" s="19"/>
      <c r="Y1468" s="19" t="n">
        <v>0.153839199039623</v>
      </c>
      <c r="Z1468" s="19" t="n">
        <v>0.151654410551318</v>
      </c>
      <c r="AA1468" s="19" t="s">
        <v>118</v>
      </c>
      <c r="AB1468" s="19" t="s">
        <v>118</v>
      </c>
      <c r="AC1468" s="19" t="s">
        <v>118</v>
      </c>
      <c r="AD1468" s="19" t="s">
        <v>118</v>
      </c>
      <c r="AE1468" s="19"/>
      <c r="AF1468" s="19" t="n">
        <v>0.148753014462341</v>
      </c>
      <c r="AG1468" s="19"/>
      <c r="AH1468" s="19" t="n">
        <v>0.155839937737684</v>
      </c>
      <c r="AI1468" s="19"/>
      <c r="AJ1468" s="19" t="n">
        <v>0.190688191247716</v>
      </c>
      <c r="AK1468" s="19" t="n">
        <v>0.123613825457696</v>
      </c>
      <c r="AL1468" s="19" t="n">
        <v>0.129488713430372</v>
      </c>
      <c r="AM1468" s="19" t="n">
        <v>0.243527198767059</v>
      </c>
      <c r="AN1468" s="19" t="n">
        <v>0.0921168387549455</v>
      </c>
      <c r="AO1468" s="19" t="n">
        <v>0.165397570730837</v>
      </c>
      <c r="AP1468" s="19" t="n">
        <v>0.0908851742732167</v>
      </c>
    </row>
    <row r="1469">
      <c r="B1469" t="s">
        <v>551</v>
      </c>
      <c r="C1469" s="19" t="n">
        <v>0.138576834649428</v>
      </c>
      <c r="D1469" s="19" t="n">
        <v>0.155622669730927</v>
      </c>
      <c r="E1469" s="19" t="n">
        <v>0.11685038865314</v>
      </c>
      <c r="F1469" s="19"/>
      <c r="G1469" s="19" t="n">
        <v>0.180162505290383</v>
      </c>
      <c r="H1469" s="19" t="n">
        <v>0.158617632323725</v>
      </c>
      <c r="I1469" s="19" t="n">
        <v>0.183242324827574</v>
      </c>
      <c r="J1469" s="19" t="n">
        <v>0.110151415158637</v>
      </c>
      <c r="K1469" s="19" t="n">
        <v>0.0536643566447603</v>
      </c>
      <c r="L1469" s="19" t="n">
        <v>0.0621628841399525</v>
      </c>
      <c r="M1469" s="19"/>
      <c r="N1469" s="19" t="n">
        <v>0.120459814668626</v>
      </c>
      <c r="O1469" s="19" t="n">
        <v>0.150125735274135</v>
      </c>
      <c r="P1469" s="19" t="n">
        <v>0.119040316112215</v>
      </c>
      <c r="Q1469" s="19" t="n">
        <v>0.150919166753361</v>
      </c>
      <c r="R1469" s="19" t="n">
        <v>0.13560734089352</v>
      </c>
      <c r="S1469" s="19"/>
      <c r="T1469" s="19" t="n">
        <v>0.177404147481811</v>
      </c>
      <c r="U1469" s="19" t="n">
        <v>0.118994170955413</v>
      </c>
      <c r="V1469" s="19" t="n">
        <v>0.127032867016741</v>
      </c>
      <c r="W1469" s="19" t="n">
        <v>0.151844076897233</v>
      </c>
      <c r="X1469" s="19"/>
      <c r="Y1469" s="19" t="n">
        <v>0.136296361748042</v>
      </c>
      <c r="Z1469" s="19" t="n">
        <v>0.147849085527088</v>
      </c>
      <c r="AA1469" s="19" t="s">
        <v>118</v>
      </c>
      <c r="AB1469" s="19" t="s">
        <v>118</v>
      </c>
      <c r="AC1469" s="19" t="s">
        <v>118</v>
      </c>
      <c r="AD1469" s="19" t="s">
        <v>118</v>
      </c>
      <c r="AE1469" s="19"/>
      <c r="AF1469" s="19" t="n">
        <v>0.120312099822898</v>
      </c>
      <c r="AG1469" s="19"/>
      <c r="AH1469" s="19" t="n">
        <v>0.133924022958296</v>
      </c>
      <c r="AI1469" s="19"/>
      <c r="AJ1469" s="19" t="n">
        <v>0.183682350216422</v>
      </c>
      <c r="AK1469" s="19" t="n">
        <v>0.066946025335319</v>
      </c>
      <c r="AL1469" s="19" t="n">
        <v>0.176252834490237</v>
      </c>
      <c r="AM1469" s="19" t="n">
        <v>0.179706003260452</v>
      </c>
      <c r="AN1469" s="19" t="n">
        <v>0.110293071995242</v>
      </c>
      <c r="AO1469" s="19" t="n">
        <v>0.128769389448886</v>
      </c>
      <c r="AP1469" s="19" t="n">
        <v>0.0609327362347222</v>
      </c>
    </row>
    <row r="1470">
      <c r="B1470" t="s">
        <v>553</v>
      </c>
      <c r="C1470" s="19" t="n">
        <v>0.117840297500554</v>
      </c>
      <c r="D1470" s="19" t="n">
        <v>0.143226704070478</v>
      </c>
      <c r="E1470" s="19" t="n">
        <v>0.0854830449081067</v>
      </c>
      <c r="F1470" s="19"/>
      <c r="G1470" s="19" t="n">
        <v>0.126665985212317</v>
      </c>
      <c r="H1470" s="19" t="n">
        <v>0.167155060132733</v>
      </c>
      <c r="I1470" s="19" t="n">
        <v>0.153574526299567</v>
      </c>
      <c r="J1470" s="19" t="n">
        <v>0.0703094144727785</v>
      </c>
      <c r="K1470" s="19" t="n">
        <v>0.0469395705118215</v>
      </c>
      <c r="L1470" s="19" t="n">
        <v>0.0493440089766033</v>
      </c>
      <c r="M1470" s="19"/>
      <c r="N1470" s="19" t="n">
        <v>0.0931689659026595</v>
      </c>
      <c r="O1470" s="19" t="n">
        <v>0.0801529040627988</v>
      </c>
      <c r="P1470" s="19" t="n">
        <v>0.0969960929169312</v>
      </c>
      <c r="Q1470" s="19" t="n">
        <v>0.126858283479397</v>
      </c>
      <c r="R1470" s="19" t="n">
        <v>0.159609911539429</v>
      </c>
      <c r="S1470" s="19"/>
      <c r="T1470" s="19" t="n">
        <v>0.244236354299167</v>
      </c>
      <c r="U1470" s="19" t="n">
        <v>0.076802666518306</v>
      </c>
      <c r="V1470" s="19" t="n">
        <v>0.0982352073153284</v>
      </c>
      <c r="W1470" s="19" t="n">
        <v>0.134943713349599</v>
      </c>
      <c r="X1470" s="19"/>
      <c r="Y1470" s="19" t="n">
        <v>0.115628628650133</v>
      </c>
      <c r="Z1470" s="19" t="n">
        <v>0.126832795691144</v>
      </c>
      <c r="AA1470" s="19" t="s">
        <v>118</v>
      </c>
      <c r="AB1470" s="19" t="s">
        <v>118</v>
      </c>
      <c r="AC1470" s="19" t="s">
        <v>118</v>
      </c>
      <c r="AD1470" s="19" t="s">
        <v>118</v>
      </c>
      <c r="AE1470" s="19"/>
      <c r="AF1470" s="19" t="n">
        <v>0.0977187337379036</v>
      </c>
      <c r="AG1470" s="19"/>
      <c r="AH1470" s="19" t="n">
        <v>0.119387674581119</v>
      </c>
      <c r="AI1470" s="19"/>
      <c r="AJ1470" s="19" t="n">
        <v>0.160701284982116</v>
      </c>
      <c r="AK1470" s="19" t="n">
        <v>0.113723264718956</v>
      </c>
      <c r="AL1470" s="19" t="n">
        <v>0.162423134544866</v>
      </c>
      <c r="AM1470" s="19" t="n">
        <v>0.121856567517126</v>
      </c>
      <c r="AN1470" s="19" t="n">
        <v>0</v>
      </c>
      <c r="AO1470" s="19" t="n">
        <v>0.0828371605241966</v>
      </c>
      <c r="AP1470" s="19" t="n">
        <v>0.0541656735308516</v>
      </c>
    </row>
    <row r="1471">
      <c r="B1471" t="s">
        <v>552</v>
      </c>
      <c r="C1471" s="19" t="n">
        <v>0.108479376502548</v>
      </c>
      <c r="D1471" s="19" t="n">
        <v>0.118762144565808</v>
      </c>
      <c r="E1471" s="19" t="n">
        <v>0.09537306613696</v>
      </c>
      <c r="F1471" s="19"/>
      <c r="G1471" s="19" t="n">
        <v>0.111717185850262</v>
      </c>
      <c r="H1471" s="19" t="n">
        <v>0.146403837456927</v>
      </c>
      <c r="I1471" s="19" t="n">
        <v>0.13745901874556</v>
      </c>
      <c r="J1471" s="19" t="n">
        <v>0.0458784550487005</v>
      </c>
      <c r="K1471" s="19" t="n">
        <v>0.0830082533685877</v>
      </c>
      <c r="L1471" s="19" t="n">
        <v>0.11657001271059</v>
      </c>
      <c r="M1471" s="19"/>
      <c r="N1471" s="19" t="n">
        <v>0</v>
      </c>
      <c r="O1471" s="19" t="n">
        <v>0.0287150435293765</v>
      </c>
      <c r="P1471" s="19" t="n">
        <v>0.0866560521844912</v>
      </c>
      <c r="Q1471" s="19" t="n">
        <v>0.119186273510228</v>
      </c>
      <c r="R1471" s="19" t="n">
        <v>0.200690923810958</v>
      </c>
      <c r="S1471" s="19"/>
      <c r="T1471" s="19" t="n">
        <v>0.1339156142601</v>
      </c>
      <c r="U1471" s="19" t="n">
        <v>0.0133089694946311</v>
      </c>
      <c r="V1471" s="19" t="n">
        <v>0.0970312909974099</v>
      </c>
      <c r="W1471" s="19" t="n">
        <v>0.130268147805333</v>
      </c>
      <c r="X1471" s="19"/>
      <c r="Y1471" s="19" t="n">
        <v>0.106506715466994</v>
      </c>
      <c r="Z1471" s="19" t="n">
        <v>0.11650008484209</v>
      </c>
      <c r="AA1471" s="19" t="s">
        <v>118</v>
      </c>
      <c r="AB1471" s="19" t="s">
        <v>118</v>
      </c>
      <c r="AC1471" s="19" t="s">
        <v>118</v>
      </c>
      <c r="AD1471" s="19" t="s">
        <v>118</v>
      </c>
      <c r="AE1471" s="19"/>
      <c r="AF1471" s="19" t="n">
        <v>0.113963345752582</v>
      </c>
      <c r="AG1471" s="19"/>
      <c r="AH1471" s="19" t="n">
        <v>0.113067599930443</v>
      </c>
      <c r="AI1471" s="19"/>
      <c r="AJ1471" s="19" t="n">
        <v>0.170625071385987</v>
      </c>
      <c r="AK1471" s="19" t="n">
        <v>0.0918236236487967</v>
      </c>
      <c r="AL1471" s="19" t="n">
        <v>0.133511247407917</v>
      </c>
      <c r="AM1471" s="19" t="n">
        <v>0.0904674647948799</v>
      </c>
      <c r="AN1471" s="19" t="n">
        <v>0.0243722851151778</v>
      </c>
      <c r="AO1471" s="19" t="n">
        <v>0.0893274321429607</v>
      </c>
      <c r="AP1471" s="19" t="n">
        <v>0.0381288139287653</v>
      </c>
    </row>
    <row r="1472">
      <c r="B1472" t="s">
        <v>555</v>
      </c>
      <c r="C1472" s="19" t="n">
        <v>0.105183264247047</v>
      </c>
      <c r="D1472" s="19" t="n">
        <v>0.126830710481635</v>
      </c>
      <c r="E1472" s="19" t="n">
        <v>0.0775916520247878</v>
      </c>
      <c r="F1472" s="19"/>
      <c r="G1472" s="19" t="n">
        <v>0.115763658775771</v>
      </c>
      <c r="H1472" s="19" t="n">
        <v>0.15666248454636</v>
      </c>
      <c r="I1472" s="19" t="n">
        <v>0.11033074249644</v>
      </c>
      <c r="J1472" s="19" t="n">
        <v>0.0509523867266046</v>
      </c>
      <c r="K1472" s="19" t="n">
        <v>0.101498959657687</v>
      </c>
      <c r="L1472" s="19" t="n">
        <v>0.0326592861327807</v>
      </c>
      <c r="M1472" s="19"/>
      <c r="N1472" s="19" t="n">
        <v>0</v>
      </c>
      <c r="O1472" s="19" t="n">
        <v>0.110240946726819</v>
      </c>
      <c r="P1472" s="19" t="n">
        <v>0.0723288223730545</v>
      </c>
      <c r="Q1472" s="19" t="n">
        <v>0.112085026460531</v>
      </c>
      <c r="R1472" s="19" t="n">
        <v>0.151657048026479</v>
      </c>
      <c r="S1472" s="19"/>
      <c r="T1472" s="19" t="n">
        <v>0.232535611410989</v>
      </c>
      <c r="U1472" s="19" t="n">
        <v>0.076802666518306</v>
      </c>
      <c r="V1472" s="19" t="n">
        <v>0.0969812170155532</v>
      </c>
      <c r="W1472" s="19" t="n">
        <v>0.106405420599339</v>
      </c>
      <c r="X1472" s="19"/>
      <c r="Y1472" s="19" t="n">
        <v>0.10055039193327</v>
      </c>
      <c r="Z1472" s="19" t="n">
        <v>0.124020214403921</v>
      </c>
      <c r="AA1472" s="19" t="s">
        <v>118</v>
      </c>
      <c r="AB1472" s="19" t="s">
        <v>118</v>
      </c>
      <c r="AC1472" s="19" t="s">
        <v>118</v>
      </c>
      <c r="AD1472" s="19" t="s">
        <v>118</v>
      </c>
      <c r="AE1472" s="19"/>
      <c r="AF1472" s="19" t="n">
        <v>0.0857431626550759</v>
      </c>
      <c r="AG1472" s="19"/>
      <c r="AH1472" s="19" t="n">
        <v>0.106323443426293</v>
      </c>
      <c r="AI1472" s="19"/>
      <c r="AJ1472" s="19" t="n">
        <v>0.130794591515733</v>
      </c>
      <c r="AK1472" s="19" t="n">
        <v>0.118476803277439</v>
      </c>
      <c r="AL1472" s="19" t="n">
        <v>0.0772628708320489</v>
      </c>
      <c r="AM1472" s="19" t="n">
        <v>0.204128207863752</v>
      </c>
      <c r="AN1472" s="19" t="n">
        <v>0.0229326053835766</v>
      </c>
      <c r="AO1472" s="19" t="n">
        <v>0.0661854897346476</v>
      </c>
      <c r="AP1472" s="19" t="n">
        <v>0.0639758558220663</v>
      </c>
    </row>
    <row r="1473">
      <c r="B1473" t="s">
        <v>81</v>
      </c>
      <c r="C1473" s="19" t="n">
        <v>0.140793034342606</v>
      </c>
      <c r="D1473" s="19" t="n">
        <v>0.118635367560543</v>
      </c>
      <c r="E1473" s="19" t="n">
        <v>0.169034968424599</v>
      </c>
      <c r="F1473" s="19"/>
      <c r="G1473" s="19" t="n">
        <v>0.0671112236598681</v>
      </c>
      <c r="H1473" s="19" t="n">
        <v>0.116826171482848</v>
      </c>
      <c r="I1473" s="19" t="n">
        <v>0.155062790585023</v>
      </c>
      <c r="J1473" s="19" t="n">
        <v>0.150602405947065</v>
      </c>
      <c r="K1473" s="19" t="n">
        <v>0.171887105067805</v>
      </c>
      <c r="L1473" s="19" t="n">
        <v>0.235383049657373</v>
      </c>
      <c r="M1473" s="19"/>
      <c r="N1473" s="19" t="n">
        <v>0.225792214096292</v>
      </c>
      <c r="O1473" s="19" t="n">
        <v>0.198021021690092</v>
      </c>
      <c r="P1473" s="19" t="n">
        <v>0.136560682233219</v>
      </c>
      <c r="Q1473" s="19" t="n">
        <v>0.128249796319991</v>
      </c>
      <c r="R1473" s="19" t="n">
        <v>0.10468924077378</v>
      </c>
      <c r="S1473" s="19"/>
      <c r="T1473" s="19" t="n">
        <v>0.0357870617291642</v>
      </c>
      <c r="U1473" s="19" t="n">
        <v>0.191072383830809</v>
      </c>
      <c r="V1473" s="19" t="n">
        <v>0.123119159635132</v>
      </c>
      <c r="W1473" s="19" t="n">
        <v>0.129219952770849</v>
      </c>
      <c r="X1473" s="19"/>
      <c r="Y1473" s="19" t="n">
        <v>0.153891237238564</v>
      </c>
      <c r="Z1473" s="19" t="n">
        <v>0.0875366140518787</v>
      </c>
      <c r="AA1473" s="19" t="s">
        <v>118</v>
      </c>
      <c r="AB1473" s="19" t="s">
        <v>118</v>
      </c>
      <c r="AC1473" s="19" t="s">
        <v>118</v>
      </c>
      <c r="AD1473" s="19" t="s">
        <v>118</v>
      </c>
      <c r="AE1473" s="19"/>
      <c r="AF1473" s="19" t="n">
        <v>0.160227253794787</v>
      </c>
      <c r="AG1473" s="19"/>
      <c r="AH1473" s="19" t="n">
        <v>0.131786811743034</v>
      </c>
      <c r="AI1473" s="19"/>
      <c r="AJ1473" s="19" t="n">
        <v>0.113851807019671</v>
      </c>
      <c r="AK1473" s="19" t="n">
        <v>0.150343002411549</v>
      </c>
      <c r="AL1473" s="19" t="n">
        <v>0.187747372686452</v>
      </c>
      <c r="AM1473" s="19" t="n">
        <v>0.148876100549342</v>
      </c>
      <c r="AN1473" s="19" t="n">
        <v>0.242304427952996</v>
      </c>
      <c r="AO1473" s="19" t="n">
        <v>0.179569549126929</v>
      </c>
      <c r="AP1473" s="19" t="n">
        <v>0.0162194053771821</v>
      </c>
    </row>
    <row r="1474">
      <c r="C1474" s="19"/>
      <c r="D1474" s="19"/>
      <c r="E1474" s="19"/>
      <c r="F1474" s="19"/>
      <c r="G1474" s="19"/>
      <c r="H1474" s="19"/>
      <c r="I1474" s="19"/>
      <c r="J1474" s="19"/>
      <c r="K1474" s="19"/>
      <c r="L1474" s="19"/>
      <c r="M1474" s="19"/>
      <c r="N1474" s="19"/>
      <c r="O1474" s="19"/>
      <c r="P1474" s="19"/>
      <c r="Q1474" s="19"/>
      <c r="R1474" s="19"/>
      <c r="S1474" s="19"/>
      <c r="T1474" s="19"/>
      <c r="U1474" s="19"/>
      <c r="V1474" s="19"/>
      <c r="W1474" s="19"/>
      <c r="X1474" s="19"/>
      <c r="Y1474" s="19"/>
      <c r="Z1474" s="19"/>
      <c r="AA1474" s="19"/>
      <c r="AB1474" s="19"/>
      <c r="AC1474" s="19"/>
      <c r="AD1474" s="19"/>
      <c r="AE1474" s="19"/>
      <c r="AF1474" s="19"/>
      <c r="AG1474" s="19"/>
      <c r="AH1474" s="19"/>
      <c r="AI1474" s="19"/>
      <c r="AJ1474" s="19"/>
      <c r="AK1474" s="19"/>
      <c r="AL1474" s="19"/>
      <c r="AM1474" s="19"/>
      <c r="AN1474" s="19"/>
      <c r="AO1474" s="19"/>
      <c r="AP1474" s="19"/>
    </row>
    <row r="1475">
      <c r="B1475" s="7" t="s">
        <v>565</v>
      </c>
      <c r="C1475" s="19"/>
      <c r="D1475" s="19"/>
      <c r="E1475" s="19"/>
      <c r="F1475" s="19"/>
      <c r="G1475" s="19"/>
      <c r="H1475" s="19"/>
      <c r="I1475" s="19"/>
      <c r="J1475" s="19"/>
      <c r="K1475" s="19"/>
      <c r="L1475" s="19"/>
      <c r="M1475" s="19"/>
      <c r="N1475" s="19"/>
      <c r="O1475" s="19"/>
      <c r="P1475" s="19"/>
      <c r="Q1475" s="19"/>
      <c r="R1475" s="19"/>
      <c r="S1475" s="19"/>
      <c r="T1475" s="19"/>
      <c r="U1475" s="19"/>
      <c r="V1475" s="19"/>
      <c r="W1475" s="19"/>
      <c r="X1475" s="19"/>
      <c r="Y1475" s="19"/>
      <c r="Z1475" s="19"/>
      <c r="AA1475" s="19"/>
      <c r="AB1475" s="19"/>
      <c r="AC1475" s="19"/>
      <c r="AD1475" s="19"/>
      <c r="AE1475" s="19"/>
      <c r="AF1475" s="19"/>
      <c r="AG1475" s="19"/>
      <c r="AH1475" s="19"/>
      <c r="AI1475" s="19"/>
      <c r="AJ1475" s="19"/>
      <c r="AK1475" s="19"/>
      <c r="AL1475" s="19"/>
      <c r="AM1475" s="19"/>
      <c r="AN1475" s="19"/>
      <c r="AO1475" s="19"/>
      <c r="AP1475" s="19"/>
    </row>
    <row r="1476">
      <c r="B1476" s="26" t="s">
        <v>224</v>
      </c>
      <c r="C1476" s="19"/>
      <c r="D1476" s="19"/>
      <c r="E1476" s="19"/>
      <c r="F1476" s="19"/>
      <c r="G1476" s="19"/>
      <c r="H1476" s="19"/>
      <c r="I1476" s="19"/>
      <c r="J1476" s="19"/>
      <c r="K1476" s="19"/>
      <c r="L1476" s="19"/>
      <c r="M1476" s="19"/>
      <c r="N1476" s="19"/>
      <c r="O1476" s="19"/>
      <c r="P1476" s="19"/>
      <c r="Q1476" s="19"/>
      <c r="R1476" s="19"/>
      <c r="S1476" s="19"/>
      <c r="T1476" s="19"/>
      <c r="U1476" s="19"/>
      <c r="V1476" s="19"/>
      <c r="W1476" s="19"/>
      <c r="X1476" s="19"/>
      <c r="Y1476" s="19"/>
      <c r="Z1476" s="19"/>
      <c r="AA1476" s="19"/>
      <c r="AB1476" s="19"/>
      <c r="AC1476" s="19"/>
      <c r="AD1476" s="19"/>
      <c r="AE1476" s="19"/>
      <c r="AF1476" s="19"/>
      <c r="AG1476" s="19"/>
      <c r="AH1476" s="19"/>
      <c r="AI1476" s="19"/>
      <c r="AJ1476" s="19"/>
      <c r="AK1476" s="19"/>
      <c r="AL1476" s="19"/>
      <c r="AM1476" s="19"/>
      <c r="AN1476" s="19"/>
      <c r="AO1476" s="19"/>
      <c r="AP1476" s="19"/>
    </row>
    <row r="1477">
      <c r="B1477" t="s">
        <v>554</v>
      </c>
      <c r="C1477" s="19" t="n">
        <v>0.440437485147104</v>
      </c>
      <c r="D1477" s="19" t="n">
        <v>0.360203573896004</v>
      </c>
      <c r="E1477" s="19" t="n">
        <v>0.542702802835176</v>
      </c>
      <c r="F1477" s="19"/>
      <c r="G1477" s="19" t="n">
        <v>0.342929516134787</v>
      </c>
      <c r="H1477" s="19" t="n">
        <v>0.402614789510851</v>
      </c>
      <c r="I1477" s="19" t="n">
        <v>0.377931247697671</v>
      </c>
      <c r="J1477" s="19" t="n">
        <v>0.536513580693529</v>
      </c>
      <c r="K1477" s="19" t="n">
        <v>0.52523189144492</v>
      </c>
      <c r="L1477" s="19" t="n">
        <v>0.484657529260304</v>
      </c>
      <c r="M1477" s="19"/>
      <c r="N1477" s="19" t="n">
        <v>0.560579005332423</v>
      </c>
      <c r="O1477" s="19" t="n">
        <v>0.417967425100124</v>
      </c>
      <c r="P1477" s="19" t="n">
        <v>0.485152014542173</v>
      </c>
      <c r="Q1477" s="19" t="n">
        <v>0.426102636079435</v>
      </c>
      <c r="R1477" s="19" t="n">
        <v>0.407910632713244</v>
      </c>
      <c r="S1477" s="19"/>
      <c r="T1477" s="19" t="n">
        <v>0.297859337269094</v>
      </c>
      <c r="U1477" s="19" t="n">
        <v>0.476252701523754</v>
      </c>
      <c r="V1477" s="19" t="n">
        <v>0.570539101506348</v>
      </c>
      <c r="W1477" s="19" t="n">
        <v>0.403047509699099</v>
      </c>
      <c r="X1477" s="19"/>
      <c r="Y1477" s="19" t="n">
        <v>0.42553655482212</v>
      </c>
      <c r="Z1477" s="19" t="n">
        <v>0.501023675055268</v>
      </c>
      <c r="AA1477" s="19" t="s">
        <v>118</v>
      </c>
      <c r="AB1477" s="19" t="s">
        <v>118</v>
      </c>
      <c r="AC1477" s="19" t="s">
        <v>118</v>
      </c>
      <c r="AD1477" s="19" t="s">
        <v>118</v>
      </c>
      <c r="AE1477" s="19"/>
      <c r="AF1477" s="19" t="n">
        <v>0.437920929231354</v>
      </c>
      <c r="AG1477" s="19"/>
      <c r="AH1477" s="19" t="n">
        <v>0.446659005204951</v>
      </c>
      <c r="AI1477" s="19"/>
      <c r="AJ1477" s="19" t="n">
        <v>0.413342113306331</v>
      </c>
      <c r="AK1477" s="19" t="n">
        <v>0.435726872983738</v>
      </c>
      <c r="AL1477" s="19" t="n">
        <v>0.401553388348537</v>
      </c>
      <c r="AM1477" s="19" t="n">
        <v>0.297949740117256</v>
      </c>
      <c r="AN1477" s="19" t="n">
        <v>0.594787700197029</v>
      </c>
      <c r="AO1477" s="19" t="n">
        <v>0.474465196475793</v>
      </c>
      <c r="AP1477" s="19" t="n">
        <v>0.580708304241216</v>
      </c>
    </row>
    <row r="1478">
      <c r="B1478" t="s">
        <v>550</v>
      </c>
      <c r="C1478" s="19" t="n">
        <v>0.156636852068728</v>
      </c>
      <c r="D1478" s="19" t="n">
        <v>0.198734719059437</v>
      </c>
      <c r="E1478" s="19" t="n">
        <v>0.102979343981884</v>
      </c>
      <c r="F1478" s="19"/>
      <c r="G1478" s="19" t="n">
        <v>0.219973092958289</v>
      </c>
      <c r="H1478" s="19" t="n">
        <v>0.174401701798733</v>
      </c>
      <c r="I1478" s="19" t="n">
        <v>0.155124296057695</v>
      </c>
      <c r="J1478" s="19" t="n">
        <v>0.120208757139723</v>
      </c>
      <c r="K1478" s="19" t="n">
        <v>0.115836585223007</v>
      </c>
      <c r="L1478" s="19" t="n">
        <v>0.241673058376611</v>
      </c>
      <c r="M1478" s="19"/>
      <c r="N1478" s="19" t="n">
        <v>0.0931689659026595</v>
      </c>
      <c r="O1478" s="19" t="n">
        <v>0.116189439555664</v>
      </c>
      <c r="P1478" s="19" t="n">
        <v>0.152849915405164</v>
      </c>
      <c r="Q1478" s="19" t="n">
        <v>0.153994160577414</v>
      </c>
      <c r="R1478" s="19" t="n">
        <v>0.214430143722061</v>
      </c>
      <c r="S1478" s="19"/>
      <c r="T1478" s="19" t="n">
        <v>0.192387713367502</v>
      </c>
      <c r="U1478" s="19" t="n">
        <v>0.0686074587253342</v>
      </c>
      <c r="V1478" s="19" t="n">
        <v>0.118694793977429</v>
      </c>
      <c r="W1478" s="19" t="n">
        <v>0.180812533166309</v>
      </c>
      <c r="X1478" s="19"/>
      <c r="Y1478" s="19" t="n">
        <v>0.163625547383715</v>
      </c>
      <c r="Z1478" s="19" t="n">
        <v>0.128221282548604</v>
      </c>
      <c r="AA1478" s="19" t="s">
        <v>118</v>
      </c>
      <c r="AB1478" s="19" t="s">
        <v>118</v>
      </c>
      <c r="AC1478" s="19" t="s">
        <v>118</v>
      </c>
      <c r="AD1478" s="19" t="s">
        <v>118</v>
      </c>
      <c r="AE1478" s="19"/>
      <c r="AF1478" s="19" t="n">
        <v>0.143279096736784</v>
      </c>
      <c r="AG1478" s="19"/>
      <c r="AH1478" s="19" t="n">
        <v>0.153288004149901</v>
      </c>
      <c r="AI1478" s="19"/>
      <c r="AJ1478" s="19" t="n">
        <v>0.18799512519004</v>
      </c>
      <c r="AK1478" s="19" t="n">
        <v>0.159841256788781</v>
      </c>
      <c r="AL1478" s="19" t="n">
        <v>0.164075263842144</v>
      </c>
      <c r="AM1478" s="19" t="n">
        <v>0.225963874102676</v>
      </c>
      <c r="AN1478" s="19" t="n">
        <v>0.0487445702303557</v>
      </c>
      <c r="AO1478" s="19" t="n">
        <v>0.115611434386023</v>
      </c>
      <c r="AP1478" s="19" t="n">
        <v>0.104758802629574</v>
      </c>
    </row>
    <row r="1479">
      <c r="B1479" t="s">
        <v>549</v>
      </c>
      <c r="C1479" s="19" t="n">
        <v>0.14943450415434</v>
      </c>
      <c r="D1479" s="19" t="n">
        <v>0.197679522844173</v>
      </c>
      <c r="E1479" s="19" t="n">
        <v>0.087941899764883</v>
      </c>
      <c r="F1479" s="19"/>
      <c r="G1479" s="19" t="n">
        <v>0.251312199896793</v>
      </c>
      <c r="H1479" s="19" t="n">
        <v>0.16696750177777</v>
      </c>
      <c r="I1479" s="19" t="n">
        <v>0.139419273488837</v>
      </c>
      <c r="J1479" s="19" t="n">
        <v>0.121525828225014</v>
      </c>
      <c r="K1479" s="19" t="n">
        <v>0.136492055026829</v>
      </c>
      <c r="L1479" s="19" t="n">
        <v>0.0504917715802243</v>
      </c>
      <c r="M1479" s="19"/>
      <c r="N1479" s="19" t="n">
        <v>0.0591769345135149</v>
      </c>
      <c r="O1479" s="19" t="n">
        <v>0.20307722398489</v>
      </c>
      <c r="P1479" s="19" t="n">
        <v>0.0967356032121284</v>
      </c>
      <c r="Q1479" s="19" t="n">
        <v>0.168390005547097</v>
      </c>
      <c r="R1479" s="19" t="n">
        <v>0.155058635263172</v>
      </c>
      <c r="S1479" s="19"/>
      <c r="T1479" s="19" t="n">
        <v>0.220941931816969</v>
      </c>
      <c r="U1479" s="19" t="n">
        <v>0.171380055237807</v>
      </c>
      <c r="V1479" s="19" t="n">
        <v>0.0768275294026464</v>
      </c>
      <c r="W1479" s="19" t="n">
        <v>0.175449240273795</v>
      </c>
      <c r="X1479" s="19"/>
      <c r="Y1479" s="19" t="n">
        <v>0.146515318250772</v>
      </c>
      <c r="Z1479" s="19" t="n">
        <v>0.161303719543817</v>
      </c>
      <c r="AA1479" s="19" t="s">
        <v>118</v>
      </c>
      <c r="AB1479" s="19" t="s">
        <v>118</v>
      </c>
      <c r="AC1479" s="19" t="s">
        <v>118</v>
      </c>
      <c r="AD1479" s="19" t="s">
        <v>118</v>
      </c>
      <c r="AE1479" s="19"/>
      <c r="AF1479" s="19" t="n">
        <v>0.131456096008634</v>
      </c>
      <c r="AG1479" s="19"/>
      <c r="AH1479" s="19" t="n">
        <v>0.155739015799639</v>
      </c>
      <c r="AI1479" s="19"/>
      <c r="AJ1479" s="19" t="n">
        <v>0.190462339953221</v>
      </c>
      <c r="AK1479" s="19" t="n">
        <v>0.1189564572458</v>
      </c>
      <c r="AL1479" s="19" t="n">
        <v>0.15028324690311</v>
      </c>
      <c r="AM1479" s="19" t="n">
        <v>0.2667597824826</v>
      </c>
      <c r="AN1479" s="19" t="n">
        <v>0.16961004564389</v>
      </c>
      <c r="AO1479" s="19" t="n">
        <v>0.0671819373311103</v>
      </c>
      <c r="AP1479" s="19" t="n">
        <v>0.0455929551653192</v>
      </c>
    </row>
    <row r="1480">
      <c r="B1480" t="s">
        <v>553</v>
      </c>
      <c r="C1480" s="19" t="n">
        <v>0.130493457233706</v>
      </c>
      <c r="D1480" s="19" t="n">
        <v>0.166917571387189</v>
      </c>
      <c r="E1480" s="19" t="n">
        <v>0.0840676561312883</v>
      </c>
      <c r="F1480" s="19"/>
      <c r="G1480" s="19" t="n">
        <v>0.211522549801556</v>
      </c>
      <c r="H1480" s="19" t="n">
        <v>0.184079144829066</v>
      </c>
      <c r="I1480" s="19" t="n">
        <v>0.122861851121451</v>
      </c>
      <c r="J1480" s="19" t="n">
        <v>0.0896968521115524</v>
      </c>
      <c r="K1480" s="19" t="n">
        <v>0.0870178345178489</v>
      </c>
      <c r="L1480" s="19" t="n">
        <v>0</v>
      </c>
      <c r="M1480" s="19"/>
      <c r="N1480" s="19" t="n">
        <v>0</v>
      </c>
      <c r="O1480" s="19" t="n">
        <v>0.131169724217281</v>
      </c>
      <c r="P1480" s="19" t="n">
        <v>0.0862321694627932</v>
      </c>
      <c r="Q1480" s="19" t="n">
        <v>0.140250528487959</v>
      </c>
      <c r="R1480" s="19" t="n">
        <v>0.195287319176194</v>
      </c>
      <c r="S1480" s="19"/>
      <c r="T1480" s="19" t="n">
        <v>0.15155409232082</v>
      </c>
      <c r="U1480" s="19" t="n">
        <v>0.091571728623673</v>
      </c>
      <c r="V1480" s="19" t="n">
        <v>0.137492078994355</v>
      </c>
      <c r="W1480" s="19" t="n">
        <v>0.143227010486955</v>
      </c>
      <c r="X1480" s="19"/>
      <c r="Y1480" s="19" t="n">
        <v>0.140089144103271</v>
      </c>
      <c r="Z1480" s="19" t="n">
        <v>0.0914780337467585</v>
      </c>
      <c r="AA1480" s="19" t="s">
        <v>118</v>
      </c>
      <c r="AB1480" s="19" t="s">
        <v>118</v>
      </c>
      <c r="AC1480" s="19" t="s">
        <v>118</v>
      </c>
      <c r="AD1480" s="19" t="s">
        <v>118</v>
      </c>
      <c r="AE1480" s="19"/>
      <c r="AF1480" s="19" t="n">
        <v>0.103769035373468</v>
      </c>
      <c r="AG1480" s="19"/>
      <c r="AH1480" s="19" t="n">
        <v>0.129365780108743</v>
      </c>
      <c r="AI1480" s="19"/>
      <c r="AJ1480" s="19" t="n">
        <v>0.168546380165335</v>
      </c>
      <c r="AK1480" s="19" t="n">
        <v>0.0791019729844631</v>
      </c>
      <c r="AL1480" s="19" t="n">
        <v>0.161845069579698</v>
      </c>
      <c r="AM1480" s="19" t="n">
        <v>0.150105766462191</v>
      </c>
      <c r="AN1480" s="19" t="n">
        <v>0.0669208034706526</v>
      </c>
      <c r="AO1480" s="19" t="n">
        <v>0.0189221650488158</v>
      </c>
      <c r="AP1480" s="19" t="n">
        <v>0.174413112743667</v>
      </c>
    </row>
    <row r="1481">
      <c r="B1481" t="s">
        <v>551</v>
      </c>
      <c r="C1481" s="19" t="n">
        <v>0.129142288114942</v>
      </c>
      <c r="D1481" s="19" t="n">
        <v>0.139745791323947</v>
      </c>
      <c r="E1481" s="19" t="n">
        <v>0.115627172032895</v>
      </c>
      <c r="F1481" s="19"/>
      <c r="G1481" s="19" t="n">
        <v>0.112850484575967</v>
      </c>
      <c r="H1481" s="19" t="n">
        <v>0.199664102906584</v>
      </c>
      <c r="I1481" s="19" t="n">
        <v>0.191642261280749</v>
      </c>
      <c r="J1481" s="19" t="n">
        <v>0.0475081282972021</v>
      </c>
      <c r="K1481" s="19" t="n">
        <v>0.0297087280878141</v>
      </c>
      <c r="L1481" s="19" t="n">
        <v>0.106338557974338</v>
      </c>
      <c r="M1481" s="19"/>
      <c r="N1481" s="19" t="n">
        <v>0</v>
      </c>
      <c r="O1481" s="19" t="n">
        <v>0.137597853506982</v>
      </c>
      <c r="P1481" s="19" t="n">
        <v>0.139425045155991</v>
      </c>
      <c r="Q1481" s="19" t="n">
        <v>0.137196138062123</v>
      </c>
      <c r="R1481" s="19" t="n">
        <v>0.119567941391553</v>
      </c>
      <c r="S1481" s="19"/>
      <c r="T1481" s="19" t="n">
        <v>0.202531397208236</v>
      </c>
      <c r="U1481" s="19" t="n">
        <v>0.0955414229749025</v>
      </c>
      <c r="V1481" s="19" t="n">
        <v>0.118838677616714</v>
      </c>
      <c r="W1481" s="19" t="n">
        <v>0.138818955452872</v>
      </c>
      <c r="X1481" s="19"/>
      <c r="Y1481" s="19" t="n">
        <v>0.125533719893846</v>
      </c>
      <c r="Z1481" s="19" t="n">
        <v>0.143814486076523</v>
      </c>
      <c r="AA1481" s="19" t="s">
        <v>118</v>
      </c>
      <c r="AB1481" s="19" t="s">
        <v>118</v>
      </c>
      <c r="AC1481" s="19" t="s">
        <v>118</v>
      </c>
      <c r="AD1481" s="19" t="s">
        <v>118</v>
      </c>
      <c r="AE1481" s="19"/>
      <c r="AF1481" s="19" t="n">
        <v>0.126608394343513</v>
      </c>
      <c r="AG1481" s="19"/>
      <c r="AH1481" s="19" t="n">
        <v>0.132653862755336</v>
      </c>
      <c r="AI1481" s="19"/>
      <c r="AJ1481" s="19" t="n">
        <v>0.163547156425118</v>
      </c>
      <c r="AK1481" s="19" t="n">
        <v>0.116560959037028</v>
      </c>
      <c r="AL1481" s="19" t="n">
        <v>0.128457367424148</v>
      </c>
      <c r="AM1481" s="19" t="n">
        <v>0.176900870773776</v>
      </c>
      <c r="AN1481" s="19" t="n">
        <v>0.078004291665084</v>
      </c>
      <c r="AO1481" s="19" t="n">
        <v>0.0881679737699271</v>
      </c>
      <c r="AP1481" s="19" t="n">
        <v>0.0908851742732167</v>
      </c>
    </row>
    <row r="1482">
      <c r="B1482" t="s">
        <v>552</v>
      </c>
      <c r="C1482" s="19" t="n">
        <v>0.120740453902518</v>
      </c>
      <c r="D1482" s="19" t="n">
        <v>0.156871196821386</v>
      </c>
      <c r="E1482" s="19" t="n">
        <v>0.074688580757006</v>
      </c>
      <c r="F1482" s="19"/>
      <c r="G1482" s="19" t="n">
        <v>0.177557191363278</v>
      </c>
      <c r="H1482" s="19" t="n">
        <v>0.16211923433178</v>
      </c>
      <c r="I1482" s="19" t="n">
        <v>0.127324328648129</v>
      </c>
      <c r="J1482" s="19" t="n">
        <v>0.0757731342474257</v>
      </c>
      <c r="K1482" s="19" t="n">
        <v>0.0877816482726953</v>
      </c>
      <c r="L1482" s="19" t="n">
        <v>0.0334189549975852</v>
      </c>
      <c r="M1482" s="19"/>
      <c r="N1482" s="19" t="n">
        <v>0</v>
      </c>
      <c r="O1482" s="19" t="n">
        <v>0.0491049043818627</v>
      </c>
      <c r="P1482" s="19" t="n">
        <v>0.110759818302032</v>
      </c>
      <c r="Q1482" s="19" t="n">
        <v>0.120494680973619</v>
      </c>
      <c r="R1482" s="19" t="n">
        <v>0.219761070719797</v>
      </c>
      <c r="S1482" s="19"/>
      <c r="T1482" s="19" t="n">
        <v>0.0563030246446475</v>
      </c>
      <c r="U1482" s="19" t="n">
        <v>0.0952458066428371</v>
      </c>
      <c r="V1482" s="19" t="n">
        <v>0.0744553250596915</v>
      </c>
      <c r="W1482" s="19" t="n">
        <v>0.152667594874109</v>
      </c>
      <c r="X1482" s="19"/>
      <c r="Y1482" s="19" t="n">
        <v>0.12869464370909</v>
      </c>
      <c r="Z1482" s="19" t="n">
        <v>0.0883992481068961</v>
      </c>
      <c r="AA1482" s="19" t="s">
        <v>118</v>
      </c>
      <c r="AB1482" s="19" t="s">
        <v>118</v>
      </c>
      <c r="AC1482" s="19" t="s">
        <v>118</v>
      </c>
      <c r="AD1482" s="19" t="s">
        <v>118</v>
      </c>
      <c r="AE1482" s="19"/>
      <c r="AF1482" s="19" t="n">
        <v>0.125858813979818</v>
      </c>
      <c r="AG1482" s="19"/>
      <c r="AH1482" s="19" t="n">
        <v>0.123984540337819</v>
      </c>
      <c r="AI1482" s="19"/>
      <c r="AJ1482" s="19" t="n">
        <v>0.176895751616086</v>
      </c>
      <c r="AK1482" s="19" t="n">
        <v>0.134105733888638</v>
      </c>
      <c r="AL1482" s="19" t="n">
        <v>0.117160342498817</v>
      </c>
      <c r="AM1482" s="19" t="n">
        <v>0.0910623628477365</v>
      </c>
      <c r="AN1482" s="19" t="n">
        <v>0</v>
      </c>
      <c r="AO1482" s="19" t="n">
        <v>0.122525268200048</v>
      </c>
      <c r="AP1482" s="19" t="n">
        <v>0.0842587072643912</v>
      </c>
    </row>
    <row r="1483">
      <c r="B1483" t="s">
        <v>555</v>
      </c>
      <c r="C1483" s="19" t="n">
        <v>0.105179031164468</v>
      </c>
      <c r="D1483" s="19" t="n">
        <v>0.138907633398386</v>
      </c>
      <c r="E1483" s="19" t="n">
        <v>0.0621889018183945</v>
      </c>
      <c r="F1483" s="19"/>
      <c r="G1483" s="19" t="n">
        <v>0.111187317633142</v>
      </c>
      <c r="H1483" s="19" t="n">
        <v>0.148516976433878</v>
      </c>
      <c r="I1483" s="19" t="n">
        <v>0.111328772768977</v>
      </c>
      <c r="J1483" s="19" t="n">
        <v>0.0560064562454187</v>
      </c>
      <c r="K1483" s="19" t="n">
        <v>0.110624242939774</v>
      </c>
      <c r="L1483" s="19" t="n">
        <v>0.0326592861327807</v>
      </c>
      <c r="M1483" s="19"/>
      <c r="N1483" s="19" t="n">
        <v>0.0591769345135149</v>
      </c>
      <c r="O1483" s="19" t="n">
        <v>0.0735391366393023</v>
      </c>
      <c r="P1483" s="19" t="n">
        <v>0.046039524535284</v>
      </c>
      <c r="Q1483" s="19" t="n">
        <v>0.147522184951688</v>
      </c>
      <c r="R1483" s="19" t="n">
        <v>0.140463360879792</v>
      </c>
      <c r="S1483" s="19"/>
      <c r="T1483" s="19" t="n">
        <v>0.244327546443377</v>
      </c>
      <c r="U1483" s="19" t="n">
        <v>0.0486923476701195</v>
      </c>
      <c r="V1483" s="19" t="n">
        <v>0.0781344614316672</v>
      </c>
      <c r="W1483" s="19" t="n">
        <v>0.114239111020312</v>
      </c>
      <c r="X1483" s="19"/>
      <c r="Y1483" s="19" t="n">
        <v>0.0999703824157831</v>
      </c>
      <c r="Z1483" s="19" t="n">
        <v>0.12635704994385</v>
      </c>
      <c r="AA1483" s="19" t="s">
        <v>118</v>
      </c>
      <c r="AB1483" s="19" t="s">
        <v>118</v>
      </c>
      <c r="AC1483" s="19" t="s">
        <v>118</v>
      </c>
      <c r="AD1483" s="19" t="s">
        <v>118</v>
      </c>
      <c r="AE1483" s="19"/>
      <c r="AF1483" s="19" t="n">
        <v>0.0854178048171181</v>
      </c>
      <c r="AG1483" s="19"/>
      <c r="AH1483" s="19" t="n">
        <v>0.105092793903954</v>
      </c>
      <c r="AI1483" s="19"/>
      <c r="AJ1483" s="19" t="n">
        <v>0.130052687171194</v>
      </c>
      <c r="AK1483" s="19" t="n">
        <v>0.0809547594429173</v>
      </c>
      <c r="AL1483" s="19" t="n">
        <v>0.111667690545619</v>
      </c>
      <c r="AM1483" s="19" t="n">
        <v>0.195933668308662</v>
      </c>
      <c r="AN1483" s="19" t="n">
        <v>0.0281615593122198</v>
      </c>
      <c r="AO1483" s="19" t="n">
        <v>0.0668312489963444</v>
      </c>
      <c r="AP1483" s="19" t="n">
        <v>0.0639758558220663</v>
      </c>
    </row>
    <row r="1484">
      <c r="B1484" t="s">
        <v>81</v>
      </c>
      <c r="C1484" s="19" t="n">
        <v>0.107434594324894</v>
      </c>
      <c r="D1484" s="19" t="n">
        <v>0.0778792170450455</v>
      </c>
      <c r="E1484" s="19" t="n">
        <v>0.145105574086248</v>
      </c>
      <c r="F1484" s="19"/>
      <c r="G1484" s="19" t="n">
        <v>0.0151679674719359</v>
      </c>
      <c r="H1484" s="19" t="n">
        <v>0.101868898135779</v>
      </c>
      <c r="I1484" s="19" t="n">
        <v>0.12983168691626</v>
      </c>
      <c r="J1484" s="19" t="n">
        <v>0.105382765515927</v>
      </c>
      <c r="K1484" s="19" t="n">
        <v>0.139001762448006</v>
      </c>
      <c r="L1484" s="19" t="n">
        <v>0.140026583069856</v>
      </c>
      <c r="M1484" s="19"/>
      <c r="N1484" s="19" t="n">
        <v>0.287075094251402</v>
      </c>
      <c r="O1484" s="19" t="n">
        <v>0.110647750900067</v>
      </c>
      <c r="P1484" s="19" t="n">
        <v>0.109244197639392</v>
      </c>
      <c r="Q1484" s="19" t="n">
        <v>0.107358385737051</v>
      </c>
      <c r="R1484" s="19" t="n">
        <v>0.0619345611213861</v>
      </c>
      <c r="S1484" s="19"/>
      <c r="T1484" s="19" t="n">
        <v>0</v>
      </c>
      <c r="U1484" s="19" t="n">
        <v>0.193077001722882</v>
      </c>
      <c r="V1484" s="19" t="n">
        <v>0.101481992830427</v>
      </c>
      <c r="W1484" s="19" t="n">
        <v>0.0860966876470514</v>
      </c>
      <c r="X1484" s="19"/>
      <c r="Y1484" s="19" t="n">
        <v>0.114813436815083</v>
      </c>
      <c r="Z1484" s="19" t="n">
        <v>0.0774327123844441</v>
      </c>
      <c r="AA1484" s="19" t="s">
        <v>118</v>
      </c>
      <c r="AB1484" s="19" t="s">
        <v>118</v>
      </c>
      <c r="AC1484" s="19" t="s">
        <v>118</v>
      </c>
      <c r="AD1484" s="19" t="s">
        <v>118</v>
      </c>
      <c r="AE1484" s="19"/>
      <c r="AF1484" s="19" t="n">
        <v>0.125670779647628</v>
      </c>
      <c r="AG1484" s="19"/>
      <c r="AH1484" s="19" t="n">
        <v>0.103414207829358</v>
      </c>
      <c r="AI1484" s="19"/>
      <c r="AJ1484" s="19" t="n">
        <v>0.0657267774512767</v>
      </c>
      <c r="AK1484" s="19" t="n">
        <v>0.152668574501828</v>
      </c>
      <c r="AL1484" s="19" t="n">
        <v>0.0815925352557257</v>
      </c>
      <c r="AM1484" s="19" t="n">
        <v>0.181214869047595</v>
      </c>
      <c r="AN1484" s="19" t="n">
        <v>0.133225677378819</v>
      </c>
      <c r="AO1484" s="19" t="n">
        <v>0.184941678740696</v>
      </c>
      <c r="AP1484" s="19" t="n">
        <v>0.0334570443475205</v>
      </c>
    </row>
    <row r="1485">
      <c r="C1485" s="19"/>
      <c r="D1485" s="19"/>
      <c r="E1485" s="19"/>
      <c r="F1485" s="19"/>
      <c r="G1485" s="19"/>
      <c r="H1485" s="19"/>
      <c r="I1485" s="19"/>
      <c r="J1485" s="19"/>
      <c r="K1485" s="19"/>
      <c r="L1485" s="19"/>
      <c r="M1485" s="19"/>
      <c r="N1485" s="19"/>
      <c r="O1485" s="19"/>
      <c r="P1485" s="19"/>
      <c r="Q1485" s="19"/>
      <c r="R1485" s="19"/>
      <c r="S1485" s="19"/>
      <c r="T1485" s="19"/>
      <c r="U1485" s="19"/>
      <c r="V1485" s="19"/>
      <c r="W1485" s="19"/>
      <c r="X1485" s="19"/>
      <c r="Y1485" s="19"/>
      <c r="Z1485" s="19"/>
      <c r="AA1485" s="19"/>
      <c r="AB1485" s="19"/>
      <c r="AC1485" s="19"/>
      <c r="AD1485" s="19"/>
      <c r="AE1485" s="19"/>
      <c r="AF1485" s="19"/>
      <c r="AG1485" s="19"/>
      <c r="AH1485" s="19"/>
      <c r="AI1485" s="19"/>
      <c r="AJ1485" s="19"/>
      <c r="AK1485" s="19"/>
      <c r="AL1485" s="19"/>
      <c r="AM1485" s="19"/>
      <c r="AN1485" s="19"/>
      <c r="AO1485" s="19"/>
      <c r="AP1485" s="19"/>
    </row>
    <row r="1486">
      <c r="B1486" s="7" t="s">
        <v>572</v>
      </c>
      <c r="C1486" s="19"/>
      <c r="D1486" s="19"/>
      <c r="E1486" s="19"/>
      <c r="F1486" s="19"/>
      <c r="G1486" s="19"/>
      <c r="H1486" s="19"/>
      <c r="I1486" s="19"/>
      <c r="J1486" s="19"/>
      <c r="K1486" s="19"/>
      <c r="L1486" s="19"/>
      <c r="M1486" s="19"/>
      <c r="N1486" s="19"/>
      <c r="O1486" s="19"/>
      <c r="P1486" s="19"/>
      <c r="Q1486" s="19"/>
      <c r="R1486" s="19"/>
      <c r="S1486" s="19"/>
      <c r="T1486" s="19"/>
      <c r="U1486" s="19"/>
      <c r="V1486" s="19"/>
      <c r="W1486" s="19"/>
      <c r="X1486" s="19"/>
      <c r="Y1486" s="19"/>
      <c r="Z1486" s="19"/>
      <c r="AA1486" s="19"/>
      <c r="AB1486" s="19"/>
      <c r="AC1486" s="19"/>
      <c r="AD1486" s="19"/>
      <c r="AE1486" s="19"/>
      <c r="AF1486" s="19"/>
      <c r="AG1486" s="19"/>
      <c r="AH1486" s="19"/>
      <c r="AI1486" s="19"/>
      <c r="AJ1486" s="19"/>
      <c r="AK1486" s="19"/>
      <c r="AL1486" s="19"/>
      <c r="AM1486" s="19"/>
      <c r="AN1486" s="19"/>
      <c r="AO1486" s="19"/>
      <c r="AP1486" s="19"/>
    </row>
    <row r="1487">
      <c r="B1487" s="26" t="s">
        <v>573</v>
      </c>
      <c r="C1487" s="19"/>
      <c r="D1487" s="19"/>
      <c r="E1487" s="19"/>
      <c r="F1487" s="19"/>
      <c r="G1487" s="19"/>
      <c r="H1487" s="19"/>
      <c r="I1487" s="19"/>
      <c r="J1487" s="19"/>
      <c r="K1487" s="19"/>
      <c r="L1487" s="19"/>
      <c r="M1487" s="19"/>
      <c r="N1487" s="19"/>
      <c r="O1487" s="19"/>
      <c r="P1487" s="19"/>
      <c r="Q1487" s="19"/>
      <c r="R1487" s="19"/>
      <c r="S1487" s="19"/>
      <c r="T1487" s="19"/>
      <c r="U1487" s="19"/>
      <c r="V1487" s="19"/>
      <c r="W1487" s="19"/>
      <c r="X1487" s="19"/>
      <c r="Y1487" s="19"/>
      <c r="Z1487" s="19"/>
      <c r="AA1487" s="19"/>
      <c r="AB1487" s="19"/>
      <c r="AC1487" s="19"/>
      <c r="AD1487" s="19"/>
      <c r="AE1487" s="19"/>
      <c r="AF1487" s="19"/>
      <c r="AG1487" s="19"/>
      <c r="AH1487" s="19"/>
      <c r="AI1487" s="19"/>
      <c r="AJ1487" s="19"/>
      <c r="AK1487" s="19"/>
      <c r="AL1487" s="19"/>
      <c r="AM1487" s="19"/>
      <c r="AN1487" s="19"/>
      <c r="AO1487" s="19"/>
      <c r="AP1487" s="19"/>
    </row>
    <row r="1488">
      <c r="B1488" t="s">
        <v>468</v>
      </c>
      <c r="C1488" s="19" t="n">
        <v>0.812533403573117</v>
      </c>
      <c r="D1488" s="19" t="n">
        <v>0.783534455125541</v>
      </c>
      <c r="E1488" s="19" t="n">
        <v>0.859580591369071</v>
      </c>
      <c r="F1488" s="19"/>
      <c r="G1488" s="19" t="n">
        <v>0.789608024770438</v>
      </c>
      <c r="H1488" s="19" t="n">
        <v>0.756628909733923</v>
      </c>
      <c r="I1488" s="19" t="n">
        <v>0.841066771909835</v>
      </c>
      <c r="J1488" s="19" t="n">
        <v>0.914080282337945</v>
      </c>
      <c r="K1488" s="19" t="n">
        <v>0.761091227388971</v>
      </c>
      <c r="L1488" s="19" t="n">
        <v>0.628898564631112</v>
      </c>
      <c r="M1488" s="19"/>
      <c r="N1488" s="19" t="n">
        <v>0.877303476612945</v>
      </c>
      <c r="O1488" s="19" t="n">
        <v>0.868182284066846</v>
      </c>
      <c r="P1488" s="19" t="n">
        <v>0.746611465058667</v>
      </c>
      <c r="Q1488" s="19" t="n">
        <v>0.827495271857929</v>
      </c>
      <c r="R1488" s="19" t="n">
        <v>0.80628183018554</v>
      </c>
      <c r="S1488" s="19"/>
      <c r="T1488" s="19" t="n">
        <v>0.74555343275786</v>
      </c>
      <c r="U1488" s="19" t="n">
        <v>0.863617429029871</v>
      </c>
      <c r="V1488" s="19" t="n">
        <v>0.778665190978636</v>
      </c>
      <c r="W1488" s="19" t="n">
        <v>0.815357702688634</v>
      </c>
      <c r="X1488" s="19"/>
      <c r="Y1488" s="19" t="n">
        <v>0.795858544338254</v>
      </c>
      <c r="Z1488" s="19" t="n">
        <v>0.880005767558664</v>
      </c>
      <c r="AA1488" s="19" t="s">
        <v>118</v>
      </c>
      <c r="AB1488" s="19" t="s">
        <v>118</v>
      </c>
      <c r="AC1488" s="19" t="s">
        <v>118</v>
      </c>
      <c r="AD1488" s="19" t="s">
        <v>118</v>
      </c>
      <c r="AE1488" s="19"/>
      <c r="AF1488" s="19" t="n">
        <v>0.809499276894382</v>
      </c>
      <c r="AG1488" s="19"/>
      <c r="AH1488" s="19" t="n">
        <v>0.822706572205866</v>
      </c>
      <c r="AI1488" s="19"/>
      <c r="AJ1488" s="19" t="n">
        <v>0.825896790362973</v>
      </c>
      <c r="AK1488" s="19" t="n">
        <v>0.798646370185112</v>
      </c>
      <c r="AL1488" s="19" t="n">
        <v>0.799474023444153</v>
      </c>
      <c r="AM1488" s="19" t="n">
        <v>0.863586294686144</v>
      </c>
      <c r="AN1488" s="19" t="n">
        <v>0.80379251743246</v>
      </c>
      <c r="AO1488" s="19" t="n">
        <v>0.745585877192512</v>
      </c>
      <c r="AP1488" s="19" t="n">
        <v>0.822912010647354</v>
      </c>
    </row>
    <row r="1489">
      <c r="B1489" t="s">
        <v>566</v>
      </c>
      <c r="C1489" s="19" t="n">
        <v>0.601351099684846</v>
      </c>
      <c r="D1489" s="19" t="n">
        <v>0.590434276115584</v>
      </c>
      <c r="E1489" s="19" t="n">
        <v>0.619062288403529</v>
      </c>
      <c r="F1489" s="19"/>
      <c r="G1489" s="19" t="n">
        <v>0.613799318402872</v>
      </c>
      <c r="H1489" s="19" t="n">
        <v>0.657686124657281</v>
      </c>
      <c r="I1489" s="19" t="n">
        <v>0.61634348845366</v>
      </c>
      <c r="J1489" s="19" t="n">
        <v>0.55923434401346</v>
      </c>
      <c r="K1489" s="19" t="n">
        <v>0.574458649778887</v>
      </c>
      <c r="L1489" s="19" t="n">
        <v>0.275831280804748</v>
      </c>
      <c r="M1489" s="19"/>
      <c r="N1489" s="19" t="n">
        <v>0.530973292408562</v>
      </c>
      <c r="O1489" s="19" t="n">
        <v>0.643584186220769</v>
      </c>
      <c r="P1489" s="19" t="n">
        <v>0.490810691931516</v>
      </c>
      <c r="Q1489" s="19" t="n">
        <v>0.623037688640054</v>
      </c>
      <c r="R1489" s="19" t="n">
        <v>0.657103598880845</v>
      </c>
      <c r="S1489" s="19"/>
      <c r="T1489" s="19" t="n">
        <v>0.439049449459267</v>
      </c>
      <c r="U1489" s="19" t="n">
        <v>0.888390718948634</v>
      </c>
      <c r="V1489" s="19" t="n">
        <v>0.647984105682427</v>
      </c>
      <c r="W1489" s="19" t="n">
        <v>0.583505918172086</v>
      </c>
      <c r="X1489" s="19"/>
      <c r="Y1489" s="19" t="n">
        <v>0.603798501012102</v>
      </c>
      <c r="Z1489" s="19" t="n">
        <v>0.591448050378971</v>
      </c>
      <c r="AA1489" s="19" t="s">
        <v>118</v>
      </c>
      <c r="AB1489" s="19" t="s">
        <v>118</v>
      </c>
      <c r="AC1489" s="19" t="s">
        <v>118</v>
      </c>
      <c r="AD1489" s="19" t="s">
        <v>118</v>
      </c>
      <c r="AE1489" s="19"/>
      <c r="AF1489" s="19" t="n">
        <v>0.563140532061404</v>
      </c>
      <c r="AG1489" s="19"/>
      <c r="AH1489" s="19" t="n">
        <v>0.613734335016691</v>
      </c>
      <c r="AI1489" s="19"/>
      <c r="AJ1489" s="19" t="n">
        <v>0.603392920421697</v>
      </c>
      <c r="AK1489" s="19" t="n">
        <v>0.689381049961528</v>
      </c>
      <c r="AL1489" s="19" t="n">
        <v>0.527308970414313</v>
      </c>
      <c r="AM1489" s="19" t="n">
        <v>0.622092775713167</v>
      </c>
      <c r="AN1489" s="19" t="n">
        <v>0.686802742082993</v>
      </c>
      <c r="AO1489" s="19" t="n">
        <v>0.655395355883217</v>
      </c>
      <c r="AP1489" s="19" t="n">
        <v>0.527137630722628</v>
      </c>
    </row>
    <row r="1490">
      <c r="B1490" t="s">
        <v>474</v>
      </c>
      <c r="C1490" s="19" t="n">
        <v>0.26767143952858</v>
      </c>
      <c r="D1490" s="19" t="n">
        <v>0.247167824791797</v>
      </c>
      <c r="E1490" s="19" t="n">
        <v>0.300936004785529</v>
      </c>
      <c r="F1490" s="19"/>
      <c r="G1490" s="19" t="n">
        <v>0.211520912016297</v>
      </c>
      <c r="H1490" s="19" t="n">
        <v>0.264739905142623</v>
      </c>
      <c r="I1490" s="19" t="n">
        <v>0.275602176338678</v>
      </c>
      <c r="J1490" s="19" t="n">
        <v>0.312286956487123</v>
      </c>
      <c r="K1490" s="19" t="n">
        <v>0.206779875868618</v>
      </c>
      <c r="L1490" s="19" t="n">
        <v>0.303403310633709</v>
      </c>
      <c r="M1490" s="19"/>
      <c r="N1490" s="19" t="n">
        <v>0.251400578640084</v>
      </c>
      <c r="O1490" s="19" t="n">
        <v>0.337375866868044</v>
      </c>
      <c r="P1490" s="19" t="n">
        <v>0.213016456104973</v>
      </c>
      <c r="Q1490" s="19" t="n">
        <v>0.249719442500699</v>
      </c>
      <c r="R1490" s="19" t="n">
        <v>0.30600611797626</v>
      </c>
      <c r="S1490" s="19"/>
      <c r="T1490" s="19" t="n">
        <v>0.300580727815873</v>
      </c>
      <c r="U1490" s="19" t="n">
        <v>0.345514366423392</v>
      </c>
      <c r="V1490" s="19" t="n">
        <v>0.258968986712493</v>
      </c>
      <c r="W1490" s="19" t="n">
        <v>0.258583985482052</v>
      </c>
      <c r="X1490" s="19"/>
      <c r="Y1490" s="19" t="n">
        <v>0.236016090840833</v>
      </c>
      <c r="Z1490" s="19" t="n">
        <v>0.395760149524017</v>
      </c>
      <c r="AA1490" s="19" t="s">
        <v>118</v>
      </c>
      <c r="AB1490" s="19" t="s">
        <v>118</v>
      </c>
      <c r="AC1490" s="19" t="s">
        <v>118</v>
      </c>
      <c r="AD1490" s="19" t="s">
        <v>118</v>
      </c>
      <c r="AE1490" s="19"/>
      <c r="AF1490" s="19" t="n">
        <v>0.256488359201586</v>
      </c>
      <c r="AG1490" s="19"/>
      <c r="AH1490" s="19" t="n">
        <v>0.262989198880612</v>
      </c>
      <c r="AI1490" s="19"/>
      <c r="AJ1490" s="19" t="n">
        <v>0.323475231258855</v>
      </c>
      <c r="AK1490" s="19" t="n">
        <v>0.308297451218163</v>
      </c>
      <c r="AL1490" s="19" t="n">
        <v>0.248615634199484</v>
      </c>
      <c r="AM1490" s="19" t="n">
        <v>0.3071720160349</v>
      </c>
      <c r="AN1490" s="19" t="n">
        <v>0.190131154069971</v>
      </c>
      <c r="AO1490" s="19" t="n">
        <v>0.216434183031896</v>
      </c>
      <c r="AP1490" s="19" t="n">
        <v>0.176196976486596</v>
      </c>
    </row>
    <row r="1491">
      <c r="B1491" t="s">
        <v>567</v>
      </c>
      <c r="C1491" s="19" t="n">
        <v>0.216956671493057</v>
      </c>
      <c r="D1491" s="19" t="n">
        <v>0.250815635767511</v>
      </c>
      <c r="E1491" s="19" t="n">
        <v>0.162024712367832</v>
      </c>
      <c r="F1491" s="19"/>
      <c r="G1491" s="19" t="n">
        <v>0.344006879990205</v>
      </c>
      <c r="H1491" s="19" t="n">
        <v>0.359911966390221</v>
      </c>
      <c r="I1491" s="19" t="n">
        <v>0.229468301185995</v>
      </c>
      <c r="J1491" s="19" t="n">
        <v>0.0762806698715713</v>
      </c>
      <c r="K1491" s="19" t="n">
        <v>0.0218041966149153</v>
      </c>
      <c r="L1491" s="19" t="n">
        <v>0</v>
      </c>
      <c r="M1491" s="19"/>
      <c r="N1491" s="19" t="n">
        <v>0.385828202923687</v>
      </c>
      <c r="O1491" s="19" t="n">
        <v>0.203695500976129</v>
      </c>
      <c r="P1491" s="19" t="n">
        <v>0.160401039261346</v>
      </c>
      <c r="Q1491" s="19" t="n">
        <v>0.228178137456266</v>
      </c>
      <c r="R1491" s="19" t="n">
        <v>0.247232502946735</v>
      </c>
      <c r="S1491" s="19"/>
      <c r="T1491" s="19" t="n">
        <v>0.329155037380017</v>
      </c>
      <c r="U1491" s="19" t="n">
        <v>0.214412747470676</v>
      </c>
      <c r="V1491" s="19" t="n">
        <v>0.158811149776592</v>
      </c>
      <c r="W1491" s="19" t="n">
        <v>0.240266340004647</v>
      </c>
      <c r="X1491" s="19"/>
      <c r="Y1491" s="19" t="n">
        <v>0.227392842007166</v>
      </c>
      <c r="Z1491" s="19" t="n">
        <v>0.174728243317123</v>
      </c>
      <c r="AA1491" s="19" t="s">
        <v>118</v>
      </c>
      <c r="AB1491" s="19" t="s">
        <v>118</v>
      </c>
      <c r="AC1491" s="19" t="s">
        <v>118</v>
      </c>
      <c r="AD1491" s="19" t="s">
        <v>118</v>
      </c>
      <c r="AE1491" s="19"/>
      <c r="AF1491" s="19" t="n">
        <v>0.246588131457499</v>
      </c>
      <c r="AG1491" s="19"/>
      <c r="AH1491" s="19" t="n">
        <v>0.230542944891676</v>
      </c>
      <c r="AI1491" s="19"/>
      <c r="AJ1491" s="19" t="n">
        <v>0.289558064007613</v>
      </c>
      <c r="AK1491" s="19" t="n">
        <v>0.212304184894801</v>
      </c>
      <c r="AL1491" s="19" t="n">
        <v>0.103674431697887</v>
      </c>
      <c r="AM1491" s="19" t="n">
        <v>0.237142431724903</v>
      </c>
      <c r="AN1491" s="19" t="n">
        <v>0.124156290756897</v>
      </c>
      <c r="AO1491" s="19" t="n">
        <v>0.236961178697155</v>
      </c>
      <c r="AP1491" s="19" t="n">
        <v>0.26070716855464</v>
      </c>
    </row>
    <row r="1492">
      <c r="B1492" t="s">
        <v>568</v>
      </c>
      <c r="C1492" s="19" t="n">
        <v>0.128576797522537</v>
      </c>
      <c r="D1492" s="19" t="n">
        <v>0.158780067549758</v>
      </c>
      <c r="E1492" s="19" t="n">
        <v>0.0795757477227009</v>
      </c>
      <c r="F1492" s="19"/>
      <c r="G1492" s="19" t="n">
        <v>0.0612026956221604</v>
      </c>
      <c r="H1492" s="19" t="n">
        <v>0.201113500387378</v>
      </c>
      <c r="I1492" s="19" t="n">
        <v>0.137053144918619</v>
      </c>
      <c r="J1492" s="19" t="n">
        <v>0.0616030330494943</v>
      </c>
      <c r="K1492" s="19" t="n">
        <v>0.117500304828472</v>
      </c>
      <c r="L1492" s="19" t="n">
        <v>0.100702406735096</v>
      </c>
      <c r="M1492" s="19"/>
      <c r="N1492" s="19" t="n">
        <v>0</v>
      </c>
      <c r="O1492" s="19" t="n">
        <v>0.0792413122278197</v>
      </c>
      <c r="P1492" s="19" t="n">
        <v>0.107532353425475</v>
      </c>
      <c r="Q1492" s="19" t="n">
        <v>0.145677204213773</v>
      </c>
      <c r="R1492" s="19" t="n">
        <v>0.173950793952092</v>
      </c>
      <c r="S1492" s="19"/>
      <c r="T1492" s="19" t="n">
        <v>0.118653337538616</v>
      </c>
      <c r="U1492" s="19" t="n">
        <v>0.0727249663076995</v>
      </c>
      <c r="V1492" s="19" t="n">
        <v>0.103879163495317</v>
      </c>
      <c r="W1492" s="19" t="n">
        <v>0.149882424974386</v>
      </c>
      <c r="X1492" s="19"/>
      <c r="Y1492" s="19" t="n">
        <v>0.138527530288561</v>
      </c>
      <c r="Z1492" s="19" t="n">
        <v>0.0883126217561631</v>
      </c>
      <c r="AA1492" s="19" t="s">
        <v>118</v>
      </c>
      <c r="AB1492" s="19" t="s">
        <v>118</v>
      </c>
      <c r="AC1492" s="19" t="s">
        <v>118</v>
      </c>
      <c r="AD1492" s="19" t="s">
        <v>118</v>
      </c>
      <c r="AE1492" s="19"/>
      <c r="AF1492" s="19" t="n">
        <v>0.160238838680486</v>
      </c>
      <c r="AG1492" s="19"/>
      <c r="AH1492" s="19" t="n">
        <v>0.125691371093679</v>
      </c>
      <c r="AI1492" s="19"/>
      <c r="AJ1492" s="19" t="n">
        <v>0.171135910565834</v>
      </c>
      <c r="AK1492" s="19" t="n">
        <v>0.0892018647970007</v>
      </c>
      <c r="AL1492" s="19" t="n">
        <v>0.17084189073882</v>
      </c>
      <c r="AM1492" s="19" t="n">
        <v>0.143034196500931</v>
      </c>
      <c r="AN1492" s="19" t="n">
        <v>0.0387923850416103</v>
      </c>
      <c r="AO1492" s="19" t="n">
        <v>0.0733496664972066</v>
      </c>
      <c r="AP1492" s="19" t="n">
        <v>0.0779609243496546</v>
      </c>
    </row>
    <row r="1493">
      <c r="B1493" t="s">
        <v>569</v>
      </c>
      <c r="C1493" s="19" t="n">
        <v>0.101961072143325</v>
      </c>
      <c r="D1493" s="19" t="n">
        <v>0.120086481840504</v>
      </c>
      <c r="E1493" s="19" t="n">
        <v>0.0725548488299745</v>
      </c>
      <c r="F1493" s="19"/>
      <c r="G1493" s="19" t="n">
        <v>0.138316715549811</v>
      </c>
      <c r="H1493" s="19" t="n">
        <v>0.143507132651692</v>
      </c>
      <c r="I1493" s="19" t="n">
        <v>0.114440118330377</v>
      </c>
      <c r="J1493" s="19" t="n">
        <v>0.0300926012622831</v>
      </c>
      <c r="K1493" s="19" t="n">
        <v>0.0732348025159056</v>
      </c>
      <c r="L1493" s="19" t="n">
        <v>0.100702406735096</v>
      </c>
      <c r="M1493" s="19"/>
      <c r="N1493" s="19" t="n">
        <v>0.122696523387055</v>
      </c>
      <c r="O1493" s="19" t="n">
        <v>0.0894462449697759</v>
      </c>
      <c r="P1493" s="19" t="n">
        <v>0.0391053387441849</v>
      </c>
      <c r="Q1493" s="19" t="n">
        <v>0.140258833407172</v>
      </c>
      <c r="R1493" s="19" t="n">
        <v>0.108780996152066</v>
      </c>
      <c r="S1493" s="19"/>
      <c r="T1493" s="19" t="n">
        <v>0.143345926437728</v>
      </c>
      <c r="U1493" s="19" t="n">
        <v>0.0275594800902627</v>
      </c>
      <c r="V1493" s="19" t="n">
        <v>0.0534394522233841</v>
      </c>
      <c r="W1493" s="19" t="n">
        <v>0.119532066112885</v>
      </c>
      <c r="X1493" s="19"/>
      <c r="Y1493" s="19" t="n">
        <v>0.117354945653452</v>
      </c>
      <c r="Z1493" s="19" t="n">
        <v>0.0396720283802925</v>
      </c>
      <c r="AA1493" s="19" t="s">
        <v>118</v>
      </c>
      <c r="AB1493" s="19" t="s">
        <v>118</v>
      </c>
      <c r="AC1493" s="19" t="s">
        <v>118</v>
      </c>
      <c r="AD1493" s="19" t="s">
        <v>118</v>
      </c>
      <c r="AE1493" s="19"/>
      <c r="AF1493" s="19" t="n">
        <v>0.114429720499242</v>
      </c>
      <c r="AG1493" s="19"/>
      <c r="AH1493" s="19" t="n">
        <v>0.104162108841277</v>
      </c>
      <c r="AI1493" s="19"/>
      <c r="AJ1493" s="19" t="n">
        <v>0.168672320774776</v>
      </c>
      <c r="AK1493" s="19" t="n">
        <v>0.0410826736900575</v>
      </c>
      <c r="AL1493" s="19" t="n">
        <v>0.0881461117501979</v>
      </c>
      <c r="AM1493" s="19" t="n">
        <v>0.086517985040317</v>
      </c>
      <c r="AN1493" s="19" t="n">
        <v>0.100888183812804</v>
      </c>
      <c r="AO1493" s="19" t="n">
        <v>0.0813244160453187</v>
      </c>
      <c r="AP1493" s="19" t="n">
        <v>0.0644500658786987</v>
      </c>
    </row>
    <row r="1494">
      <c r="B1494" t="s">
        <v>570</v>
      </c>
      <c r="C1494" s="19" t="n">
        <v>0.0976932354087622</v>
      </c>
      <c r="D1494" s="19" t="n">
        <v>0.112816327737774</v>
      </c>
      <c r="E1494" s="19" t="n">
        <v>0.073157898682852</v>
      </c>
      <c r="F1494" s="19"/>
      <c r="G1494" s="19" t="n">
        <v>0.142097549920495</v>
      </c>
      <c r="H1494" s="19" t="n">
        <v>0.151393822813514</v>
      </c>
      <c r="I1494" s="19" t="n">
        <v>0.0973986228962269</v>
      </c>
      <c r="J1494" s="19" t="n">
        <v>0.0446483823843277</v>
      </c>
      <c r="K1494" s="19" t="n">
        <v>0.0441155681026397</v>
      </c>
      <c r="L1494" s="19" t="n">
        <v>0</v>
      </c>
      <c r="M1494" s="19"/>
      <c r="N1494" s="19" t="n">
        <v>0.122696523387055</v>
      </c>
      <c r="O1494" s="19" t="n">
        <v>0.155016026959204</v>
      </c>
      <c r="P1494" s="19" t="n">
        <v>0.0284702308752976</v>
      </c>
      <c r="Q1494" s="19" t="n">
        <v>0.0951653680710581</v>
      </c>
      <c r="R1494" s="19" t="n">
        <v>0.129005343651665</v>
      </c>
      <c r="S1494" s="19"/>
      <c r="T1494" s="19" t="n">
        <v>0.0454462375395379</v>
      </c>
      <c r="U1494" s="19" t="n">
        <v>0.183458447402252</v>
      </c>
      <c r="V1494" s="19" t="n">
        <v>0.145171008412807</v>
      </c>
      <c r="W1494" s="19" t="n">
        <v>0.0870852303155733</v>
      </c>
      <c r="X1494" s="19"/>
      <c r="Y1494" s="19" t="n">
        <v>0.0930387099681671</v>
      </c>
      <c r="Z1494" s="19" t="n">
        <v>0.116527087634107</v>
      </c>
      <c r="AA1494" s="19" t="s">
        <v>118</v>
      </c>
      <c r="AB1494" s="19" t="s">
        <v>118</v>
      </c>
      <c r="AC1494" s="19" t="s">
        <v>118</v>
      </c>
      <c r="AD1494" s="19" t="s">
        <v>118</v>
      </c>
      <c r="AE1494" s="19"/>
      <c r="AF1494" s="19" t="n">
        <v>0.0771741809602268</v>
      </c>
      <c r="AG1494" s="19"/>
      <c r="AH1494" s="19" t="n">
        <v>0.103810986922578</v>
      </c>
      <c r="AI1494" s="19"/>
      <c r="AJ1494" s="19" t="n">
        <v>0.177551640070426</v>
      </c>
      <c r="AK1494" s="19" t="n">
        <v>0.0488344390771605</v>
      </c>
      <c r="AL1494" s="19" t="n">
        <v>0.0672481627488251</v>
      </c>
      <c r="AM1494" s="19" t="n">
        <v>0.0963131771380291</v>
      </c>
      <c r="AN1494" s="19" t="n">
        <v>0.0387923850416103</v>
      </c>
      <c r="AO1494" s="19" t="n">
        <v>0.167738511000733</v>
      </c>
      <c r="AP1494" s="19" t="n">
        <v>0</v>
      </c>
    </row>
    <row r="1495">
      <c r="B1495" t="s">
        <v>571</v>
      </c>
      <c r="C1495" s="19" t="n">
        <v>0.0222038246294612</v>
      </c>
      <c r="D1495" s="19" t="n">
        <v>0.0227832080707132</v>
      </c>
      <c r="E1495" s="19" t="n">
        <v>0.0212638470431799</v>
      </c>
      <c r="F1495" s="19"/>
      <c r="G1495" s="19" t="n">
        <v>0.0534663600236948</v>
      </c>
      <c r="H1495" s="19" t="n">
        <v>0.0113683000649842</v>
      </c>
      <c r="I1495" s="19" t="n">
        <v>0</v>
      </c>
      <c r="J1495" s="19" t="n">
        <v>0.00860598836422847</v>
      </c>
      <c r="K1495" s="19" t="n">
        <v>0.0263427330004968</v>
      </c>
      <c r="L1495" s="19" t="n">
        <v>0.303403310633709</v>
      </c>
      <c r="M1495" s="19"/>
      <c r="N1495" s="19" t="n">
        <v>0</v>
      </c>
      <c r="O1495" s="19" t="n">
        <v>0.0526548124625212</v>
      </c>
      <c r="P1495" s="19" t="n">
        <v>0.013659296324534</v>
      </c>
      <c r="Q1495" s="19" t="n">
        <v>0.00519031501882164</v>
      </c>
      <c r="R1495" s="19" t="n">
        <v>0.0405128489469875</v>
      </c>
      <c r="S1495" s="19"/>
      <c r="T1495" s="19" t="n">
        <v>0.0680041976808993</v>
      </c>
      <c r="U1495" s="19" t="n">
        <v>0.0569895556791312</v>
      </c>
      <c r="V1495" s="19" t="n">
        <v>0</v>
      </c>
      <c r="W1495" s="19" t="n">
        <v>0.0136805501907607</v>
      </c>
      <c r="X1495" s="19"/>
      <c r="Y1495" s="19" t="n">
        <v>0.00364491779887414</v>
      </c>
      <c r="Z1495" s="19" t="n">
        <v>0.0972997099505912</v>
      </c>
      <c r="AA1495" s="19" t="s">
        <v>118</v>
      </c>
      <c r="AB1495" s="19" t="s">
        <v>118</v>
      </c>
      <c r="AC1495" s="19" t="s">
        <v>118</v>
      </c>
      <c r="AD1495" s="19" t="s">
        <v>118</v>
      </c>
      <c r="AE1495" s="19"/>
      <c r="AF1495" s="19" t="n">
        <v>0.0201758578998465</v>
      </c>
      <c r="AG1495" s="19"/>
      <c r="AH1495" s="19" t="n">
        <v>0.020308760350722</v>
      </c>
      <c r="AI1495" s="19"/>
      <c r="AJ1495" s="19" t="n">
        <v>0.0384065715443251</v>
      </c>
      <c r="AK1495" s="19" t="n">
        <v>0.0252560356674364</v>
      </c>
      <c r="AL1495" s="19" t="n">
        <v>0.0413979886294377</v>
      </c>
      <c r="AM1495" s="19" t="n">
        <v>0</v>
      </c>
      <c r="AN1495" s="19" t="n">
        <v>0</v>
      </c>
      <c r="AO1495" s="19" t="n">
        <v>0</v>
      </c>
      <c r="AP1495" s="19" t="n">
        <v>0</v>
      </c>
    </row>
    <row r="1496">
      <c r="B1496" t="s">
        <v>209</v>
      </c>
      <c r="C1496" s="19" t="n">
        <v>0.0186209321007207</v>
      </c>
      <c r="D1496" s="19" t="n">
        <v>0.0165801061993578</v>
      </c>
      <c r="E1496" s="19" t="n">
        <v>0.0219319183460959</v>
      </c>
      <c r="F1496" s="19"/>
      <c r="G1496" s="19" t="n">
        <v>0</v>
      </c>
      <c r="H1496" s="19" t="n">
        <v>0.0109089703858731</v>
      </c>
      <c r="I1496" s="19" t="n">
        <v>0.0244809624650772</v>
      </c>
      <c r="J1496" s="19" t="n">
        <v>0.00974012456335249</v>
      </c>
      <c r="K1496" s="19" t="n">
        <v>0.0679519301110553</v>
      </c>
      <c r="L1496" s="19" t="n">
        <v>0</v>
      </c>
      <c r="M1496" s="19"/>
      <c r="N1496" s="19" t="n">
        <v>0</v>
      </c>
      <c r="O1496" s="19" t="n">
        <v>0</v>
      </c>
      <c r="P1496" s="19" t="n">
        <v>0.0453155988090915</v>
      </c>
      <c r="Q1496" s="19" t="n">
        <v>0.0224403332487579</v>
      </c>
      <c r="R1496" s="19" t="n">
        <v>0</v>
      </c>
      <c r="S1496" s="19"/>
      <c r="T1496" s="19" t="n">
        <v>0</v>
      </c>
      <c r="U1496" s="19" t="n">
        <v>0</v>
      </c>
      <c r="V1496" s="19" t="n">
        <v>0</v>
      </c>
      <c r="W1496" s="19" t="n">
        <v>0.021982104084322</v>
      </c>
      <c r="X1496" s="19"/>
      <c r="Y1496" s="19" t="n">
        <v>0.0232228372847152</v>
      </c>
      <c r="Z1496" s="19" t="n">
        <v>0</v>
      </c>
      <c r="AA1496" s="19" t="s">
        <v>118</v>
      </c>
      <c r="AB1496" s="19" t="s">
        <v>118</v>
      </c>
      <c r="AC1496" s="19" t="s">
        <v>118</v>
      </c>
      <c r="AD1496" s="19" t="s">
        <v>118</v>
      </c>
      <c r="AE1496" s="19"/>
      <c r="AF1496" s="19" t="n">
        <v>0.0215439662202484</v>
      </c>
      <c r="AG1496" s="19"/>
      <c r="AH1496" s="19" t="n">
        <v>0.0153238468633749</v>
      </c>
      <c r="AI1496" s="19"/>
      <c r="AJ1496" s="19" t="n">
        <v>0.0112342753972358</v>
      </c>
      <c r="AK1496" s="19" t="n">
        <v>0</v>
      </c>
      <c r="AL1496" s="19" t="n">
        <v>0.0351215771028423</v>
      </c>
      <c r="AM1496" s="19" t="n">
        <v>0.0188639101506068</v>
      </c>
      <c r="AN1496" s="19" t="n">
        <v>0.0440009168173578</v>
      </c>
      <c r="AO1496" s="19" t="n">
        <v>0</v>
      </c>
      <c r="AP1496" s="19" t="n">
        <v>0.0258599494485121</v>
      </c>
    </row>
    <row r="1497">
      <c r="C1497" s="19"/>
      <c r="D1497" s="19"/>
      <c r="E1497" s="19"/>
      <c r="F1497" s="19"/>
      <c r="G1497" s="19"/>
      <c r="H1497" s="19"/>
      <c r="I1497" s="19"/>
      <c r="J1497" s="19"/>
      <c r="K1497" s="19"/>
      <c r="L1497" s="19"/>
      <c r="M1497" s="19"/>
      <c r="N1497" s="19"/>
      <c r="O1497" s="19"/>
      <c r="P1497" s="19"/>
      <c r="Q1497" s="19"/>
      <c r="R1497" s="19"/>
      <c r="S1497" s="19"/>
      <c r="T1497" s="19"/>
      <c r="U1497" s="19"/>
      <c r="V1497" s="19"/>
      <c r="W1497" s="19"/>
      <c r="X1497" s="19"/>
      <c r="Y1497" s="19"/>
      <c r="Z1497" s="19"/>
      <c r="AA1497" s="19"/>
      <c r="AB1497" s="19"/>
      <c r="AC1497" s="19"/>
      <c r="AD1497" s="19"/>
      <c r="AE1497" s="19"/>
      <c r="AF1497" s="19"/>
      <c r="AG1497" s="19"/>
      <c r="AH1497" s="19"/>
      <c r="AI1497" s="19"/>
      <c r="AJ1497" s="19"/>
      <c r="AK1497" s="19"/>
      <c r="AL1497" s="19"/>
      <c r="AM1497" s="19"/>
      <c r="AN1497" s="19"/>
      <c r="AO1497" s="19"/>
      <c r="AP1497" s="19"/>
    </row>
    <row r="1498">
      <c r="C1498" s="19"/>
      <c r="D1498" s="19"/>
      <c r="E1498" s="19"/>
      <c r="F1498" s="19"/>
      <c r="G1498" s="19"/>
      <c r="H1498" s="19"/>
      <c r="I1498" s="19"/>
      <c r="J1498" s="19"/>
      <c r="K1498" s="19"/>
      <c r="L1498" s="19"/>
      <c r="M1498" s="19"/>
      <c r="N1498" s="19"/>
      <c r="O1498" s="19"/>
      <c r="P1498" s="19"/>
      <c r="Q1498" s="19"/>
      <c r="R1498" s="19"/>
      <c r="S1498" s="19"/>
      <c r="T1498" s="19"/>
      <c r="U1498" s="19"/>
      <c r="V1498" s="19"/>
      <c r="W1498" s="19"/>
      <c r="X1498" s="19"/>
      <c r="Y1498" s="19"/>
      <c r="Z1498" s="19"/>
      <c r="AA1498" s="19"/>
      <c r="AB1498" s="19"/>
      <c r="AC1498" s="19"/>
      <c r="AD1498" s="19"/>
      <c r="AE1498" s="19"/>
      <c r="AF1498" s="19"/>
      <c r="AG1498" s="19"/>
      <c r="AH1498" s="19"/>
      <c r="AI1498" s="19"/>
      <c r="AJ1498" s="19"/>
      <c r="AK1498" s="19"/>
      <c r="AL1498" s="19"/>
      <c r="AM1498" s="19"/>
      <c r="AN1498" s="19"/>
      <c r="AO1498" s="19"/>
      <c r="AP1498" s="19"/>
    </row>
  </sheetData>
  <mergeCells count="9">
    <mergeCell ref="D5:E5"/>
    <mergeCell ref="G5:L5"/>
    <mergeCell ref="N5:R5"/>
    <mergeCell ref="T5:W5"/>
    <mergeCell ref="Y5:AD5"/>
    <mergeCell ref="AF5:AF5"/>
    <mergeCell ref="AH5:AH5"/>
    <mergeCell ref="AJ5:AP5"/>
    <mergeCell ref="D2:AJ2"/>
  </mergeCells>
  <pageMargins left="0.7" right="0.7" top="0.75" bottom="0.75" header="0.3" footer="0.3"/>
  <pageSetup paperSize="9" orientation="portrait" horizontalDpi="300" verticalDpi="300" r:id="rId2"/>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2.21" hidden="0" customWidth="1"/>
    <col min="20" max="20" width="10.71" hidden="0" customWidth="1"/>
    <col min="21" max="21" width="10.71" hidden="0" customWidth="1"/>
    <col min="22" max="22" width="10.71" hidden="0" customWidth="1"/>
    <col min="23" max="23" width="10.71" hidden="0" customWidth="1"/>
    <col min="24" max="24" width="2.2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2.21" hidden="0" customWidth="1"/>
    <col min="34" max="34" width="10.71" hidden="0" customWidth="1"/>
    <col min="35" max="35" width="2.2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s>
  <sheetData>
    <row r="2" ht="40" customHeight="1">
      <c r="D2" s="16" t="s">
        <v>63</v>
      </c>
    </row>
    <row r="5" ht="30" customHeight="1">
      <c r="B5" s="17"/>
      <c r="C5" s="17"/>
      <c r="D5" s="17" t="s">
        <v>51</v>
      </c>
      <c r="E5" s="17"/>
      <c r="F5" s="17"/>
      <c r="G5" s="17" t="s">
        <v>52</v>
      </c>
      <c r="H5" s="17"/>
      <c r="I5" s="17"/>
      <c r="J5" s="17"/>
      <c r="K5" s="17"/>
      <c r="L5" s="17"/>
      <c r="M5" s="17"/>
      <c r="N5" s="17" t="s">
        <v>53</v>
      </c>
      <c r="O5" s="17"/>
      <c r="P5" s="17"/>
      <c r="Q5" s="17"/>
      <c r="R5" s="17"/>
      <c r="S5" s="17"/>
      <c r="T5" s="17" t="s">
        <v>54</v>
      </c>
      <c r="U5" s="17"/>
      <c r="V5" s="17"/>
      <c r="W5" s="17"/>
      <c r="X5" s="17"/>
      <c r="Y5" s="17" t="s">
        <v>55</v>
      </c>
      <c r="Z5" s="17"/>
      <c r="AA5" s="17"/>
      <c r="AB5" s="17"/>
      <c r="AC5" s="17"/>
      <c r="AD5" s="17"/>
      <c r="AE5" s="17"/>
      <c r="AF5" s="17" t="s">
        <v>42</v>
      </c>
      <c r="AG5" s="17"/>
      <c r="AH5" s="17" t="s">
        <v>43</v>
      </c>
      <c r="AI5" s="17"/>
      <c r="AJ5" s="17" t="s">
        <v>56</v>
      </c>
      <c r="AK5" s="17"/>
      <c r="AL5" s="17"/>
      <c r="AM5" s="17"/>
      <c r="AN5" s="17"/>
      <c r="AO5" s="17"/>
      <c r="AP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R6" s="13" t="s">
        <v>31</v>
      </c>
      <c r="T6" s="13" t="s">
        <v>32</v>
      </c>
      <c r="U6" s="13" t="s">
        <v>33</v>
      </c>
      <c r="V6" s="13" t="s">
        <v>34</v>
      </c>
      <c r="W6" s="13" t="s">
        <v>35</v>
      </c>
      <c r="Y6" s="13" t="s">
        <v>36</v>
      </c>
      <c r="Z6" s="13" t="s">
        <v>37</v>
      </c>
      <c r="AA6" s="13" t="s">
        <v>38</v>
      </c>
      <c r="AB6" s="13" t="s">
        <v>39</v>
      </c>
      <c r="AC6" s="13" t="s">
        <v>40</v>
      </c>
      <c r="AD6" s="13" t="s">
        <v>41</v>
      </c>
      <c r="AF6" s="13" t="s">
        <v>42</v>
      </c>
      <c r="AH6" s="13" t="s">
        <v>43</v>
      </c>
      <c r="AJ6" s="13" t="s">
        <v>44</v>
      </c>
      <c r="AK6" s="13" t="s">
        <v>45</v>
      </c>
      <c r="AL6" s="13" t="s">
        <v>46</v>
      </c>
      <c r="AM6" s="13" t="s">
        <v>47</v>
      </c>
      <c r="AN6" s="13" t="s">
        <v>48</v>
      </c>
      <c r="AO6" s="13" t="s">
        <v>49</v>
      </c>
      <c r="AP6" s="13" t="s">
        <v>50</v>
      </c>
    </row>
    <row r="7" ht="30" customHeight="1">
      <c r="B7" s="11" t="s">
        <v>19</v>
      </c>
      <c r="C7" s="11" t="n">
        <v>1001</v>
      </c>
      <c r="D7" s="11" t="n">
        <v>498</v>
      </c>
      <c r="E7" s="11" t="n">
        <v>503</v>
      </c>
      <c r="F7" s="11"/>
      <c r="G7" s="11" t="n">
        <v>125</v>
      </c>
      <c r="H7" s="11" t="n">
        <v>185</v>
      </c>
      <c r="I7" s="11" t="n">
        <v>192</v>
      </c>
      <c r="J7" s="11" t="n">
        <v>175</v>
      </c>
      <c r="K7" s="11" t="n">
        <v>131</v>
      </c>
      <c r="L7" s="11" t="n">
        <v>193</v>
      </c>
      <c r="M7" s="11"/>
      <c r="N7" s="11" t="n">
        <v>55</v>
      </c>
      <c r="O7" s="11" t="n">
        <v>178</v>
      </c>
      <c r="P7" s="11" t="n">
        <v>209</v>
      </c>
      <c r="Q7" s="11" t="n">
        <v>374</v>
      </c>
      <c r="R7" s="11" t="n">
        <v>183</v>
      </c>
      <c r="S7" s="11"/>
      <c r="T7" s="11" t="n">
        <v>51</v>
      </c>
      <c r="U7" s="11" t="n">
        <v>158</v>
      </c>
      <c r="V7" s="11" t="n">
        <v>168</v>
      </c>
      <c r="W7" s="11" t="n">
        <v>523</v>
      </c>
      <c r="X7" s="11"/>
      <c r="Y7" s="11" t="n">
        <v>473</v>
      </c>
      <c r="Z7" s="11" t="n">
        <v>105</v>
      </c>
      <c r="AA7" s="11" t="n">
        <v>228</v>
      </c>
      <c r="AB7" s="11" t="n">
        <v>58</v>
      </c>
      <c r="AC7" s="11" t="n">
        <v>67</v>
      </c>
      <c r="AD7" s="11" t="n">
        <v>60</v>
      </c>
      <c r="AE7" s="11"/>
      <c r="AF7" s="11" t="n">
        <v>484</v>
      </c>
      <c r="AG7" s="11"/>
      <c r="AH7" s="11" t="n">
        <v>939</v>
      </c>
      <c r="AI7" s="11"/>
      <c r="AJ7" s="11" t="n">
        <v>270</v>
      </c>
      <c r="AK7" s="11" t="n">
        <v>188</v>
      </c>
      <c r="AL7" s="11" t="n">
        <v>196</v>
      </c>
      <c r="AM7" s="11" t="n">
        <v>89</v>
      </c>
      <c r="AN7" s="11" t="n">
        <v>62</v>
      </c>
      <c r="AO7" s="11" t="n">
        <v>98</v>
      </c>
      <c r="AP7" s="11" t="n">
        <v>98</v>
      </c>
    </row>
    <row r="8" ht="30" customHeight="1">
      <c r="B8" s="12" t="s">
        <v>20</v>
      </c>
      <c r="C8" s="12" t="n">
        <v>1001</v>
      </c>
      <c r="D8" s="12" t="n">
        <v>501</v>
      </c>
      <c r="E8" s="12" t="n">
        <v>500</v>
      </c>
      <c r="F8" s="12"/>
      <c r="G8" s="12" t="n">
        <v>108</v>
      </c>
      <c r="H8" s="12" t="n">
        <v>174</v>
      </c>
      <c r="I8" s="12" t="n">
        <v>165</v>
      </c>
      <c r="J8" s="12" t="n">
        <v>172</v>
      </c>
      <c r="K8" s="12" t="n">
        <v>152</v>
      </c>
      <c r="L8" s="12" t="n">
        <v>230</v>
      </c>
      <c r="M8" s="12"/>
      <c r="N8" s="12" t="n">
        <v>68</v>
      </c>
      <c r="O8" s="12" t="n">
        <v>207</v>
      </c>
      <c r="P8" s="12" t="n">
        <v>264</v>
      </c>
      <c r="Q8" s="12" t="n">
        <v>311</v>
      </c>
      <c r="R8" s="12" t="n">
        <v>149</v>
      </c>
      <c r="S8" s="12"/>
      <c r="T8" s="12" t="n">
        <v>49</v>
      </c>
      <c r="U8" s="12" t="n">
        <v>181</v>
      </c>
      <c r="V8" s="12" t="n">
        <v>180</v>
      </c>
      <c r="W8" s="12" t="n">
        <v>487</v>
      </c>
      <c r="X8" s="12"/>
      <c r="Y8" s="12" t="n">
        <v>424</v>
      </c>
      <c r="Z8" s="12" t="n">
        <v>104</v>
      </c>
      <c r="AA8" s="12" t="n">
        <v>272</v>
      </c>
      <c r="AB8" s="12" t="n">
        <v>65</v>
      </c>
      <c r="AC8" s="12" t="n">
        <v>57</v>
      </c>
      <c r="AD8" s="12" t="n">
        <v>67</v>
      </c>
      <c r="AE8" s="12"/>
      <c r="AF8" s="12" t="n">
        <v>498</v>
      </c>
      <c r="AG8" s="12"/>
      <c r="AH8" s="12" t="n">
        <v>939</v>
      </c>
      <c r="AI8" s="12"/>
      <c r="AJ8" s="12" t="n">
        <v>241</v>
      </c>
      <c r="AK8" s="12" t="n">
        <v>190</v>
      </c>
      <c r="AL8" s="12" t="n">
        <v>170</v>
      </c>
      <c r="AM8" s="12" t="n">
        <v>93</v>
      </c>
      <c r="AN8" s="12" t="n">
        <v>76</v>
      </c>
      <c r="AO8" s="12" t="n">
        <v>86</v>
      </c>
      <c r="AP8" s="12" t="n">
        <v>145</v>
      </c>
    </row>
    <row r="9">
      <c r="B9" s="20" t="s">
        <v>57</v>
      </c>
      <c r="C9" s="19" t="n">
        <v>0.52009138149444</v>
      </c>
      <c r="D9" s="19" t="n">
        <v>0.487569749529055</v>
      </c>
      <c r="E9" s="19" t="n">
        <v>0.552693794085095</v>
      </c>
      <c r="F9" s="19"/>
      <c r="G9" s="19" t="n">
        <v>0.863154078474253</v>
      </c>
      <c r="H9" s="19" t="n">
        <v>0.68184732731426</v>
      </c>
      <c r="I9" s="19" t="n">
        <v>0.466166565766535</v>
      </c>
      <c r="J9" s="19" t="n">
        <v>0.41635184527587</v>
      </c>
      <c r="K9" s="19" t="n">
        <v>0.401041658601666</v>
      </c>
      <c r="L9" s="19" t="n">
        <v>0.431382724529189</v>
      </c>
      <c r="M9" s="19"/>
      <c r="N9" s="19" t="n">
        <v>0.411755619638564</v>
      </c>
      <c r="O9" s="19" t="n">
        <v>0.593892500243366</v>
      </c>
      <c r="P9" s="19" t="n">
        <v>0.427656698587392</v>
      </c>
      <c r="Q9" s="19" t="n">
        <v>0.545171526023998</v>
      </c>
      <c r="R9" s="19" t="n">
        <v>0.581185096047788</v>
      </c>
      <c r="S9" s="19"/>
      <c r="T9" s="19" t="n">
        <v>0.510528542003469</v>
      </c>
      <c r="U9" s="19" t="n">
        <v>0.373776406833831</v>
      </c>
      <c r="V9" s="19" t="n">
        <v>0.540131993993287</v>
      </c>
      <c r="W9" s="19" t="n">
        <v>0.5703853966768</v>
      </c>
      <c r="X9" s="19"/>
      <c r="Y9" s="19" t="n">
        <v>0.588001965853448</v>
      </c>
      <c r="Z9" s="19" t="n">
        <v>0.519456465007867</v>
      </c>
      <c r="AA9" s="19" t="n">
        <v>0.453364565303773</v>
      </c>
      <c r="AB9" s="19" t="n">
        <v>0.396782680926759</v>
      </c>
      <c r="AC9" s="19" t="n">
        <v>0.780957366271697</v>
      </c>
      <c r="AD9" s="19" t="n">
        <v>0.285244583205745</v>
      </c>
      <c r="AE9" s="19"/>
      <c r="AF9" s="19" t="n">
        <v>0.0893418338565905</v>
      </c>
      <c r="AG9" s="19"/>
      <c r="AH9" s="19" t="n">
        <v>0.508384067467244</v>
      </c>
      <c r="AI9" s="19"/>
      <c r="AJ9" s="19" t="n">
        <v>0.602306893384573</v>
      </c>
      <c r="AK9" s="19" t="n">
        <v>0.457157618454439</v>
      </c>
      <c r="AL9" s="19" t="n">
        <v>0.559596091638684</v>
      </c>
      <c r="AM9" s="19" t="n">
        <v>0.517993217308124</v>
      </c>
      <c r="AN9" s="19" t="n">
        <v>0.371170579959533</v>
      </c>
      <c r="AO9" s="19" t="n">
        <v>0.489572430841928</v>
      </c>
      <c r="AP9" s="19" t="n">
        <v>0.517094249285152</v>
      </c>
    </row>
    <row r="10">
      <c r="B10" s="20" t="s">
        <v>58</v>
      </c>
      <c r="C10" s="19" t="n">
        <v>0.497548099160803</v>
      </c>
      <c r="D10" s="19" t="n">
        <v>0.54803127923295</v>
      </c>
      <c r="E10" s="19" t="n">
        <v>0.446939523694715</v>
      </c>
      <c r="F10" s="19"/>
      <c r="G10" s="19" t="n">
        <v>0.167036171421814</v>
      </c>
      <c r="H10" s="19" t="n">
        <v>0.383178586512779</v>
      </c>
      <c r="I10" s="19" t="n">
        <v>0.591266841916107</v>
      </c>
      <c r="J10" s="19" t="n">
        <v>0.596240708251781</v>
      </c>
      <c r="K10" s="19" t="n">
        <v>0.585329888939997</v>
      </c>
      <c r="L10" s="19" t="n">
        <v>0.540461304455359</v>
      </c>
      <c r="M10" s="19"/>
      <c r="N10" s="19" t="n">
        <v>0.565904649511024</v>
      </c>
      <c r="O10" s="19" t="n">
        <v>0.396625416265487</v>
      </c>
      <c r="P10" s="19" t="n">
        <v>0.552046113794917</v>
      </c>
      <c r="Q10" s="19" t="n">
        <v>0.498089939886061</v>
      </c>
      <c r="R10" s="19" t="n">
        <v>0.506512977078952</v>
      </c>
      <c r="S10" s="19"/>
      <c r="T10" s="19" t="n">
        <v>0.459919132557192</v>
      </c>
      <c r="U10" s="19" t="n">
        <v>0.564830593238869</v>
      </c>
      <c r="V10" s="19" t="n">
        <v>0.439306915361354</v>
      </c>
      <c r="W10" s="19" t="n">
        <v>0.50385320372086</v>
      </c>
      <c r="X10" s="19"/>
      <c r="Y10" s="19" t="n">
        <v>0.505176494495305</v>
      </c>
      <c r="Z10" s="19" t="n">
        <v>0.45431865669554</v>
      </c>
      <c r="AA10" s="19" t="n">
        <v>0.514661348896292</v>
      </c>
      <c r="AB10" s="19" t="n">
        <v>0.55771823245762</v>
      </c>
      <c r="AC10" s="19" t="n">
        <v>0.202346054427537</v>
      </c>
      <c r="AD10" s="19" t="n">
        <v>0.641007765301388</v>
      </c>
      <c r="AE10" s="19"/>
      <c r="AF10" s="19" t="n">
        <v>1</v>
      </c>
      <c r="AG10" s="19"/>
      <c r="AH10" s="19" t="n">
        <v>0.507118050590371</v>
      </c>
      <c r="AI10" s="19"/>
      <c r="AJ10" s="19" t="n">
        <v>0.449234889923635</v>
      </c>
      <c r="AK10" s="19" t="n">
        <v>0.536750248059731</v>
      </c>
      <c r="AL10" s="19" t="n">
        <v>0.487895542802458</v>
      </c>
      <c r="AM10" s="19" t="n">
        <v>0.521111654946426</v>
      </c>
      <c r="AN10" s="19" t="n">
        <v>0.567343521321484</v>
      </c>
      <c r="AO10" s="19" t="n">
        <v>0.51282597963734</v>
      </c>
      <c r="AP10" s="19" t="n">
        <v>0.477039473112682</v>
      </c>
    </row>
    <row r="11">
      <c r="B11" s="20" t="s">
        <v>59</v>
      </c>
      <c r="C11" s="19" t="n">
        <v>0.0216934437504429</v>
      </c>
      <c r="D11" s="19" t="n">
        <v>0.026510763074833</v>
      </c>
      <c r="E11" s="19" t="n">
        <v>0.0168641586653073</v>
      </c>
      <c r="F11" s="19"/>
      <c r="G11" s="19" t="n">
        <v>0.0151378210574928</v>
      </c>
      <c r="H11" s="19" t="n">
        <v>0.0268648493475412</v>
      </c>
      <c r="I11" s="19" t="n">
        <v>0.00403451280045711</v>
      </c>
      <c r="J11" s="19" t="n">
        <v>0.0371796766069769</v>
      </c>
      <c r="K11" s="19" t="n">
        <v>0.0250702299404078</v>
      </c>
      <c r="L11" s="19" t="n">
        <v>0.0197078250332878</v>
      </c>
      <c r="M11" s="19"/>
      <c r="N11" s="19" t="n">
        <v>0</v>
      </c>
      <c r="O11" s="19" t="n">
        <v>0.0114714004537629</v>
      </c>
      <c r="P11" s="19" t="n">
        <v>0.0498667550248802</v>
      </c>
      <c r="Q11" s="19" t="n">
        <v>0.00852743084999471</v>
      </c>
      <c r="R11" s="19" t="n">
        <v>0.0238123629976031</v>
      </c>
      <c r="S11" s="19"/>
      <c r="T11" s="19" t="n">
        <v>0.0235492277059821</v>
      </c>
      <c r="U11" s="19" t="n">
        <v>0.0469784309568939</v>
      </c>
      <c r="V11" s="19" t="n">
        <v>0.0199616400188095</v>
      </c>
      <c r="W11" s="19" t="n">
        <v>0.0145881550104449</v>
      </c>
      <c r="X11" s="19"/>
      <c r="Y11" s="19" t="n">
        <v>0.0170142773663621</v>
      </c>
      <c r="Z11" s="19" t="n">
        <v>0.0251551429953351</v>
      </c>
      <c r="AA11" s="19" t="n">
        <v>0.0211049776514512</v>
      </c>
      <c r="AB11" s="19" t="n">
        <v>0.0454990866156207</v>
      </c>
      <c r="AC11" s="19" t="n">
        <v>0.0285728784573206</v>
      </c>
      <c r="AD11" s="19" t="n">
        <v>0.0232376164113852</v>
      </c>
      <c r="AE11" s="19"/>
      <c r="AF11" s="19" t="n">
        <v>0.0106101621913619</v>
      </c>
      <c r="AG11" s="19"/>
      <c r="AH11" s="19" t="n">
        <v>0.0170958137168069</v>
      </c>
      <c r="AI11" s="19"/>
      <c r="AJ11" s="19" t="n">
        <v>0.0111129870096513</v>
      </c>
      <c r="AK11" s="19" t="n">
        <v>0.0171183986263225</v>
      </c>
      <c r="AL11" s="19" t="n">
        <v>0.0449859352467109</v>
      </c>
      <c r="AM11" s="19" t="n">
        <v>0</v>
      </c>
      <c r="AN11" s="19" t="n">
        <v>0.0204884290063998</v>
      </c>
      <c r="AO11" s="19" t="n">
        <v>0.0574551588597549</v>
      </c>
      <c r="AP11" s="19" t="n">
        <v>0.0113002643275857</v>
      </c>
    </row>
    <row r="12">
      <c r="B12" s="20" t="s">
        <v>60</v>
      </c>
      <c r="C12" s="19" t="n">
        <v>0.00223505805512766</v>
      </c>
      <c r="D12" s="19" t="n">
        <v>0.00316743342943367</v>
      </c>
      <c r="E12" s="19" t="n">
        <v>0.00130036674951159</v>
      </c>
      <c r="F12" s="19"/>
      <c r="G12" s="19" t="n">
        <v>0</v>
      </c>
      <c r="H12" s="19" t="n">
        <v>0.00913382553126892</v>
      </c>
      <c r="I12" s="19" t="n">
        <v>0.0039428015617489</v>
      </c>
      <c r="J12" s="19" t="n">
        <v>0</v>
      </c>
      <c r="K12" s="19" t="n">
        <v>0</v>
      </c>
      <c r="L12" s="19" t="n">
        <v>0</v>
      </c>
      <c r="M12" s="19"/>
      <c r="N12" s="19" t="n">
        <v>0</v>
      </c>
      <c r="O12" s="19" t="n">
        <v>0</v>
      </c>
      <c r="P12" s="19" t="n">
        <v>0.00602011685905767</v>
      </c>
      <c r="Q12" s="19" t="n">
        <v>0.00208752418179184</v>
      </c>
      <c r="R12" s="19" t="n">
        <v>0</v>
      </c>
      <c r="S12" s="19"/>
      <c r="T12" s="19" t="n">
        <v>0</v>
      </c>
      <c r="U12" s="19" t="n">
        <v>0.00358728555599474</v>
      </c>
      <c r="V12" s="19" t="n">
        <v>0</v>
      </c>
      <c r="W12" s="19" t="n">
        <v>0</v>
      </c>
      <c r="X12" s="19"/>
      <c r="Y12" s="19" t="n">
        <v>0</v>
      </c>
      <c r="Z12" s="19" t="n">
        <v>0</v>
      </c>
      <c r="AA12" s="19" t="n">
        <v>0</v>
      </c>
      <c r="AB12" s="19" t="n">
        <v>0</v>
      </c>
      <c r="AC12" s="19" t="n">
        <v>0</v>
      </c>
      <c r="AD12" s="19" t="n">
        <v>0.00970063639537484</v>
      </c>
      <c r="AE12" s="19"/>
      <c r="AF12" s="19" t="n">
        <v>0</v>
      </c>
      <c r="AG12" s="19"/>
      <c r="AH12" s="19" t="n">
        <v>0.00238295902649628</v>
      </c>
      <c r="AI12" s="19"/>
      <c r="AJ12" s="19" t="n">
        <v>0.0026972043841733</v>
      </c>
      <c r="AK12" s="19" t="n">
        <v>0</v>
      </c>
      <c r="AL12" s="19" t="n">
        <v>0</v>
      </c>
      <c r="AM12" s="19" t="n">
        <v>0</v>
      </c>
      <c r="AN12" s="19" t="n">
        <v>0.0208850902183818</v>
      </c>
      <c r="AO12" s="19" t="n">
        <v>0</v>
      </c>
      <c r="AP12" s="19" t="n">
        <v>0</v>
      </c>
    </row>
    <row r="13">
      <c r="B13" s="20" t="s">
        <v>61</v>
      </c>
      <c r="C13" s="19" t="n">
        <v>0.000945748494228561</v>
      </c>
      <c r="D13" s="19" t="n">
        <v>0.00188915366019883</v>
      </c>
      <c r="E13" s="19" t="n">
        <v>0</v>
      </c>
      <c r="F13" s="19"/>
      <c r="G13" s="19" t="n">
        <v>0</v>
      </c>
      <c r="H13" s="19" t="n">
        <v>0</v>
      </c>
      <c r="I13" s="19" t="n">
        <v>0</v>
      </c>
      <c r="J13" s="19" t="n">
        <v>0</v>
      </c>
      <c r="K13" s="19" t="n">
        <v>0.00622960251539375</v>
      </c>
      <c r="L13" s="19" t="n">
        <v>0</v>
      </c>
      <c r="M13" s="19"/>
      <c r="N13" s="19" t="n">
        <v>0</v>
      </c>
      <c r="O13" s="19" t="n">
        <v>0</v>
      </c>
      <c r="P13" s="19" t="n">
        <v>0</v>
      </c>
      <c r="Q13" s="19" t="n">
        <v>0.0030402573810281</v>
      </c>
      <c r="R13" s="19" t="n">
        <v>0</v>
      </c>
      <c r="S13" s="19"/>
      <c r="T13" s="19" t="n">
        <v>0</v>
      </c>
      <c r="U13" s="19" t="n">
        <v>0.00522450062356021</v>
      </c>
      <c r="V13" s="19" t="n">
        <v>0</v>
      </c>
      <c r="W13" s="19" t="n">
        <v>0</v>
      </c>
      <c r="X13" s="19"/>
      <c r="Y13" s="19" t="n">
        <v>0.00223222814275172</v>
      </c>
      <c r="Z13" s="19" t="n">
        <v>0</v>
      </c>
      <c r="AA13" s="19" t="n">
        <v>0</v>
      </c>
      <c r="AB13" s="19" t="n">
        <v>0</v>
      </c>
      <c r="AC13" s="19" t="n">
        <v>0</v>
      </c>
      <c r="AD13" s="19" t="n">
        <v>0</v>
      </c>
      <c r="AE13" s="19"/>
      <c r="AF13" s="19" t="n">
        <v>0</v>
      </c>
      <c r="AG13" s="19"/>
      <c r="AH13" s="19" t="n">
        <v>0.00100833171019734</v>
      </c>
      <c r="AI13" s="19"/>
      <c r="AJ13" s="19" t="n">
        <v>0</v>
      </c>
      <c r="AK13" s="19" t="n">
        <v>0</v>
      </c>
      <c r="AL13" s="19" t="n">
        <v>0.00556878966307523</v>
      </c>
      <c r="AM13" s="19" t="n">
        <v>0</v>
      </c>
      <c r="AN13" s="19" t="n">
        <v>0</v>
      </c>
      <c r="AO13" s="19" t="n">
        <v>0</v>
      </c>
      <c r="AP13" s="19" t="n">
        <v>0</v>
      </c>
    </row>
    <row r="14">
      <c r="B14" s="20" t="s">
        <v>62</v>
      </c>
      <c r="C14" s="21" t="n">
        <v>0.0136361941882064</v>
      </c>
      <c r="D14" s="21" t="n">
        <v>0.0177853281044458</v>
      </c>
      <c r="E14" s="21" t="n">
        <v>0.00947675421990791</v>
      </c>
      <c r="F14" s="21"/>
      <c r="G14" s="21" t="n">
        <v>0.0121592341299256</v>
      </c>
      <c r="H14" s="21" t="n">
        <v>0.00560073801298874</v>
      </c>
      <c r="I14" s="21" t="n">
        <v>0.0201075971372172</v>
      </c>
      <c r="J14" s="21" t="n">
        <v>0.00700620829108912</v>
      </c>
      <c r="K14" s="21" t="n">
        <v>0.024134500053105</v>
      </c>
      <c r="L14" s="21" t="n">
        <v>0.0137894115615695</v>
      </c>
      <c r="M14" s="21"/>
      <c r="N14" s="21" t="n">
        <v>0.0223397308504116</v>
      </c>
      <c r="O14" s="21" t="n">
        <v>0.015013629455545</v>
      </c>
      <c r="P14" s="21" t="n">
        <v>0.0228466269697511</v>
      </c>
      <c r="Q14" s="21" t="n">
        <v>0.00741543008254516</v>
      </c>
      <c r="R14" s="21" t="n">
        <v>0.00458428294109783</v>
      </c>
      <c r="S14" s="21"/>
      <c r="T14" s="21" t="n">
        <v>0.0199934860743628</v>
      </c>
      <c r="U14" s="21" t="n">
        <v>0.0118050461621171</v>
      </c>
      <c r="V14" s="21" t="n">
        <v>0.0180037943720507</v>
      </c>
      <c r="W14" s="21" t="n">
        <v>0.0149834723676385</v>
      </c>
      <c r="X14" s="21"/>
      <c r="Y14" s="21" t="n">
        <v>0.00829897564780642</v>
      </c>
      <c r="Z14" s="21" t="n">
        <v>0.0199874973803149</v>
      </c>
      <c r="AA14" s="21" t="n">
        <v>0.0153827594459614</v>
      </c>
      <c r="AB14" s="21" t="n">
        <v>0.0174201011136707</v>
      </c>
      <c r="AC14" s="21" t="n">
        <v>0</v>
      </c>
      <c r="AD14" s="21" t="n">
        <v>0.0408093986861077</v>
      </c>
      <c r="AE14" s="21"/>
      <c r="AF14" s="21" t="n">
        <v>0.00464114912073335</v>
      </c>
      <c r="AG14" s="21"/>
      <c r="AH14" s="21" t="n">
        <v>0.0123048448405874</v>
      </c>
      <c r="AI14" s="21"/>
      <c r="AJ14" s="21" t="n">
        <v>0.0147762912911812</v>
      </c>
      <c r="AK14" s="21" t="n">
        <v>0</v>
      </c>
      <c r="AL14" s="21" t="n">
        <v>0.0207754291879176</v>
      </c>
      <c r="AM14" s="21" t="n">
        <v>0.0249424508371017</v>
      </c>
      <c r="AN14" s="21" t="n">
        <v>0.0201123794942013</v>
      </c>
      <c r="AO14" s="21" t="n">
        <v>0.013068228014761</v>
      </c>
      <c r="AP14" s="21" t="n">
        <v>0.0109301023489295</v>
      </c>
    </row>
    <row r="15">
      <c r="B15" s="18"/>
    </row>
    <row r="16">
      <c r="B16" t="s">
        <v>65</v>
      </c>
    </row>
    <row r="17">
      <c r="B17" t="s">
        <v>66</v>
      </c>
    </row>
    <row r="19">
      <c r="B19" s="9" t="str">
        <f>=HYPERLINK("#'Contents'!A1", "Return to Contents")</f>
      </c>
    </row>
  </sheetData>
  <mergeCells count="9">
    <mergeCell ref="D5:E5"/>
    <mergeCell ref="G5:L5"/>
    <mergeCell ref="N5:R5"/>
    <mergeCell ref="T5:W5"/>
    <mergeCell ref="Y5:AD5"/>
    <mergeCell ref="AF5:AF5"/>
    <mergeCell ref="AH5:AH5"/>
    <mergeCell ref="AJ5:AP5"/>
    <mergeCell ref="D2:AJ2"/>
  </mergeCells>
  <pageMargins left="0.7" right="0.7" top="0.75" bottom="0.75" header="0.3" footer="0.3"/>
  <pageSetup paperSize="9" orientation="portrait" horizontalDpi="300" verticalDpi="300" r:id="rId2"/>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2.21" hidden="0" customWidth="1"/>
    <col min="20" max="20" width="10.71" hidden="0" customWidth="1"/>
    <col min="21" max="21" width="10.71" hidden="0" customWidth="1"/>
    <col min="22" max="22" width="10.71" hidden="0" customWidth="1"/>
    <col min="23" max="23" width="10.71" hidden="0" customWidth="1"/>
    <col min="24" max="24" width="2.2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2.21" hidden="0" customWidth="1"/>
    <col min="34" max="34" width="10.71" hidden="0" customWidth="1"/>
    <col min="35" max="35" width="2.2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s>
  <sheetData>
    <row r="2" ht="40" customHeight="1">
      <c r="D2" s="16" t="s">
        <v>82</v>
      </c>
    </row>
    <row r="5" ht="30" customHeight="1">
      <c r="B5" s="17"/>
      <c r="C5" s="17"/>
      <c r="D5" s="17" t="s">
        <v>51</v>
      </c>
      <c r="E5" s="17"/>
      <c r="F5" s="17"/>
      <c r="G5" s="17" t="s">
        <v>52</v>
      </c>
      <c r="H5" s="17"/>
      <c r="I5" s="17"/>
      <c r="J5" s="17"/>
      <c r="K5" s="17"/>
      <c r="L5" s="17"/>
      <c r="M5" s="17"/>
      <c r="N5" s="17" t="s">
        <v>53</v>
      </c>
      <c r="O5" s="17"/>
      <c r="P5" s="17"/>
      <c r="Q5" s="17"/>
      <c r="R5" s="17"/>
      <c r="S5" s="17"/>
      <c r="T5" s="17" t="s">
        <v>54</v>
      </c>
      <c r="U5" s="17"/>
      <c r="V5" s="17"/>
      <c r="W5" s="17"/>
      <c r="X5" s="17"/>
      <c r="Y5" s="17" t="s">
        <v>55</v>
      </c>
      <c r="Z5" s="17"/>
      <c r="AA5" s="17"/>
      <c r="AB5" s="17"/>
      <c r="AC5" s="17"/>
      <c r="AD5" s="17"/>
      <c r="AE5" s="17"/>
      <c r="AF5" s="17" t="s">
        <v>42</v>
      </c>
      <c r="AG5" s="17"/>
      <c r="AH5" s="17" t="s">
        <v>43</v>
      </c>
      <c r="AI5" s="17"/>
      <c r="AJ5" s="17" t="s">
        <v>56</v>
      </c>
      <c r="AK5" s="17"/>
      <c r="AL5" s="17"/>
      <c r="AM5" s="17"/>
      <c r="AN5" s="17"/>
      <c r="AO5" s="17"/>
      <c r="AP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R6" s="13" t="s">
        <v>31</v>
      </c>
      <c r="T6" s="13" t="s">
        <v>32</v>
      </c>
      <c r="U6" s="13" t="s">
        <v>33</v>
      </c>
      <c r="V6" s="13" t="s">
        <v>34</v>
      </c>
      <c r="W6" s="13" t="s">
        <v>35</v>
      </c>
      <c r="Y6" s="13" t="s">
        <v>36</v>
      </c>
      <c r="Z6" s="13" t="s">
        <v>37</v>
      </c>
      <c r="AA6" s="13" t="s">
        <v>38</v>
      </c>
      <c r="AB6" s="13" t="s">
        <v>39</v>
      </c>
      <c r="AC6" s="13" t="s">
        <v>40</v>
      </c>
      <c r="AD6" s="13" t="s">
        <v>41</v>
      </c>
      <c r="AF6" s="13" t="s">
        <v>42</v>
      </c>
      <c r="AH6" s="13" t="s">
        <v>43</v>
      </c>
      <c r="AJ6" s="13" t="s">
        <v>44</v>
      </c>
      <c r="AK6" s="13" t="s">
        <v>45</v>
      </c>
      <c r="AL6" s="13" t="s">
        <v>46</v>
      </c>
      <c r="AM6" s="13" t="s">
        <v>47</v>
      </c>
      <c r="AN6" s="13" t="s">
        <v>48</v>
      </c>
      <c r="AO6" s="13" t="s">
        <v>49</v>
      </c>
      <c r="AP6" s="13" t="s">
        <v>50</v>
      </c>
    </row>
    <row r="7" ht="30" customHeight="1">
      <c r="B7" s="11" t="s">
        <v>19</v>
      </c>
      <c r="C7" s="11" t="n">
        <v>484</v>
      </c>
      <c r="D7" s="11" t="n">
        <v>271</v>
      </c>
      <c r="E7" s="11" t="n">
        <v>213</v>
      </c>
      <c r="F7" s="11"/>
      <c r="G7" s="11" t="n">
        <v>22</v>
      </c>
      <c r="H7" s="11" t="n">
        <v>67</v>
      </c>
      <c r="I7" s="11" t="n">
        <v>111</v>
      </c>
      <c r="J7" s="11" t="n">
        <v>101</v>
      </c>
      <c r="K7" s="11" t="n">
        <v>76</v>
      </c>
      <c r="L7" s="11" t="n">
        <v>107</v>
      </c>
      <c r="M7" s="11"/>
      <c r="N7" s="11" t="n">
        <v>31</v>
      </c>
      <c r="O7" s="11" t="n">
        <v>65</v>
      </c>
      <c r="P7" s="11" t="n">
        <v>115</v>
      </c>
      <c r="Q7" s="11" t="n">
        <v>182</v>
      </c>
      <c r="R7" s="11" t="n">
        <v>90</v>
      </c>
      <c r="S7" s="11"/>
      <c r="T7" s="11" t="n">
        <v>23</v>
      </c>
      <c r="U7" s="11" t="n">
        <v>85</v>
      </c>
      <c r="V7" s="11" t="n">
        <v>75</v>
      </c>
      <c r="W7" s="11" t="n">
        <v>258</v>
      </c>
      <c r="X7" s="11"/>
      <c r="Y7" s="11" t="n">
        <v>234</v>
      </c>
      <c r="Z7" s="11" t="n">
        <v>45</v>
      </c>
      <c r="AA7" s="11" t="n">
        <v>120</v>
      </c>
      <c r="AB7" s="11" t="n">
        <v>30</v>
      </c>
      <c r="AC7" s="11" t="n">
        <v>12</v>
      </c>
      <c r="AD7" s="11" t="n">
        <v>38</v>
      </c>
      <c r="AE7" s="11"/>
      <c r="AF7" s="11" t="n">
        <v>484</v>
      </c>
      <c r="AG7" s="11"/>
      <c r="AH7" s="11" t="n">
        <v>465</v>
      </c>
      <c r="AI7" s="11"/>
      <c r="AJ7" s="11" t="n">
        <v>119</v>
      </c>
      <c r="AK7" s="11" t="n">
        <v>98</v>
      </c>
      <c r="AL7" s="11" t="n">
        <v>91</v>
      </c>
      <c r="AM7" s="11" t="n">
        <v>46</v>
      </c>
      <c r="AN7" s="11" t="n">
        <v>34</v>
      </c>
      <c r="AO7" s="11" t="n">
        <v>51</v>
      </c>
      <c r="AP7" s="11" t="n">
        <v>45</v>
      </c>
    </row>
    <row r="8" ht="30" customHeight="1">
      <c r="B8" s="12" t="s">
        <v>20</v>
      </c>
      <c r="C8" s="12" t="n">
        <v>498</v>
      </c>
      <c r="D8" s="12" t="n">
        <v>275</v>
      </c>
      <c r="E8" s="12" t="n">
        <v>223</v>
      </c>
      <c r="F8" s="12"/>
      <c r="G8" s="12" t="n">
        <v>18</v>
      </c>
      <c r="H8" s="12" t="n">
        <v>67</v>
      </c>
      <c r="I8" s="12" t="n">
        <v>97</v>
      </c>
      <c r="J8" s="12" t="n">
        <v>103</v>
      </c>
      <c r="K8" s="12" t="n">
        <v>89</v>
      </c>
      <c r="L8" s="12" t="n">
        <v>124</v>
      </c>
      <c r="M8" s="12"/>
      <c r="N8" s="12" t="n">
        <v>39</v>
      </c>
      <c r="O8" s="12" t="n">
        <v>82</v>
      </c>
      <c r="P8" s="12" t="n">
        <v>146</v>
      </c>
      <c r="Q8" s="12" t="n">
        <v>155</v>
      </c>
      <c r="R8" s="12" t="n">
        <v>75</v>
      </c>
      <c r="S8" s="12"/>
      <c r="T8" s="12" t="n">
        <v>22</v>
      </c>
      <c r="U8" s="12" t="n">
        <v>102</v>
      </c>
      <c r="V8" s="12" t="n">
        <v>79</v>
      </c>
      <c r="W8" s="12" t="n">
        <v>245</v>
      </c>
      <c r="X8" s="12"/>
      <c r="Y8" s="12" t="n">
        <v>214</v>
      </c>
      <c r="Z8" s="12" t="n">
        <v>47</v>
      </c>
      <c r="AA8" s="12" t="n">
        <v>140</v>
      </c>
      <c r="AB8" s="12" t="n">
        <v>36</v>
      </c>
      <c r="AC8" s="12" t="n">
        <v>12</v>
      </c>
      <c r="AD8" s="12" t="n">
        <v>43</v>
      </c>
      <c r="AE8" s="12"/>
      <c r="AF8" s="12" t="n">
        <v>498</v>
      </c>
      <c r="AG8" s="12"/>
      <c r="AH8" s="12" t="n">
        <v>476</v>
      </c>
      <c r="AI8" s="12"/>
      <c r="AJ8" s="12" t="n">
        <v>108</v>
      </c>
      <c r="AK8" s="12" t="n">
        <v>102</v>
      </c>
      <c r="AL8" s="12" t="n">
        <v>83</v>
      </c>
      <c r="AM8" s="12" t="n">
        <v>48</v>
      </c>
      <c r="AN8" s="12" t="n">
        <v>43</v>
      </c>
      <c r="AO8" s="12" t="n">
        <v>44</v>
      </c>
      <c r="AP8" s="12" t="n">
        <v>69</v>
      </c>
    </row>
    <row r="9">
      <c r="B9" s="20" t="s">
        <v>67</v>
      </c>
      <c r="C9" s="19" t="n">
        <v>0.373582573594155</v>
      </c>
      <c r="D9" s="19" t="n">
        <v>0.383820662226293</v>
      </c>
      <c r="E9" s="19" t="n">
        <v>0.360997583489647</v>
      </c>
      <c r="F9" s="19"/>
      <c r="G9" s="19" t="n">
        <v>0.582075728804835</v>
      </c>
      <c r="H9" s="19" t="n">
        <v>0.346408895133239</v>
      </c>
      <c r="I9" s="19" t="n">
        <v>0.343188316165493</v>
      </c>
      <c r="J9" s="19" t="n">
        <v>0.376312278052949</v>
      </c>
      <c r="K9" s="19" t="n">
        <v>0.402294904017403</v>
      </c>
      <c r="L9" s="19" t="n">
        <v>0.358849303346497</v>
      </c>
      <c r="M9" s="19"/>
      <c r="N9" s="19" t="n">
        <v>0.404191881749397</v>
      </c>
      <c r="O9" s="19" t="n">
        <v>0.440529208259657</v>
      </c>
      <c r="P9" s="19" t="n">
        <v>0.332114498660828</v>
      </c>
      <c r="Q9" s="19" t="n">
        <v>0.339833441251821</v>
      </c>
      <c r="R9" s="19" t="n">
        <v>0.423467464286033</v>
      </c>
      <c r="S9" s="19"/>
      <c r="T9" s="19" t="n">
        <v>0.508646716313555</v>
      </c>
      <c r="U9" s="19" t="n">
        <v>0.439989464255352</v>
      </c>
      <c r="V9" s="19" t="n">
        <v>0.419864867480328</v>
      </c>
      <c r="W9" s="19" t="n">
        <v>0.333955160871006</v>
      </c>
      <c r="X9" s="19"/>
      <c r="Y9" s="19" t="n">
        <v>0.309024967758585</v>
      </c>
      <c r="Z9" s="19" t="n">
        <v>0.505485079877956</v>
      </c>
      <c r="AA9" s="19" t="n">
        <v>0.385803643293615</v>
      </c>
      <c r="AB9" s="19" t="n">
        <v>0.501186273635302</v>
      </c>
      <c r="AC9" s="19" t="n">
        <v>0.597280645368368</v>
      </c>
      <c r="AD9" s="19" t="n">
        <v>0.331532120311287</v>
      </c>
      <c r="AE9" s="19"/>
      <c r="AF9" s="19" t="n">
        <v>0.373582573594155</v>
      </c>
      <c r="AG9" s="19"/>
      <c r="AH9" s="19" t="n">
        <v>0.37148484202441</v>
      </c>
      <c r="AI9" s="19"/>
      <c r="AJ9" s="19" t="n">
        <v>0.448783420184506</v>
      </c>
      <c r="AK9" s="19" t="n">
        <v>0.337548848990238</v>
      </c>
      <c r="AL9" s="19" t="n">
        <v>0.392590782299547</v>
      </c>
      <c r="AM9" s="19" t="n">
        <v>0.27145203957765</v>
      </c>
      <c r="AN9" s="19" t="n">
        <v>0.458618623725184</v>
      </c>
      <c r="AO9" s="19" t="n">
        <v>0.374254169079355</v>
      </c>
      <c r="AP9" s="19" t="n">
        <v>0.304332762704344</v>
      </c>
    </row>
    <row r="10">
      <c r="B10" s="20" t="s">
        <v>68</v>
      </c>
      <c r="C10" s="19" t="n">
        <v>0.361606014199587</v>
      </c>
      <c r="D10" s="19" t="n">
        <v>0.351687845767447</v>
      </c>
      <c r="E10" s="19" t="n">
        <v>0.373797748033724</v>
      </c>
      <c r="F10" s="19"/>
      <c r="G10" s="19" t="n">
        <v>0.207160360530499</v>
      </c>
      <c r="H10" s="19" t="n">
        <v>0.467474173149521</v>
      </c>
      <c r="I10" s="19" t="n">
        <v>0.384233377185067</v>
      </c>
      <c r="J10" s="19" t="n">
        <v>0.405536911852627</v>
      </c>
      <c r="K10" s="19" t="n">
        <v>0.337626516887086</v>
      </c>
      <c r="L10" s="19" t="n">
        <v>0.290504174904806</v>
      </c>
      <c r="M10" s="19"/>
      <c r="N10" s="19" t="n">
        <v>0.453160676164502</v>
      </c>
      <c r="O10" s="19" t="n">
        <v>0.431727019954715</v>
      </c>
      <c r="P10" s="19" t="n">
        <v>0.393442346750438</v>
      </c>
      <c r="Q10" s="19" t="n">
        <v>0.3562732589909</v>
      </c>
      <c r="R10" s="19" t="n">
        <v>0.193819893720881</v>
      </c>
      <c r="S10" s="19"/>
      <c r="T10" s="19" t="n">
        <v>0.359013742258801</v>
      </c>
      <c r="U10" s="19" t="n">
        <v>0.387322053071753</v>
      </c>
      <c r="V10" s="19" t="n">
        <v>0.396173804970878</v>
      </c>
      <c r="W10" s="19" t="n">
        <v>0.343554046646504</v>
      </c>
      <c r="X10" s="19"/>
      <c r="Y10" s="19" t="n">
        <v>0.36439782476879</v>
      </c>
      <c r="Z10" s="19" t="n">
        <v>0.305745658939254</v>
      </c>
      <c r="AA10" s="19" t="n">
        <v>0.284543065468599</v>
      </c>
      <c r="AB10" s="19" t="n">
        <v>0.523789475116481</v>
      </c>
      <c r="AC10" s="19" t="n">
        <v>0.253121337186758</v>
      </c>
      <c r="AD10" s="19" t="n">
        <v>0.571627673984228</v>
      </c>
      <c r="AE10" s="19"/>
      <c r="AF10" s="19" t="n">
        <v>0.361606014199587</v>
      </c>
      <c r="AG10" s="19"/>
      <c r="AH10" s="19" t="n">
        <v>0.367588943877796</v>
      </c>
      <c r="AI10" s="19"/>
      <c r="AJ10" s="19" t="n">
        <v>0.339566963364886</v>
      </c>
      <c r="AK10" s="19" t="n">
        <v>0.462581187249684</v>
      </c>
      <c r="AL10" s="19" t="n">
        <v>0.319390871448456</v>
      </c>
      <c r="AM10" s="19" t="n">
        <v>0.399583890386734</v>
      </c>
      <c r="AN10" s="19" t="n">
        <v>0.303291446788822</v>
      </c>
      <c r="AO10" s="19" t="n">
        <v>0.33474862790628</v>
      </c>
      <c r="AP10" s="19" t="n">
        <v>0.324714020910736</v>
      </c>
    </row>
    <row r="11">
      <c r="B11" s="20" t="s">
        <v>69</v>
      </c>
      <c r="C11" s="19" t="n">
        <v>0.27949622372022</v>
      </c>
      <c r="D11" s="19" t="n">
        <v>0.289702628524082</v>
      </c>
      <c r="E11" s="19" t="n">
        <v>0.266950180403501</v>
      </c>
      <c r="F11" s="19"/>
      <c r="G11" s="19" t="n">
        <v>0.366508775298634</v>
      </c>
      <c r="H11" s="19" t="n">
        <v>0.331455402178863</v>
      </c>
      <c r="I11" s="19" t="n">
        <v>0.301632958661899</v>
      </c>
      <c r="J11" s="19" t="n">
        <v>0.274495899088808</v>
      </c>
      <c r="K11" s="19" t="n">
        <v>0.260054310585559</v>
      </c>
      <c r="L11" s="19" t="n">
        <v>0.239690092714979</v>
      </c>
      <c r="M11" s="19"/>
      <c r="N11" s="19" t="n">
        <v>0.277007679355172</v>
      </c>
      <c r="O11" s="19" t="n">
        <v>0.224493482325662</v>
      </c>
      <c r="P11" s="19" t="n">
        <v>0.303567525401634</v>
      </c>
      <c r="Q11" s="19" t="n">
        <v>0.320152594147682</v>
      </c>
      <c r="R11" s="19" t="n">
        <v>0.21537588264237</v>
      </c>
      <c r="S11" s="19"/>
      <c r="T11" s="19" t="n">
        <v>0.161574943359397</v>
      </c>
      <c r="U11" s="19" t="n">
        <v>0.278961165282689</v>
      </c>
      <c r="V11" s="19" t="n">
        <v>0.269631503220073</v>
      </c>
      <c r="W11" s="19" t="n">
        <v>0.29183085045956</v>
      </c>
      <c r="X11" s="19"/>
      <c r="Y11" s="19" t="n">
        <v>0.324615951835553</v>
      </c>
      <c r="Z11" s="19" t="n">
        <v>0.23551166510905</v>
      </c>
      <c r="AA11" s="19" t="n">
        <v>0.236214496655243</v>
      </c>
      <c r="AB11" s="19" t="n">
        <v>0.325110659113776</v>
      </c>
      <c r="AC11" s="19" t="n">
        <v>0.189041623965019</v>
      </c>
      <c r="AD11" s="19" t="n">
        <v>0.236827191926422</v>
      </c>
      <c r="AE11" s="19"/>
      <c r="AF11" s="19" t="n">
        <v>0.27949622372022</v>
      </c>
      <c r="AG11" s="19"/>
      <c r="AH11" s="19" t="n">
        <v>0.281621871724831</v>
      </c>
      <c r="AI11" s="19"/>
      <c r="AJ11" s="19" t="n">
        <v>0.280577178562323</v>
      </c>
      <c r="AK11" s="19" t="n">
        <v>0.365337343408812</v>
      </c>
      <c r="AL11" s="19" t="n">
        <v>0.253978375410631</v>
      </c>
      <c r="AM11" s="19" t="n">
        <v>0.313680786101635</v>
      </c>
      <c r="AN11" s="19" t="n">
        <v>0.105586961791707</v>
      </c>
      <c r="AO11" s="19" t="n">
        <v>0.277804713816404</v>
      </c>
      <c r="AP11" s="19" t="n">
        <v>0.267377233967167</v>
      </c>
    </row>
    <row r="12">
      <c r="B12" s="20" t="s">
        <v>70</v>
      </c>
      <c r="C12" s="19" t="n">
        <v>0.242622788470123</v>
      </c>
      <c r="D12" s="19" t="n">
        <v>0.186112891568585</v>
      </c>
      <c r="E12" s="19" t="n">
        <v>0.312086583800065</v>
      </c>
      <c r="F12" s="19"/>
      <c r="G12" s="19" t="n">
        <v>0.226069221774469</v>
      </c>
      <c r="H12" s="19" t="n">
        <v>0.332883058998408</v>
      </c>
      <c r="I12" s="19" t="n">
        <v>0.165656000854251</v>
      </c>
      <c r="J12" s="19" t="n">
        <v>0.258576572046922</v>
      </c>
      <c r="K12" s="19" t="n">
        <v>0.230635429121634</v>
      </c>
      <c r="L12" s="19" t="n">
        <v>0.252440680783278</v>
      </c>
      <c r="M12" s="19"/>
      <c r="N12" s="19" t="n">
        <v>0.203487326824156</v>
      </c>
      <c r="O12" s="19" t="n">
        <v>0.217083428467886</v>
      </c>
      <c r="P12" s="19" t="n">
        <v>0.221113455729172</v>
      </c>
      <c r="Q12" s="19" t="n">
        <v>0.285692146229362</v>
      </c>
      <c r="R12" s="19" t="n">
        <v>0.230030963712141</v>
      </c>
      <c r="S12" s="19"/>
      <c r="T12" s="19" t="n">
        <v>0.107675300482142</v>
      </c>
      <c r="U12" s="19" t="n">
        <v>0.295957060266788</v>
      </c>
      <c r="V12" s="19" t="n">
        <v>0.248621302145051</v>
      </c>
      <c r="W12" s="19" t="n">
        <v>0.24402164795343</v>
      </c>
      <c r="X12" s="19"/>
      <c r="Y12" s="19" t="n">
        <v>0.204893729987684</v>
      </c>
      <c r="Z12" s="19" t="n">
        <v>0.229112790198147</v>
      </c>
      <c r="AA12" s="19" t="n">
        <v>0.266553618565179</v>
      </c>
      <c r="AB12" s="19" t="n">
        <v>0.258538673966508</v>
      </c>
      <c r="AC12" s="19" t="n">
        <v>0.235167708738362</v>
      </c>
      <c r="AD12" s="19" t="n">
        <v>0.327345705719577</v>
      </c>
      <c r="AE12" s="19"/>
      <c r="AF12" s="19" t="n">
        <v>0.242622788470123</v>
      </c>
      <c r="AG12" s="19"/>
      <c r="AH12" s="19" t="n">
        <v>0.251012901500256</v>
      </c>
      <c r="AI12" s="19"/>
      <c r="AJ12" s="19" t="n">
        <v>0.274300212317449</v>
      </c>
      <c r="AK12" s="19" t="n">
        <v>0.23020029754917</v>
      </c>
      <c r="AL12" s="19" t="n">
        <v>0.179980403966044</v>
      </c>
      <c r="AM12" s="19" t="n">
        <v>0.274547898869455</v>
      </c>
      <c r="AN12" s="19" t="n">
        <v>0.266296218508813</v>
      </c>
      <c r="AO12" s="19" t="n">
        <v>0.221418428438205</v>
      </c>
      <c r="AP12" s="19" t="n">
        <v>0.262865829000937</v>
      </c>
    </row>
    <row r="13">
      <c r="B13" s="20" t="s">
        <v>71</v>
      </c>
      <c r="C13" s="19" t="n">
        <v>0.219976028625725</v>
      </c>
      <c r="D13" s="19" t="n">
        <v>0.228425236868512</v>
      </c>
      <c r="E13" s="19" t="n">
        <v>0.209589988228241</v>
      </c>
      <c r="F13" s="19"/>
      <c r="G13" s="19" t="n">
        <v>0.285872341655396</v>
      </c>
      <c r="H13" s="19" t="n">
        <v>0.2587006565555</v>
      </c>
      <c r="I13" s="19" t="n">
        <v>0.259521188235028</v>
      </c>
      <c r="J13" s="19" t="n">
        <v>0.206955526206491</v>
      </c>
      <c r="K13" s="19" t="n">
        <v>0.185983383096918</v>
      </c>
      <c r="L13" s="19" t="n">
        <v>0.193713024079213</v>
      </c>
      <c r="M13" s="19"/>
      <c r="N13" s="19" t="n">
        <v>0.140195336476882</v>
      </c>
      <c r="O13" s="19" t="n">
        <v>0.221465955968909</v>
      </c>
      <c r="P13" s="19" t="n">
        <v>0.16414507055689</v>
      </c>
      <c r="Q13" s="19" t="n">
        <v>0.274008379767526</v>
      </c>
      <c r="R13" s="19" t="n">
        <v>0.242201929312345</v>
      </c>
      <c r="S13" s="19"/>
      <c r="T13" s="19" t="n">
        <v>0.261537671241339</v>
      </c>
      <c r="U13" s="19" t="n">
        <v>0.259051292719441</v>
      </c>
      <c r="V13" s="19" t="n">
        <v>0.242976736008469</v>
      </c>
      <c r="W13" s="19" t="n">
        <v>0.207048603714523</v>
      </c>
      <c r="X13" s="19"/>
      <c r="Y13" s="19" t="n">
        <v>0.218745349871059</v>
      </c>
      <c r="Z13" s="19" t="n">
        <v>0.284880285415762</v>
      </c>
      <c r="AA13" s="19" t="n">
        <v>0.187699113003959</v>
      </c>
      <c r="AB13" s="19" t="n">
        <v>0.22375318488465</v>
      </c>
      <c r="AC13" s="19" t="n">
        <v>0.293949765979469</v>
      </c>
      <c r="AD13" s="19" t="n">
        <v>0.235759455009684</v>
      </c>
      <c r="AE13" s="19"/>
      <c r="AF13" s="19" t="n">
        <v>0.219976028625725</v>
      </c>
      <c r="AG13" s="19"/>
      <c r="AH13" s="19" t="n">
        <v>0.226084204463309</v>
      </c>
      <c r="AI13" s="19"/>
      <c r="AJ13" s="19" t="n">
        <v>0.250978712671936</v>
      </c>
      <c r="AK13" s="19" t="n">
        <v>0.250262204110044</v>
      </c>
      <c r="AL13" s="19" t="n">
        <v>0.24987239664631</v>
      </c>
      <c r="AM13" s="19" t="n">
        <v>0.186416498180843</v>
      </c>
      <c r="AN13" s="19" t="n">
        <v>0.0510856013373764</v>
      </c>
      <c r="AO13" s="19" t="n">
        <v>0.22793448154379</v>
      </c>
      <c r="AP13" s="19" t="n">
        <v>0.214667345332467</v>
      </c>
    </row>
    <row r="14">
      <c r="B14" s="20" t="s">
        <v>72</v>
      </c>
      <c r="C14" s="19" t="n">
        <v>0.209697418549236</v>
      </c>
      <c r="D14" s="19" t="n">
        <v>0.226161999027802</v>
      </c>
      <c r="E14" s="19" t="n">
        <v>0.18945862302375</v>
      </c>
      <c r="F14" s="19"/>
      <c r="G14" s="19" t="n">
        <v>0.283738288547399</v>
      </c>
      <c r="H14" s="19" t="n">
        <v>0.341535710944624</v>
      </c>
      <c r="I14" s="19" t="n">
        <v>0.167023504962794</v>
      </c>
      <c r="J14" s="19" t="n">
        <v>0.182645640756415</v>
      </c>
      <c r="K14" s="19" t="n">
        <v>0.265477522494279</v>
      </c>
      <c r="L14" s="19" t="n">
        <v>0.144192743244612</v>
      </c>
      <c r="M14" s="19"/>
      <c r="N14" s="19" t="n">
        <v>0.177987769516623</v>
      </c>
      <c r="O14" s="19" t="n">
        <v>0.220713612412359</v>
      </c>
      <c r="P14" s="19" t="n">
        <v>0.257897542070825</v>
      </c>
      <c r="Q14" s="19" t="n">
        <v>0.175873950145629</v>
      </c>
      <c r="R14" s="19" t="n">
        <v>0.176470554121835</v>
      </c>
      <c r="S14" s="19"/>
      <c r="T14" s="19" t="n">
        <v>0.0726190048584418</v>
      </c>
      <c r="U14" s="19" t="n">
        <v>0.328750124661232</v>
      </c>
      <c r="V14" s="19" t="n">
        <v>0.222418819008661</v>
      </c>
      <c r="W14" s="19" t="n">
        <v>0.167299139399902</v>
      </c>
      <c r="X14" s="19"/>
      <c r="Y14" s="19" t="n">
        <v>0.214556525726982</v>
      </c>
      <c r="Z14" s="19" t="n">
        <v>0.105590850962206</v>
      </c>
      <c r="AA14" s="19" t="n">
        <v>0.177063527600306</v>
      </c>
      <c r="AB14" s="19" t="n">
        <v>0.351066234123786</v>
      </c>
      <c r="AC14" s="19" t="n">
        <v>0.439919149734761</v>
      </c>
      <c r="AD14" s="19" t="n">
        <v>0.223198343220384</v>
      </c>
      <c r="AE14" s="19"/>
      <c r="AF14" s="19" t="n">
        <v>0.209697418549236</v>
      </c>
      <c r="AG14" s="19"/>
      <c r="AH14" s="19" t="n">
        <v>0.209609170078635</v>
      </c>
      <c r="AI14" s="19"/>
      <c r="AJ14" s="19" t="n">
        <v>0.265028649219089</v>
      </c>
      <c r="AK14" s="19" t="n">
        <v>0.150520025029944</v>
      </c>
      <c r="AL14" s="19" t="n">
        <v>0.224562090148138</v>
      </c>
      <c r="AM14" s="19" t="n">
        <v>0.283911663917364</v>
      </c>
      <c r="AN14" s="19" t="n">
        <v>0.109401475399697</v>
      </c>
      <c r="AO14" s="19" t="n">
        <v>0.253697549802089</v>
      </c>
      <c r="AP14" s="19" t="n">
        <v>0.174986798358738</v>
      </c>
    </row>
    <row r="15">
      <c r="B15" s="20" t="s">
        <v>73</v>
      </c>
      <c r="C15" s="19" t="n">
        <v>0.185087527901088</v>
      </c>
      <c r="D15" s="19" t="n">
        <v>0.184293285904471</v>
      </c>
      <c r="E15" s="19" t="n">
        <v>0.186063835884654</v>
      </c>
      <c r="F15" s="19"/>
      <c r="G15" s="19" t="n">
        <v>0.233003145646645</v>
      </c>
      <c r="H15" s="19" t="n">
        <v>0.192190007712792</v>
      </c>
      <c r="I15" s="19" t="n">
        <v>0.242734190054059</v>
      </c>
      <c r="J15" s="19" t="n">
        <v>0.168160849628163</v>
      </c>
      <c r="K15" s="19" t="n">
        <v>0.211072589636866</v>
      </c>
      <c r="L15" s="19" t="n">
        <v>0.124492177532107</v>
      </c>
      <c r="M15" s="19"/>
      <c r="N15" s="19" t="n">
        <v>0.0493556608018095</v>
      </c>
      <c r="O15" s="19" t="n">
        <v>0.144727230872786</v>
      </c>
      <c r="P15" s="19" t="n">
        <v>0.19871233869053</v>
      </c>
      <c r="Q15" s="19" t="n">
        <v>0.197417697203422</v>
      </c>
      <c r="R15" s="19" t="n">
        <v>0.250472533205386</v>
      </c>
      <c r="S15" s="19"/>
      <c r="T15" s="19" t="n">
        <v>0.0826090270504393</v>
      </c>
      <c r="U15" s="19" t="n">
        <v>0.169016519027785</v>
      </c>
      <c r="V15" s="19" t="n">
        <v>0.186167409244753</v>
      </c>
      <c r="W15" s="19" t="n">
        <v>0.204066438474211</v>
      </c>
      <c r="X15" s="19"/>
      <c r="Y15" s="19" t="n">
        <v>0.213096457153705</v>
      </c>
      <c r="Z15" s="19" t="n">
        <v>0.168851846479196</v>
      </c>
      <c r="AA15" s="19" t="n">
        <v>0.146169556745825</v>
      </c>
      <c r="AB15" s="19" t="n">
        <v>0.263956540830422</v>
      </c>
      <c r="AC15" s="19" t="n">
        <v>0.223570413249247</v>
      </c>
      <c r="AD15" s="19" t="n">
        <v>0.138700290788738</v>
      </c>
      <c r="AE15" s="19"/>
      <c r="AF15" s="19" t="n">
        <v>0.185087527901088</v>
      </c>
      <c r="AG15" s="19"/>
      <c r="AH15" s="19" t="n">
        <v>0.183603969843689</v>
      </c>
      <c r="AI15" s="19"/>
      <c r="AJ15" s="19" t="n">
        <v>0.250846972976312</v>
      </c>
      <c r="AK15" s="19" t="n">
        <v>0.104761633462734</v>
      </c>
      <c r="AL15" s="19" t="n">
        <v>0.191367715634996</v>
      </c>
      <c r="AM15" s="19" t="n">
        <v>0.177911468307713</v>
      </c>
      <c r="AN15" s="19" t="n">
        <v>0.10551962255998</v>
      </c>
      <c r="AO15" s="19" t="n">
        <v>0.247621062902858</v>
      </c>
      <c r="AP15" s="19" t="n">
        <v>0.207815859310201</v>
      </c>
    </row>
    <row r="16">
      <c r="B16" s="20" t="s">
        <v>74</v>
      </c>
      <c r="C16" s="19" t="n">
        <v>0.137050492687073</v>
      </c>
      <c r="D16" s="19" t="n">
        <v>0.162081874711872</v>
      </c>
      <c r="E16" s="19" t="n">
        <v>0.106281107267281</v>
      </c>
      <c r="F16" s="19"/>
      <c r="G16" s="19" t="n">
        <v>0.171987077370881</v>
      </c>
      <c r="H16" s="19" t="n">
        <v>0.189927481741483</v>
      </c>
      <c r="I16" s="19" t="n">
        <v>0.186372642527444</v>
      </c>
      <c r="J16" s="19" t="n">
        <v>0.15189512875731</v>
      </c>
      <c r="K16" s="19" t="n">
        <v>0.133384046150684</v>
      </c>
      <c r="L16" s="19" t="n">
        <v>0.0553365214750169</v>
      </c>
      <c r="M16" s="19"/>
      <c r="N16" s="19" t="n">
        <v>0.0645821873029358</v>
      </c>
      <c r="O16" s="19" t="n">
        <v>0.137608881762996</v>
      </c>
      <c r="P16" s="19" t="n">
        <v>0.146270612446667</v>
      </c>
      <c r="Q16" s="19" t="n">
        <v>0.12172051129388</v>
      </c>
      <c r="R16" s="19" t="n">
        <v>0.189922912057762</v>
      </c>
      <c r="S16" s="19"/>
      <c r="T16" s="19" t="n">
        <v>0.207433090726479</v>
      </c>
      <c r="U16" s="19" t="n">
        <v>0.162838125266861</v>
      </c>
      <c r="V16" s="19" t="n">
        <v>0.112729379641624</v>
      </c>
      <c r="W16" s="19" t="n">
        <v>0.133273328674065</v>
      </c>
      <c r="X16" s="19"/>
      <c r="Y16" s="19" t="n">
        <v>0.141958161636726</v>
      </c>
      <c r="Z16" s="19" t="n">
        <v>0.172938331180351</v>
      </c>
      <c r="AA16" s="19" t="n">
        <v>0.0849634120435436</v>
      </c>
      <c r="AB16" s="19" t="n">
        <v>0.149867609579007</v>
      </c>
      <c r="AC16" s="19" t="n">
        <v>0.291275522541863</v>
      </c>
      <c r="AD16" s="19" t="n">
        <v>0.208921917485689</v>
      </c>
      <c r="AE16" s="19"/>
      <c r="AF16" s="19" t="n">
        <v>0.137050492687073</v>
      </c>
      <c r="AG16" s="19"/>
      <c r="AH16" s="19" t="n">
        <v>0.137196717076516</v>
      </c>
      <c r="AI16" s="19"/>
      <c r="AJ16" s="19" t="n">
        <v>0.188208678140875</v>
      </c>
      <c r="AK16" s="19" t="n">
        <v>0.102331067109508</v>
      </c>
      <c r="AL16" s="19" t="n">
        <v>0.127535811714961</v>
      </c>
      <c r="AM16" s="19" t="n">
        <v>0.134589305053204</v>
      </c>
      <c r="AN16" s="19" t="n">
        <v>0.10422498144798</v>
      </c>
      <c r="AO16" s="19" t="n">
        <v>0.146228381329703</v>
      </c>
      <c r="AP16" s="19" t="n">
        <v>0.135910574347289</v>
      </c>
    </row>
    <row r="17">
      <c r="B17" s="20" t="s">
        <v>75</v>
      </c>
      <c r="C17" s="19" t="n">
        <v>0.133650054515966</v>
      </c>
      <c r="D17" s="19" t="n">
        <v>0.16126010922684</v>
      </c>
      <c r="E17" s="19" t="n">
        <v>0.0997108811207937</v>
      </c>
      <c r="F17" s="19"/>
      <c r="G17" s="19" t="n">
        <v>0.137995412342253</v>
      </c>
      <c r="H17" s="19" t="n">
        <v>0.133083499833768</v>
      </c>
      <c r="I17" s="19" t="n">
        <v>0.1852009234335</v>
      </c>
      <c r="J17" s="19" t="n">
        <v>0.207529983306597</v>
      </c>
      <c r="K17" s="19" t="n">
        <v>0.0727730408673938</v>
      </c>
      <c r="L17" s="19" t="n">
        <v>0.0754603531961955</v>
      </c>
      <c r="M17" s="19"/>
      <c r="N17" s="19" t="n">
        <v>0.175503575710568</v>
      </c>
      <c r="O17" s="19" t="n">
        <v>0.105875867490127</v>
      </c>
      <c r="P17" s="19" t="n">
        <v>0.131394582682901</v>
      </c>
      <c r="Q17" s="19" t="n">
        <v>0.135757275264691</v>
      </c>
      <c r="R17" s="19" t="n">
        <v>0.144801432867757</v>
      </c>
      <c r="S17" s="19"/>
      <c r="T17" s="19" t="n">
        <v>0.0411329830198977</v>
      </c>
      <c r="U17" s="19" t="n">
        <v>0.148583770887767</v>
      </c>
      <c r="V17" s="19" t="n">
        <v>0.146568086654909</v>
      </c>
      <c r="W17" s="19" t="n">
        <v>0.152817752474004</v>
      </c>
      <c r="X17" s="19"/>
      <c r="Y17" s="19" t="n">
        <v>0.154314212279633</v>
      </c>
      <c r="Z17" s="19" t="n">
        <v>0.122238335897536</v>
      </c>
      <c r="AA17" s="19" t="n">
        <v>0.0751081733260963</v>
      </c>
      <c r="AB17" s="19" t="n">
        <v>0.202579354687448</v>
      </c>
      <c r="AC17" s="19" t="n">
        <v>0.190911539591033</v>
      </c>
      <c r="AD17" s="19" t="n">
        <v>0.148378779756133</v>
      </c>
      <c r="AE17" s="19"/>
      <c r="AF17" s="19" t="n">
        <v>0.133650054515966</v>
      </c>
      <c r="AG17" s="19"/>
      <c r="AH17" s="19" t="n">
        <v>0.129807147237387</v>
      </c>
      <c r="AI17" s="19"/>
      <c r="AJ17" s="19" t="n">
        <v>0.177834837045467</v>
      </c>
      <c r="AK17" s="19" t="n">
        <v>0.0771610891074643</v>
      </c>
      <c r="AL17" s="19" t="n">
        <v>0.0878989498889574</v>
      </c>
      <c r="AM17" s="19" t="n">
        <v>0.250212744696032</v>
      </c>
      <c r="AN17" s="19" t="n">
        <v>0.15714187521901</v>
      </c>
      <c r="AO17" s="19" t="n">
        <v>0.1175601135538</v>
      </c>
      <c r="AP17" s="19" t="n">
        <v>0.116584530802162</v>
      </c>
    </row>
    <row r="18">
      <c r="B18" s="20" t="s">
        <v>76</v>
      </c>
      <c r="C18" s="19" t="n">
        <v>0.126111991244546</v>
      </c>
      <c r="D18" s="19" t="n">
        <v>0.16615369795457</v>
      </c>
      <c r="E18" s="19" t="n">
        <v>0.0768914286161448</v>
      </c>
      <c r="F18" s="19"/>
      <c r="G18" s="19" t="n">
        <v>0.0708838011271012</v>
      </c>
      <c r="H18" s="19" t="n">
        <v>0.223027778406576</v>
      </c>
      <c r="I18" s="19" t="n">
        <v>0.141846218249669</v>
      </c>
      <c r="J18" s="19" t="n">
        <v>0.0946703123096002</v>
      </c>
      <c r="K18" s="19" t="n">
        <v>0.127400248515132</v>
      </c>
      <c r="L18" s="19" t="n">
        <v>0.0949304770179168</v>
      </c>
      <c r="M18" s="19"/>
      <c r="N18" s="19" t="n">
        <v>0.0544360023010138</v>
      </c>
      <c r="O18" s="19" t="n">
        <v>0.112671924121052</v>
      </c>
      <c r="P18" s="19" t="n">
        <v>0.159408534357277</v>
      </c>
      <c r="Q18" s="19" t="n">
        <v>0.120167453926732</v>
      </c>
      <c r="R18" s="19" t="n">
        <v>0.127739060318394</v>
      </c>
      <c r="S18" s="19"/>
      <c r="T18" s="19" t="n">
        <v>0</v>
      </c>
      <c r="U18" s="19" t="n">
        <v>0.163179283520833</v>
      </c>
      <c r="V18" s="19" t="n">
        <v>0.0847990883253672</v>
      </c>
      <c r="W18" s="19" t="n">
        <v>0.129931995843801</v>
      </c>
      <c r="X18" s="19"/>
      <c r="Y18" s="19" t="n">
        <v>0.133105826247526</v>
      </c>
      <c r="Z18" s="19" t="n">
        <v>0.106360880436312</v>
      </c>
      <c r="AA18" s="19" t="n">
        <v>0.113408366626399</v>
      </c>
      <c r="AB18" s="19" t="n">
        <v>0.206792500684538</v>
      </c>
      <c r="AC18" s="19" t="n">
        <v>0.0560187673559763</v>
      </c>
      <c r="AD18" s="19" t="n">
        <v>0.0922805640189119</v>
      </c>
      <c r="AE18" s="19"/>
      <c r="AF18" s="19" t="n">
        <v>0.126111991244546</v>
      </c>
      <c r="AG18" s="19"/>
      <c r="AH18" s="19" t="n">
        <v>0.131919850905307</v>
      </c>
      <c r="AI18" s="19"/>
      <c r="AJ18" s="19" t="n">
        <v>0.167325609636196</v>
      </c>
      <c r="AK18" s="19" t="n">
        <v>0.0864092870387512</v>
      </c>
      <c r="AL18" s="19" t="n">
        <v>0.0909725019554597</v>
      </c>
      <c r="AM18" s="19" t="n">
        <v>0.192699486572859</v>
      </c>
      <c r="AN18" s="19" t="n">
        <v>0.155779894875284</v>
      </c>
      <c r="AO18" s="19" t="n">
        <v>0.126680431807164</v>
      </c>
      <c r="AP18" s="19" t="n">
        <v>0.0967666903030778</v>
      </c>
    </row>
    <row r="19">
      <c r="B19" s="20" t="s">
        <v>77</v>
      </c>
      <c r="C19" s="19" t="n">
        <v>0.1245685302961</v>
      </c>
      <c r="D19" s="19" t="n">
        <v>0.166819208635523</v>
      </c>
      <c r="E19" s="19" t="n">
        <v>0.0726326282038599</v>
      </c>
      <c r="F19" s="19"/>
      <c r="G19" s="19" t="n">
        <v>0.160115438128708</v>
      </c>
      <c r="H19" s="19" t="n">
        <v>0.151309846594841</v>
      </c>
      <c r="I19" s="19" t="n">
        <v>0.171096468224324</v>
      </c>
      <c r="J19" s="19" t="n">
        <v>0.171940464995412</v>
      </c>
      <c r="K19" s="19" t="n">
        <v>0.0987292161529143</v>
      </c>
      <c r="L19" s="19" t="n">
        <v>0.0479666489681214</v>
      </c>
      <c r="M19" s="19"/>
      <c r="N19" s="19" t="n">
        <v>0.0305086421120381</v>
      </c>
      <c r="O19" s="19" t="n">
        <v>0.0858727640215239</v>
      </c>
      <c r="P19" s="19" t="n">
        <v>0.173793506938862</v>
      </c>
      <c r="Q19" s="19" t="n">
        <v>0.097942020378046</v>
      </c>
      <c r="R19" s="19" t="n">
        <v>0.177056253542072</v>
      </c>
      <c r="S19" s="19"/>
      <c r="T19" s="19" t="n">
        <v>0.0551204398634588</v>
      </c>
      <c r="U19" s="19" t="n">
        <v>0.12275750415998</v>
      </c>
      <c r="V19" s="19" t="n">
        <v>0.12431330427431</v>
      </c>
      <c r="W19" s="19" t="n">
        <v>0.133184739472673</v>
      </c>
      <c r="X19" s="19"/>
      <c r="Y19" s="19" t="n">
        <v>0.183779098358525</v>
      </c>
      <c r="Z19" s="19" t="n">
        <v>0.0656315190042446</v>
      </c>
      <c r="AA19" s="19" t="n">
        <v>0.0600445218287466</v>
      </c>
      <c r="AB19" s="19" t="n">
        <v>0.138797790344599</v>
      </c>
      <c r="AC19" s="19" t="n">
        <v>0.10036398295083</v>
      </c>
      <c r="AD19" s="19" t="n">
        <v>0.116094916797903</v>
      </c>
      <c r="AE19" s="19"/>
      <c r="AF19" s="19" t="n">
        <v>0.1245685302961</v>
      </c>
      <c r="AG19" s="19"/>
      <c r="AH19" s="19" t="n">
        <v>0.119738730339889</v>
      </c>
      <c r="AI19" s="19"/>
      <c r="AJ19" s="19" t="n">
        <v>0.143038388452891</v>
      </c>
      <c r="AK19" s="19" t="n">
        <v>0.0571993099772292</v>
      </c>
      <c r="AL19" s="19" t="n">
        <v>0.120327727476939</v>
      </c>
      <c r="AM19" s="19" t="n">
        <v>0.2198672418187</v>
      </c>
      <c r="AN19" s="19" t="n">
        <v>0.0211552095653732</v>
      </c>
      <c r="AO19" s="19" t="n">
        <v>0.215925395102808</v>
      </c>
      <c r="AP19" s="19" t="n">
        <v>0.139516323354401</v>
      </c>
    </row>
    <row r="20">
      <c r="B20" s="20" t="s">
        <v>78</v>
      </c>
      <c r="C20" s="19" t="n">
        <v>0.105794341787291</v>
      </c>
      <c r="D20" s="19" t="n">
        <v>0.14590535872207</v>
      </c>
      <c r="E20" s="19" t="n">
        <v>0.0564885807860276</v>
      </c>
      <c r="F20" s="19"/>
      <c r="G20" s="19" t="n">
        <v>0.146221087084478</v>
      </c>
      <c r="H20" s="19" t="n">
        <v>0.132319894864243</v>
      </c>
      <c r="I20" s="19" t="n">
        <v>0.114281946583696</v>
      </c>
      <c r="J20" s="19" t="n">
        <v>0.106401822362481</v>
      </c>
      <c r="K20" s="19" t="n">
        <v>0.136865792724394</v>
      </c>
      <c r="L20" s="19" t="n">
        <v>0.0563156757190931</v>
      </c>
      <c r="M20" s="19"/>
      <c r="N20" s="19" t="n">
        <v>0.0544360023010138</v>
      </c>
      <c r="O20" s="19" t="n">
        <v>0.0758523265289679</v>
      </c>
      <c r="P20" s="19" t="n">
        <v>0.0870451277297965</v>
      </c>
      <c r="Q20" s="19" t="n">
        <v>0.121678123560972</v>
      </c>
      <c r="R20" s="19" t="n">
        <v>0.170288546304021</v>
      </c>
      <c r="S20" s="19"/>
      <c r="T20" s="19" t="n">
        <v>0.0792052330038494</v>
      </c>
      <c r="U20" s="19" t="n">
        <v>0.118278955642894</v>
      </c>
      <c r="V20" s="19" t="n">
        <v>0.0726571468989367</v>
      </c>
      <c r="W20" s="19" t="n">
        <v>0.116438227914157</v>
      </c>
      <c r="X20" s="19"/>
      <c r="Y20" s="19" t="n">
        <v>0.117127590181592</v>
      </c>
      <c r="Z20" s="19" t="n">
        <v>0.0705703247238998</v>
      </c>
      <c r="AA20" s="19" t="n">
        <v>0.0530713566303189</v>
      </c>
      <c r="AB20" s="19" t="n">
        <v>0.208655190405041</v>
      </c>
      <c r="AC20" s="19" t="n">
        <v>0.114711778149559</v>
      </c>
      <c r="AD20" s="19" t="n">
        <v>0.155240092042771</v>
      </c>
      <c r="AE20" s="19"/>
      <c r="AF20" s="19" t="n">
        <v>0.105794341787291</v>
      </c>
      <c r="AG20" s="19"/>
      <c r="AH20" s="19" t="n">
        <v>0.109236073088341</v>
      </c>
      <c r="AI20" s="19"/>
      <c r="AJ20" s="19" t="n">
        <v>0.175161108942899</v>
      </c>
      <c r="AK20" s="19" t="n">
        <v>0.0936367333347249</v>
      </c>
      <c r="AL20" s="19" t="n">
        <v>0.0168048497085123</v>
      </c>
      <c r="AM20" s="19" t="n">
        <v>0.0957185818792613</v>
      </c>
      <c r="AN20" s="19" t="n">
        <v>0.155310582785356</v>
      </c>
      <c r="AO20" s="19" t="n">
        <v>0.0592526546160516</v>
      </c>
      <c r="AP20" s="19" t="n">
        <v>0.127721321756572</v>
      </c>
    </row>
    <row r="21">
      <c r="B21" s="20" t="s">
        <v>79</v>
      </c>
      <c r="C21" s="19" t="n">
        <v>0.101503467553612</v>
      </c>
      <c r="D21" s="19" t="n">
        <v>0.117429014152013</v>
      </c>
      <c r="E21" s="19" t="n">
        <v>0.0819272699300993</v>
      </c>
      <c r="F21" s="19"/>
      <c r="G21" s="19" t="n">
        <v>0.0300760185930157</v>
      </c>
      <c r="H21" s="19" t="n">
        <v>0.202890841352571</v>
      </c>
      <c r="I21" s="19" t="n">
        <v>0.13499304797021</v>
      </c>
      <c r="J21" s="19" t="n">
        <v>0.0297715088351018</v>
      </c>
      <c r="K21" s="19" t="n">
        <v>0.0755169212569531</v>
      </c>
      <c r="L21" s="19" t="n">
        <v>0.109141580433451</v>
      </c>
      <c r="M21" s="19"/>
      <c r="N21" s="19" t="n">
        <v>0.121668896578442</v>
      </c>
      <c r="O21" s="19" t="n">
        <v>0.019335507414957</v>
      </c>
      <c r="P21" s="19" t="n">
        <v>0.0928855428305248</v>
      </c>
      <c r="Q21" s="19" t="n">
        <v>0.13308842299804</v>
      </c>
      <c r="R21" s="19" t="n">
        <v>0.134133452157937</v>
      </c>
      <c r="S21" s="19"/>
      <c r="T21" s="19" t="n">
        <v>0.060564468187512</v>
      </c>
      <c r="U21" s="19" t="n">
        <v>0.0475419093159198</v>
      </c>
      <c r="V21" s="19" t="n">
        <v>0.0614482984372874</v>
      </c>
      <c r="W21" s="19" t="n">
        <v>0.143895580159962</v>
      </c>
      <c r="X21" s="19"/>
      <c r="Y21" s="19" t="n">
        <v>0.11366270278062</v>
      </c>
      <c r="Z21" s="19" t="n">
        <v>0.10661469562918</v>
      </c>
      <c r="AA21" s="19" t="n">
        <v>0.0808543809551465</v>
      </c>
      <c r="AB21" s="19" t="n">
        <v>0.159614168149213</v>
      </c>
      <c r="AC21" s="19" t="n">
        <v>0.0595355541581181</v>
      </c>
      <c r="AD21" s="19" t="n">
        <v>0.0788983176799442</v>
      </c>
      <c r="AE21" s="19"/>
      <c r="AF21" s="19" t="n">
        <v>0.101503467553612</v>
      </c>
      <c r="AG21" s="19"/>
      <c r="AH21" s="19" t="n">
        <v>0.100894991075877</v>
      </c>
      <c r="AI21" s="19"/>
      <c r="AJ21" s="19" t="n">
        <v>0.127385998328243</v>
      </c>
      <c r="AK21" s="19" t="n">
        <v>0.043660826507154</v>
      </c>
      <c r="AL21" s="19" t="n">
        <v>0.042102005224023</v>
      </c>
      <c r="AM21" s="19" t="n">
        <v>0.209674745344199</v>
      </c>
      <c r="AN21" s="19" t="n">
        <v>0.0943100402866134</v>
      </c>
      <c r="AO21" s="19" t="n">
        <v>0.118453346938517</v>
      </c>
      <c r="AP21" s="19" t="n">
        <v>0.135389510349335</v>
      </c>
    </row>
    <row r="22">
      <c r="B22" s="20" t="s">
        <v>80</v>
      </c>
      <c r="C22" s="19" t="n">
        <v>0.0976509250899137</v>
      </c>
      <c r="D22" s="19" t="n">
        <v>0.0947203716746647</v>
      </c>
      <c r="E22" s="19" t="n">
        <v>0.101253256253161</v>
      </c>
      <c r="F22" s="19"/>
      <c r="G22" s="19" t="n">
        <v>0.112262729286382</v>
      </c>
      <c r="H22" s="19" t="n">
        <v>0.123099911169692</v>
      </c>
      <c r="I22" s="19" t="n">
        <v>0.0923298144222894</v>
      </c>
      <c r="J22" s="19" t="n">
        <v>0.0895483330631596</v>
      </c>
      <c r="K22" s="19" t="n">
        <v>0.0689703873601078</v>
      </c>
      <c r="L22" s="19" t="n">
        <v>0.113278464443266</v>
      </c>
      <c r="M22" s="19"/>
      <c r="N22" s="19" t="n">
        <v>0.0832774404901982</v>
      </c>
      <c r="O22" s="19" t="n">
        <v>0.142480637619854</v>
      </c>
      <c r="P22" s="19" t="n">
        <v>0.0736314330512446</v>
      </c>
      <c r="Q22" s="19" t="n">
        <v>0.114198848646195</v>
      </c>
      <c r="R22" s="19" t="n">
        <v>0.0702252767154906</v>
      </c>
      <c r="S22" s="19"/>
      <c r="T22" s="19" t="n">
        <v>0.0958146153926739</v>
      </c>
      <c r="U22" s="19" t="n">
        <v>0.0536778380112959</v>
      </c>
      <c r="V22" s="19" t="n">
        <v>0.100102933010561</v>
      </c>
      <c r="W22" s="19" t="n">
        <v>0.113391294813507</v>
      </c>
      <c r="X22" s="19"/>
      <c r="Y22" s="19" t="n">
        <v>0.106921812206706</v>
      </c>
      <c r="Z22" s="19" t="n">
        <v>0.0838672678502489</v>
      </c>
      <c r="AA22" s="19" t="n">
        <v>0.0835979332664429</v>
      </c>
      <c r="AB22" s="19" t="n">
        <v>0.0558838947717442</v>
      </c>
      <c r="AC22" s="19" t="n">
        <v>0.084180702845077</v>
      </c>
      <c r="AD22" s="19" t="n">
        <v>0.13880641960319</v>
      </c>
      <c r="AE22" s="19"/>
      <c r="AF22" s="19" t="n">
        <v>0.0976509250899137</v>
      </c>
      <c r="AG22" s="19"/>
      <c r="AH22" s="19" t="n">
        <v>0.1000835112355</v>
      </c>
      <c r="AI22" s="19"/>
      <c r="AJ22" s="19" t="n">
        <v>0.0953007451037659</v>
      </c>
      <c r="AK22" s="19" t="n">
        <v>0.117970968240466</v>
      </c>
      <c r="AL22" s="19" t="n">
        <v>0.0994524278174842</v>
      </c>
      <c r="AM22" s="19" t="n">
        <v>0.112419752254428</v>
      </c>
      <c r="AN22" s="19" t="n">
        <v>0.085761074091614</v>
      </c>
      <c r="AO22" s="19" t="n">
        <v>0.080365655615783</v>
      </c>
      <c r="AP22" s="19" t="n">
        <v>0.0772952987685475</v>
      </c>
    </row>
    <row r="23">
      <c r="B23" s="20" t="s">
        <v>60</v>
      </c>
      <c r="C23" s="19" t="n">
        <v>0.0619288413575129</v>
      </c>
      <c r="D23" s="19" t="n">
        <v>0.0561498533467329</v>
      </c>
      <c r="E23" s="19" t="n">
        <v>0.0690325605714136</v>
      </c>
      <c r="F23" s="19"/>
      <c r="G23" s="19" t="n">
        <v>0</v>
      </c>
      <c r="H23" s="19" t="n">
        <v>0</v>
      </c>
      <c r="I23" s="19" t="n">
        <v>0.0210137942790206</v>
      </c>
      <c r="J23" s="19" t="n">
        <v>0.0828225847420795</v>
      </c>
      <c r="K23" s="19" t="n">
        <v>0.0972350524822896</v>
      </c>
      <c r="L23" s="19" t="n">
        <v>0.0936781575527465</v>
      </c>
      <c r="M23" s="19"/>
      <c r="N23" s="19" t="n">
        <v>0.180506703521717</v>
      </c>
      <c r="O23" s="19" t="n">
        <v>0.0136996214882291</v>
      </c>
      <c r="P23" s="19" t="n">
        <v>0.0822814326198746</v>
      </c>
      <c r="Q23" s="19" t="n">
        <v>0.0508149716559578</v>
      </c>
      <c r="R23" s="19" t="n">
        <v>0.0381642890019029</v>
      </c>
      <c r="S23" s="19"/>
      <c r="T23" s="19" t="n">
        <v>0</v>
      </c>
      <c r="U23" s="19" t="n">
        <v>0.0765738370574409</v>
      </c>
      <c r="V23" s="19" t="n">
        <v>0.0295556699313854</v>
      </c>
      <c r="W23" s="19" t="n">
        <v>0.046321628368312</v>
      </c>
      <c r="X23" s="19"/>
      <c r="Y23" s="19" t="n">
        <v>0.0436447699167345</v>
      </c>
      <c r="Z23" s="19" t="n">
        <v>0.0267811824022347</v>
      </c>
      <c r="AA23" s="19" t="n">
        <v>0.0952455613015746</v>
      </c>
      <c r="AB23" s="19" t="n">
        <v>0.0312552960487766</v>
      </c>
      <c r="AC23" s="19" t="n">
        <v>0</v>
      </c>
      <c r="AD23" s="19" t="n">
        <v>0.0863709171728313</v>
      </c>
      <c r="AE23" s="19"/>
      <c r="AF23" s="19" t="n">
        <v>0.0619288413575129</v>
      </c>
      <c r="AG23" s="19"/>
      <c r="AH23" s="19" t="n">
        <v>0.0566466041603467</v>
      </c>
      <c r="AI23" s="19"/>
      <c r="AJ23" s="19" t="n">
        <v>0.0133222202764594</v>
      </c>
      <c r="AK23" s="19" t="n">
        <v>0.0652691196556261</v>
      </c>
      <c r="AL23" s="19" t="n">
        <v>0.0693985859977101</v>
      </c>
      <c r="AM23" s="19" t="n">
        <v>0.0153840041055676</v>
      </c>
      <c r="AN23" s="19" t="n">
        <v>0.0890097182313566</v>
      </c>
      <c r="AO23" s="19" t="n">
        <v>0.0369797092123185</v>
      </c>
      <c r="AP23" s="19" t="n">
        <v>0.155763258481485</v>
      </c>
    </row>
    <row r="24">
      <c r="B24" s="20" t="s">
        <v>81</v>
      </c>
      <c r="C24" s="21" t="n">
        <v>0.0492258206942645</v>
      </c>
      <c r="D24" s="21" t="n">
        <v>0.0399219006195484</v>
      </c>
      <c r="E24" s="21" t="n">
        <v>0.0606625005551796</v>
      </c>
      <c r="F24" s="21"/>
      <c r="G24" s="21" t="n">
        <v>0</v>
      </c>
      <c r="H24" s="21" t="n">
        <v>0</v>
      </c>
      <c r="I24" s="21" t="n">
        <v>0.0302832306272363</v>
      </c>
      <c r="J24" s="21" t="n">
        <v>0.0278016072356896</v>
      </c>
      <c r="K24" s="21" t="n">
        <v>0.0534776189226903</v>
      </c>
      <c r="L24" s="21" t="n">
        <v>0.11225367825442</v>
      </c>
      <c r="M24" s="21"/>
      <c r="N24" s="21" t="n">
        <v>0.039614493454441</v>
      </c>
      <c r="O24" s="21" t="n">
        <v>0.0154599058102304</v>
      </c>
      <c r="P24" s="21" t="n">
        <v>0.0455079555699153</v>
      </c>
      <c r="Q24" s="21" t="n">
        <v>0.0500454779176266</v>
      </c>
      <c r="R24" s="21" t="n">
        <v>0.0973817220489223</v>
      </c>
      <c r="S24" s="21"/>
      <c r="T24" s="21" t="n">
        <v>0</v>
      </c>
      <c r="U24" s="21" t="n">
        <v>0.0737928364120637</v>
      </c>
      <c r="V24" s="21" t="n">
        <v>0.0319039395478708</v>
      </c>
      <c r="W24" s="21" t="n">
        <v>0.0510172078965664</v>
      </c>
      <c r="X24" s="21"/>
      <c r="Y24" s="21" t="n">
        <v>0.0174472019406067</v>
      </c>
      <c r="Z24" s="21" t="n">
        <v>0.0154190822185477</v>
      </c>
      <c r="AA24" s="21" t="n">
        <v>0.115879215596866</v>
      </c>
      <c r="AB24" s="21" t="n">
        <v>0.0434634742963666</v>
      </c>
      <c r="AC24" s="21" t="n">
        <v>0</v>
      </c>
      <c r="AD24" s="21" t="n">
        <v>0.0524172819283338</v>
      </c>
      <c r="AE24" s="21"/>
      <c r="AF24" s="21" t="n">
        <v>0.0492258206942645</v>
      </c>
      <c r="AG24" s="21"/>
      <c r="AH24" s="21" t="n">
        <v>0.0514928268326708</v>
      </c>
      <c r="AI24" s="21"/>
      <c r="AJ24" s="21" t="n">
        <v>0.051176495296772</v>
      </c>
      <c r="AK24" s="21" t="n">
        <v>0.0302070606200712</v>
      </c>
      <c r="AL24" s="21" t="n">
        <v>0.0440904641159243</v>
      </c>
      <c r="AM24" s="21" t="n">
        <v>0</v>
      </c>
      <c r="AN24" s="21" t="n">
        <v>0.144352565360787</v>
      </c>
      <c r="AO24" s="21" t="n">
        <v>0.0649737807288119</v>
      </c>
      <c r="AP24" s="21" t="n">
        <v>0.0455213694096727</v>
      </c>
    </row>
    <row r="25">
      <c r="B25" s="18" t="s">
        <v>83</v>
      </c>
    </row>
    <row r="26">
      <c r="B26" t="s">
        <v>65</v>
      </c>
    </row>
    <row r="27">
      <c r="B27" t="s">
        <v>66</v>
      </c>
    </row>
    <row r="29">
      <c r="B29" s="9" t="str">
        <f>=HYPERLINK("#'Contents'!A1", "Return to Contents")</f>
      </c>
    </row>
  </sheetData>
  <mergeCells count="9">
    <mergeCell ref="D5:E5"/>
    <mergeCell ref="G5:L5"/>
    <mergeCell ref="N5:R5"/>
    <mergeCell ref="T5:W5"/>
    <mergeCell ref="Y5:AD5"/>
    <mergeCell ref="AF5:AF5"/>
    <mergeCell ref="AH5:AH5"/>
    <mergeCell ref="AJ5:AP5"/>
    <mergeCell ref="D2:AJ2"/>
  </mergeCells>
  <pageMargins left="0.7" right="0.7" top="0.75" bottom="0.75" header="0.3" footer="0.3"/>
  <pageSetup paperSize="9" orientation="portrait" horizontalDpi="300" verticalDpi="300" r:id="rId2"/>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2.21" hidden="0" customWidth="1"/>
    <col min="20" max="20" width="10.71" hidden="0" customWidth="1"/>
    <col min="21" max="21" width="10.71" hidden="0" customWidth="1"/>
    <col min="22" max="22" width="10.71" hidden="0" customWidth="1"/>
    <col min="23" max="23" width="10.71" hidden="0" customWidth="1"/>
    <col min="24" max="24" width="2.2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2.21" hidden="0" customWidth="1"/>
    <col min="34" max="34" width="10.71" hidden="0" customWidth="1"/>
    <col min="35" max="35" width="2.2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s>
  <sheetData>
    <row r="2" ht="40" customHeight="1">
      <c r="D2" s="16" t="s">
        <v>90</v>
      </c>
    </row>
    <row r="5" ht="30" customHeight="1">
      <c r="B5" s="17"/>
      <c r="C5" s="17"/>
      <c r="D5" s="17" t="s">
        <v>51</v>
      </c>
      <c r="E5" s="17"/>
      <c r="F5" s="17"/>
      <c r="G5" s="17" t="s">
        <v>52</v>
      </c>
      <c r="H5" s="17"/>
      <c r="I5" s="17"/>
      <c r="J5" s="17"/>
      <c r="K5" s="17"/>
      <c r="L5" s="17"/>
      <c r="M5" s="17"/>
      <c r="N5" s="17" t="s">
        <v>53</v>
      </c>
      <c r="O5" s="17"/>
      <c r="P5" s="17"/>
      <c r="Q5" s="17"/>
      <c r="R5" s="17"/>
      <c r="S5" s="17"/>
      <c r="T5" s="17" t="s">
        <v>54</v>
      </c>
      <c r="U5" s="17"/>
      <c r="V5" s="17"/>
      <c r="W5" s="17"/>
      <c r="X5" s="17"/>
      <c r="Y5" s="17" t="s">
        <v>55</v>
      </c>
      <c r="Z5" s="17"/>
      <c r="AA5" s="17"/>
      <c r="AB5" s="17"/>
      <c r="AC5" s="17"/>
      <c r="AD5" s="17"/>
      <c r="AE5" s="17"/>
      <c r="AF5" s="17" t="s">
        <v>42</v>
      </c>
      <c r="AG5" s="17"/>
      <c r="AH5" s="17" t="s">
        <v>43</v>
      </c>
      <c r="AI5" s="17"/>
      <c r="AJ5" s="17" t="s">
        <v>56</v>
      </c>
      <c r="AK5" s="17"/>
      <c r="AL5" s="17"/>
      <c r="AM5" s="17"/>
      <c r="AN5" s="17"/>
      <c r="AO5" s="17"/>
      <c r="AP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R6" s="13" t="s">
        <v>31</v>
      </c>
      <c r="T6" s="13" t="s">
        <v>32</v>
      </c>
      <c r="U6" s="13" t="s">
        <v>33</v>
      </c>
      <c r="V6" s="13" t="s">
        <v>34</v>
      </c>
      <c r="W6" s="13" t="s">
        <v>35</v>
      </c>
      <c r="Y6" s="13" t="s">
        <v>36</v>
      </c>
      <c r="Z6" s="13" t="s">
        <v>37</v>
      </c>
      <c r="AA6" s="13" t="s">
        <v>38</v>
      </c>
      <c r="AB6" s="13" t="s">
        <v>39</v>
      </c>
      <c r="AC6" s="13" t="s">
        <v>40</v>
      </c>
      <c r="AD6" s="13" t="s">
        <v>41</v>
      </c>
      <c r="AF6" s="13" t="s">
        <v>42</v>
      </c>
      <c r="AH6" s="13" t="s">
        <v>43</v>
      </c>
      <c r="AJ6" s="13" t="s">
        <v>44</v>
      </c>
      <c r="AK6" s="13" t="s">
        <v>45</v>
      </c>
      <c r="AL6" s="13" t="s">
        <v>46</v>
      </c>
      <c r="AM6" s="13" t="s">
        <v>47</v>
      </c>
      <c r="AN6" s="13" t="s">
        <v>48</v>
      </c>
      <c r="AO6" s="13" t="s">
        <v>49</v>
      </c>
      <c r="AP6" s="13" t="s">
        <v>50</v>
      </c>
    </row>
    <row r="7" ht="30" customHeight="1">
      <c r="B7" s="11" t="s">
        <v>19</v>
      </c>
      <c r="C7" s="11" t="n">
        <v>1001</v>
      </c>
      <c r="D7" s="11" t="n">
        <v>498</v>
      </c>
      <c r="E7" s="11" t="n">
        <v>503</v>
      </c>
      <c r="F7" s="11"/>
      <c r="G7" s="11" t="n">
        <v>125</v>
      </c>
      <c r="H7" s="11" t="n">
        <v>185</v>
      </c>
      <c r="I7" s="11" t="n">
        <v>192</v>
      </c>
      <c r="J7" s="11" t="n">
        <v>175</v>
      </c>
      <c r="K7" s="11" t="n">
        <v>131</v>
      </c>
      <c r="L7" s="11" t="n">
        <v>193</v>
      </c>
      <c r="M7" s="11"/>
      <c r="N7" s="11" t="n">
        <v>55</v>
      </c>
      <c r="O7" s="11" t="n">
        <v>178</v>
      </c>
      <c r="P7" s="11" t="n">
        <v>209</v>
      </c>
      <c r="Q7" s="11" t="n">
        <v>374</v>
      </c>
      <c r="R7" s="11" t="n">
        <v>183</v>
      </c>
      <c r="S7" s="11"/>
      <c r="T7" s="11" t="n">
        <v>51</v>
      </c>
      <c r="U7" s="11" t="n">
        <v>158</v>
      </c>
      <c r="V7" s="11" t="n">
        <v>168</v>
      </c>
      <c r="W7" s="11" t="n">
        <v>523</v>
      </c>
      <c r="X7" s="11"/>
      <c r="Y7" s="11" t="n">
        <v>473</v>
      </c>
      <c r="Z7" s="11" t="n">
        <v>105</v>
      </c>
      <c r="AA7" s="11" t="n">
        <v>228</v>
      </c>
      <c r="AB7" s="11" t="n">
        <v>58</v>
      </c>
      <c r="AC7" s="11" t="n">
        <v>67</v>
      </c>
      <c r="AD7" s="11" t="n">
        <v>60</v>
      </c>
      <c r="AE7" s="11"/>
      <c r="AF7" s="11" t="n">
        <v>484</v>
      </c>
      <c r="AG7" s="11"/>
      <c r="AH7" s="11" t="n">
        <v>939</v>
      </c>
      <c r="AI7" s="11"/>
      <c r="AJ7" s="11" t="n">
        <v>270</v>
      </c>
      <c r="AK7" s="11" t="n">
        <v>188</v>
      </c>
      <c r="AL7" s="11" t="n">
        <v>196</v>
      </c>
      <c r="AM7" s="11" t="n">
        <v>89</v>
      </c>
      <c r="AN7" s="11" t="n">
        <v>62</v>
      </c>
      <c r="AO7" s="11" t="n">
        <v>98</v>
      </c>
      <c r="AP7" s="11" t="n">
        <v>98</v>
      </c>
    </row>
    <row r="8" ht="30" customHeight="1">
      <c r="B8" s="12" t="s">
        <v>20</v>
      </c>
      <c r="C8" s="12" t="n">
        <v>1001</v>
      </c>
      <c r="D8" s="12" t="n">
        <v>501</v>
      </c>
      <c r="E8" s="12" t="n">
        <v>500</v>
      </c>
      <c r="F8" s="12"/>
      <c r="G8" s="12" t="n">
        <v>108</v>
      </c>
      <c r="H8" s="12" t="n">
        <v>174</v>
      </c>
      <c r="I8" s="12" t="n">
        <v>165</v>
      </c>
      <c r="J8" s="12" t="n">
        <v>172</v>
      </c>
      <c r="K8" s="12" t="n">
        <v>152</v>
      </c>
      <c r="L8" s="12" t="n">
        <v>230</v>
      </c>
      <c r="M8" s="12"/>
      <c r="N8" s="12" t="n">
        <v>68</v>
      </c>
      <c r="O8" s="12" t="n">
        <v>207</v>
      </c>
      <c r="P8" s="12" t="n">
        <v>264</v>
      </c>
      <c r="Q8" s="12" t="n">
        <v>311</v>
      </c>
      <c r="R8" s="12" t="n">
        <v>149</v>
      </c>
      <c r="S8" s="12"/>
      <c r="T8" s="12" t="n">
        <v>49</v>
      </c>
      <c r="U8" s="12" t="n">
        <v>181</v>
      </c>
      <c r="V8" s="12" t="n">
        <v>180</v>
      </c>
      <c r="W8" s="12" t="n">
        <v>487</v>
      </c>
      <c r="X8" s="12"/>
      <c r="Y8" s="12" t="n">
        <v>424</v>
      </c>
      <c r="Z8" s="12" t="n">
        <v>104</v>
      </c>
      <c r="AA8" s="12" t="n">
        <v>272</v>
      </c>
      <c r="AB8" s="12" t="n">
        <v>65</v>
      </c>
      <c r="AC8" s="12" t="n">
        <v>57</v>
      </c>
      <c r="AD8" s="12" t="n">
        <v>67</v>
      </c>
      <c r="AE8" s="12"/>
      <c r="AF8" s="12" t="n">
        <v>498</v>
      </c>
      <c r="AG8" s="12"/>
      <c r="AH8" s="12" t="n">
        <v>939</v>
      </c>
      <c r="AI8" s="12"/>
      <c r="AJ8" s="12" t="n">
        <v>241</v>
      </c>
      <c r="AK8" s="12" t="n">
        <v>190</v>
      </c>
      <c r="AL8" s="12" t="n">
        <v>170</v>
      </c>
      <c r="AM8" s="12" t="n">
        <v>93</v>
      </c>
      <c r="AN8" s="12" t="n">
        <v>76</v>
      </c>
      <c r="AO8" s="12" t="n">
        <v>86</v>
      </c>
      <c r="AP8" s="12" t="n">
        <v>145</v>
      </c>
    </row>
    <row r="9">
      <c r="B9" s="20" t="s">
        <v>84</v>
      </c>
      <c r="C9" s="19" t="n">
        <v>0.639699692812063</v>
      </c>
      <c r="D9" s="19" t="n">
        <v>0.71642123106805</v>
      </c>
      <c r="E9" s="19" t="n">
        <v>0.562787585588362</v>
      </c>
      <c r="F9" s="19"/>
      <c r="G9" s="19" t="n">
        <v>0.530989281330131</v>
      </c>
      <c r="H9" s="19" t="n">
        <v>0.571876808428507</v>
      </c>
      <c r="I9" s="19" t="n">
        <v>0.616505674377633</v>
      </c>
      <c r="J9" s="19" t="n">
        <v>0.663749359360221</v>
      </c>
      <c r="K9" s="19" t="n">
        <v>0.682722713603972</v>
      </c>
      <c r="L9" s="19" t="n">
        <v>0.712301194892095</v>
      </c>
      <c r="M9" s="19"/>
      <c r="N9" s="19" t="n">
        <v>0.481839918747659</v>
      </c>
      <c r="O9" s="19" t="n">
        <v>0.581489882173343</v>
      </c>
      <c r="P9" s="19" t="n">
        <v>0.648296878731888</v>
      </c>
      <c r="Q9" s="19" t="n">
        <v>0.667615228660505</v>
      </c>
      <c r="R9" s="19" t="n">
        <v>0.719339990823239</v>
      </c>
      <c r="S9" s="19"/>
      <c r="T9" s="19" t="n">
        <v>0.633660742458994</v>
      </c>
      <c r="U9" s="19" t="n">
        <v>0.638885090141214</v>
      </c>
      <c r="V9" s="19" t="n">
        <v>0.638960208334247</v>
      </c>
      <c r="W9" s="19" t="n">
        <v>0.664887133293932</v>
      </c>
      <c r="X9" s="19"/>
      <c r="Y9" s="19" t="n">
        <v>0.632729868197751</v>
      </c>
      <c r="Z9" s="19" t="n">
        <v>0.644587989771079</v>
      </c>
      <c r="AA9" s="19" t="n">
        <v>0.68084781834069</v>
      </c>
      <c r="AB9" s="19" t="n">
        <v>0.5620387487893</v>
      </c>
      <c r="AC9" s="19" t="n">
        <v>0.619836498430803</v>
      </c>
      <c r="AD9" s="19" t="n">
        <v>0.626431277850028</v>
      </c>
      <c r="AE9" s="19"/>
      <c r="AF9" s="19" t="n">
        <v>0.745544885708986</v>
      </c>
      <c r="AG9" s="19"/>
      <c r="AH9" s="19" t="n">
        <v>0.654128516743843</v>
      </c>
      <c r="AI9" s="19"/>
      <c r="AJ9" s="19" t="n">
        <v>0.634178767004007</v>
      </c>
      <c r="AK9" s="19" t="n">
        <v>0.623927711899204</v>
      </c>
      <c r="AL9" s="19" t="n">
        <v>0.663496746073858</v>
      </c>
      <c r="AM9" s="19" t="n">
        <v>0.650722192425338</v>
      </c>
      <c r="AN9" s="19" t="n">
        <v>0.675100895087646</v>
      </c>
      <c r="AO9" s="19" t="n">
        <v>0.713354539860563</v>
      </c>
      <c r="AP9" s="19" t="n">
        <v>0.572332932505373</v>
      </c>
    </row>
    <row r="10">
      <c r="B10" s="20" t="s">
        <v>85</v>
      </c>
      <c r="C10" s="19" t="n">
        <v>0.196712646703328</v>
      </c>
      <c r="D10" s="19" t="n">
        <v>0.207301689782725</v>
      </c>
      <c r="E10" s="19" t="n">
        <v>0.186097301453061</v>
      </c>
      <c r="F10" s="19"/>
      <c r="G10" s="19" t="n">
        <v>0.205715320373498</v>
      </c>
      <c r="H10" s="19" t="n">
        <v>0.205148893214228</v>
      </c>
      <c r="I10" s="19" t="n">
        <v>0.23734647655081</v>
      </c>
      <c r="J10" s="19" t="n">
        <v>0.158515053108229</v>
      </c>
      <c r="K10" s="19" t="n">
        <v>0.184641367811967</v>
      </c>
      <c r="L10" s="19" t="n">
        <v>0.193539582699753</v>
      </c>
      <c r="M10" s="19"/>
      <c r="N10" s="19" t="n">
        <v>0.197826220304608</v>
      </c>
      <c r="O10" s="19" t="n">
        <v>0.180941432900488</v>
      </c>
      <c r="P10" s="19" t="n">
        <v>0.169940968898601</v>
      </c>
      <c r="Q10" s="19" t="n">
        <v>0.199901973904758</v>
      </c>
      <c r="R10" s="19" t="n">
        <v>0.261639855187047</v>
      </c>
      <c r="S10" s="19"/>
      <c r="T10" s="19" t="n">
        <v>0.102415291990084</v>
      </c>
      <c r="U10" s="19" t="n">
        <v>0.0912951580121621</v>
      </c>
      <c r="V10" s="19" t="n">
        <v>0.195281353159234</v>
      </c>
      <c r="W10" s="19" t="n">
        <v>0.251759353182768</v>
      </c>
      <c r="X10" s="19"/>
      <c r="Y10" s="19" t="n">
        <v>0.237052683254375</v>
      </c>
      <c r="Z10" s="19" t="n">
        <v>0.172198727000242</v>
      </c>
      <c r="AA10" s="19" t="n">
        <v>0.197382101626989</v>
      </c>
      <c r="AB10" s="19" t="n">
        <v>0.0810054470638515</v>
      </c>
      <c r="AC10" s="19" t="n">
        <v>0.173121342799074</v>
      </c>
      <c r="AD10" s="19" t="n">
        <v>0.109300758203461</v>
      </c>
      <c r="AE10" s="19"/>
      <c r="AF10" s="19" t="n">
        <v>0.0885301359926293</v>
      </c>
      <c r="AG10" s="19"/>
      <c r="AH10" s="19" t="n">
        <v>0.187839631437474</v>
      </c>
      <c r="AI10" s="19"/>
      <c r="AJ10" s="19" t="n">
        <v>0.239382984003876</v>
      </c>
      <c r="AK10" s="19" t="n">
        <v>0.175346902782173</v>
      </c>
      <c r="AL10" s="19" t="n">
        <v>0.251300263780375</v>
      </c>
      <c r="AM10" s="19" t="n">
        <v>0.171521497280261</v>
      </c>
      <c r="AN10" s="19" t="n">
        <v>0.0866484480803613</v>
      </c>
      <c r="AO10" s="19" t="n">
        <v>0.183834821349026</v>
      </c>
      <c r="AP10" s="19" t="n">
        <v>0.171272606183676</v>
      </c>
    </row>
    <row r="11">
      <c r="B11" s="20" t="s">
        <v>86</v>
      </c>
      <c r="C11" s="19" t="n">
        <v>0.195256768022823</v>
      </c>
      <c r="D11" s="19" t="n">
        <v>0.189187062279961</v>
      </c>
      <c r="E11" s="19" t="n">
        <v>0.201341550334586</v>
      </c>
      <c r="F11" s="19"/>
      <c r="G11" s="19" t="n">
        <v>0.39331591881192</v>
      </c>
      <c r="H11" s="19" t="n">
        <v>0.358664687223835</v>
      </c>
      <c r="I11" s="19" t="n">
        <v>0.216513661426038</v>
      </c>
      <c r="J11" s="19" t="n">
        <v>0.113093513198882</v>
      </c>
      <c r="K11" s="19" t="n">
        <v>0.115095404155552</v>
      </c>
      <c r="L11" s="19" t="n">
        <v>0.0778087872340144</v>
      </c>
      <c r="M11" s="19"/>
      <c r="N11" s="19" t="n">
        <v>0.0808205016901171</v>
      </c>
      <c r="O11" s="19" t="n">
        <v>0.204136405654366</v>
      </c>
      <c r="P11" s="19" t="n">
        <v>0.165070320876341</v>
      </c>
      <c r="Q11" s="19" t="n">
        <v>0.205932948652536</v>
      </c>
      <c r="R11" s="19" t="n">
        <v>0.269407524822609</v>
      </c>
      <c r="S11" s="19"/>
      <c r="T11" s="19" t="n">
        <v>0.226868572798803</v>
      </c>
      <c r="U11" s="19" t="n">
        <v>0.173923762799631</v>
      </c>
      <c r="V11" s="19" t="n">
        <v>0.155147745021739</v>
      </c>
      <c r="W11" s="19" t="n">
        <v>0.205524311793812</v>
      </c>
      <c r="X11" s="19"/>
      <c r="Y11" s="19" t="n">
        <v>0.259004242298595</v>
      </c>
      <c r="Z11" s="19" t="n">
        <v>0.217808134096103</v>
      </c>
      <c r="AA11" s="19" t="n">
        <v>0.102355712126286</v>
      </c>
      <c r="AB11" s="19" t="n">
        <v>0.16815806604938</v>
      </c>
      <c r="AC11" s="19" t="n">
        <v>0.309658029694764</v>
      </c>
      <c r="AD11" s="19" t="n">
        <v>0.0770769270532415</v>
      </c>
      <c r="AE11" s="19"/>
      <c r="AF11" s="19" t="n">
        <v>0.0798830057852679</v>
      </c>
      <c r="AG11" s="19"/>
      <c r="AH11" s="19" t="n">
        <v>0.188243345367524</v>
      </c>
      <c r="AI11" s="19"/>
      <c r="AJ11" s="19" t="n">
        <v>0.277925497819479</v>
      </c>
      <c r="AK11" s="19" t="n">
        <v>0.127291483060694</v>
      </c>
      <c r="AL11" s="19" t="n">
        <v>0.187849866554735</v>
      </c>
      <c r="AM11" s="19" t="n">
        <v>0.186285944835382</v>
      </c>
      <c r="AN11" s="19" t="n">
        <v>0.0945283396188358</v>
      </c>
      <c r="AO11" s="19" t="n">
        <v>0.181036912732539</v>
      </c>
      <c r="AP11" s="19" t="n">
        <v>0.222580686515818</v>
      </c>
    </row>
    <row r="12">
      <c r="B12" s="20" t="s">
        <v>87</v>
      </c>
      <c r="C12" s="19" t="n">
        <v>0.129063696539619</v>
      </c>
      <c r="D12" s="19" t="n">
        <v>0.140489312977685</v>
      </c>
      <c r="E12" s="19" t="n">
        <v>0.117609699962421</v>
      </c>
      <c r="F12" s="19"/>
      <c r="G12" s="19" t="n">
        <v>0.0248962316093579</v>
      </c>
      <c r="H12" s="19" t="n">
        <v>0.17330021270927</v>
      </c>
      <c r="I12" s="19" t="n">
        <v>0.150195455723749</v>
      </c>
      <c r="J12" s="19" t="n">
        <v>0.0953259455674813</v>
      </c>
      <c r="K12" s="19" t="n">
        <v>0.120707402607851</v>
      </c>
      <c r="L12" s="19" t="n">
        <v>0.160286041720191</v>
      </c>
      <c r="M12" s="19"/>
      <c r="N12" s="19" t="n">
        <v>0.137854049499892</v>
      </c>
      <c r="O12" s="19" t="n">
        <v>0.099802912070574</v>
      </c>
      <c r="P12" s="19" t="n">
        <v>0.12764322256603</v>
      </c>
      <c r="Q12" s="19" t="n">
        <v>0.138741672067873</v>
      </c>
      <c r="R12" s="19" t="n">
        <v>0.149748733490767</v>
      </c>
      <c r="S12" s="19"/>
      <c r="T12" s="19" t="n">
        <v>0.122557145122071</v>
      </c>
      <c r="U12" s="19" t="n">
        <v>0.104688917067646</v>
      </c>
      <c r="V12" s="19" t="n">
        <v>0.103932090217495</v>
      </c>
      <c r="W12" s="19" t="n">
        <v>0.159433960835484</v>
      </c>
      <c r="X12" s="19"/>
      <c r="Y12" s="19" t="n">
        <v>0.155924235094039</v>
      </c>
      <c r="Z12" s="19" t="n">
        <v>0.111740036104623</v>
      </c>
      <c r="AA12" s="19" t="n">
        <v>0.139611694567706</v>
      </c>
      <c r="AB12" s="19" t="n">
        <v>0.0854010030283295</v>
      </c>
      <c r="AC12" s="19" t="n">
        <v>0.0159697100642036</v>
      </c>
      <c r="AD12" s="19" t="n">
        <v>0.06878373502413</v>
      </c>
      <c r="AE12" s="19"/>
      <c r="AF12" s="19" t="n">
        <v>0.223675299503802</v>
      </c>
      <c r="AG12" s="19"/>
      <c r="AH12" s="19" t="n">
        <v>0.131827471366372</v>
      </c>
      <c r="AI12" s="19"/>
      <c r="AJ12" s="19" t="n">
        <v>0.137408375761382</v>
      </c>
      <c r="AK12" s="19" t="n">
        <v>0.0998173749789562</v>
      </c>
      <c r="AL12" s="19" t="n">
        <v>0.12553136338239</v>
      </c>
      <c r="AM12" s="19" t="n">
        <v>0.166923358877733</v>
      </c>
      <c r="AN12" s="19" t="n">
        <v>0.0944786588149577</v>
      </c>
      <c r="AO12" s="19" t="n">
        <v>0.144401823537184</v>
      </c>
      <c r="AP12" s="19" t="n">
        <v>0.142406216461336</v>
      </c>
    </row>
    <row r="13">
      <c r="B13" s="20" t="s">
        <v>88</v>
      </c>
      <c r="C13" s="19" t="n">
        <v>0.0824199503209849</v>
      </c>
      <c r="D13" s="19" t="n">
        <v>0.105221187785105</v>
      </c>
      <c r="E13" s="19" t="n">
        <v>0.0595620767624261</v>
      </c>
      <c r="F13" s="19"/>
      <c r="G13" s="19" t="n">
        <v>0.0550380670732621</v>
      </c>
      <c r="H13" s="19" t="n">
        <v>0.13456190865666</v>
      </c>
      <c r="I13" s="19" t="n">
        <v>0.135305699484953</v>
      </c>
      <c r="J13" s="19" t="n">
        <v>0.0777403041020499</v>
      </c>
      <c r="K13" s="19" t="n">
        <v>0.0354119909442408</v>
      </c>
      <c r="L13" s="19" t="n">
        <v>0.0525643696171022</v>
      </c>
      <c r="M13" s="19"/>
      <c r="N13" s="19" t="n">
        <v>0.0923604494372612</v>
      </c>
      <c r="O13" s="19" t="n">
        <v>0.051362424298772</v>
      </c>
      <c r="P13" s="19" t="n">
        <v>0.0569638782139567</v>
      </c>
      <c r="Q13" s="19" t="n">
        <v>0.0916007851256816</v>
      </c>
      <c r="R13" s="19" t="n">
        <v>0.148151068347053</v>
      </c>
      <c r="S13" s="19"/>
      <c r="T13" s="19" t="n">
        <v>0.130272222781494</v>
      </c>
      <c r="U13" s="19" t="n">
        <v>0.0731753748552794</v>
      </c>
      <c r="V13" s="19" t="n">
        <v>0.0670661670663065</v>
      </c>
      <c r="W13" s="19" t="n">
        <v>0.0946327283932359</v>
      </c>
      <c r="X13" s="19"/>
      <c r="Y13" s="19" t="n">
        <v>0.113626351464839</v>
      </c>
      <c r="Z13" s="19" t="n">
        <v>0.0295306318543613</v>
      </c>
      <c r="AA13" s="19" t="n">
        <v>0.0476779613401743</v>
      </c>
      <c r="AB13" s="19" t="n">
        <v>0.0955498184102007</v>
      </c>
      <c r="AC13" s="19" t="n">
        <v>0.0509762534436914</v>
      </c>
      <c r="AD13" s="19" t="n">
        <v>0.100956111069587</v>
      </c>
      <c r="AE13" s="19"/>
      <c r="AF13" s="19" t="n">
        <v>0.104022388656061</v>
      </c>
      <c r="AG13" s="19"/>
      <c r="AH13" s="19" t="n">
        <v>0.083366546861094</v>
      </c>
      <c r="AI13" s="19"/>
      <c r="AJ13" s="19" t="n">
        <v>0.079568117357318</v>
      </c>
      <c r="AK13" s="19" t="n">
        <v>0.0933721989207706</v>
      </c>
      <c r="AL13" s="19" t="n">
        <v>0.0795773143817932</v>
      </c>
      <c r="AM13" s="19" t="n">
        <v>0.116538952730534</v>
      </c>
      <c r="AN13" s="19" t="n">
        <v>0.063398895521362</v>
      </c>
      <c r="AO13" s="19" t="n">
        <v>0.100683079525967</v>
      </c>
      <c r="AP13" s="19" t="n">
        <v>0.0533959258313426</v>
      </c>
    </row>
    <row r="14">
      <c r="B14" s="20" t="s">
        <v>89</v>
      </c>
      <c r="C14" s="19" t="n">
        <v>0.0411989705863464</v>
      </c>
      <c r="D14" s="19" t="n">
        <v>0.0234929124342176</v>
      </c>
      <c r="E14" s="19" t="n">
        <v>0.0589490088945179</v>
      </c>
      <c r="F14" s="19"/>
      <c r="G14" s="19" t="n">
        <v>0.0380424898820028</v>
      </c>
      <c r="H14" s="19" t="n">
        <v>0.0372008967374334</v>
      </c>
      <c r="I14" s="19" t="n">
        <v>0.0543860788639848</v>
      </c>
      <c r="J14" s="19" t="n">
        <v>0.0792865672468618</v>
      </c>
      <c r="K14" s="19" t="n">
        <v>0.0339306588564008</v>
      </c>
      <c r="L14" s="19" t="n">
        <v>0.01255040509084</v>
      </c>
      <c r="M14" s="19"/>
      <c r="N14" s="19" t="n">
        <v>0.123825670518048</v>
      </c>
      <c r="O14" s="19" t="n">
        <v>0.0427218225707879</v>
      </c>
      <c r="P14" s="19" t="n">
        <v>0.0634676593847466</v>
      </c>
      <c r="Q14" s="19" t="n">
        <v>0.0184109644580672</v>
      </c>
      <c r="R14" s="19" t="n">
        <v>0.00537306228109099</v>
      </c>
      <c r="S14" s="19"/>
      <c r="T14" s="19" t="n">
        <v>0.0538336984387139</v>
      </c>
      <c r="U14" s="19" t="n">
        <v>0.0637319735990807</v>
      </c>
      <c r="V14" s="19" t="n">
        <v>0.0510333635428199</v>
      </c>
      <c r="W14" s="19" t="n">
        <v>0.0326118737936042</v>
      </c>
      <c r="X14" s="19"/>
      <c r="Y14" s="19" t="n">
        <v>0.0368671204731091</v>
      </c>
      <c r="Z14" s="19" t="n">
        <v>0.0411955542305318</v>
      </c>
      <c r="AA14" s="19" t="n">
        <v>0.0219817821310799</v>
      </c>
      <c r="AB14" s="19" t="n">
        <v>0.0936172753206612</v>
      </c>
      <c r="AC14" s="19" t="n">
        <v>0.0285728784573206</v>
      </c>
      <c r="AD14" s="19" t="n">
        <v>0.114110169393262</v>
      </c>
      <c r="AE14" s="19"/>
      <c r="AF14" s="19" t="n">
        <v>0.0433371476746102</v>
      </c>
      <c r="AG14" s="19"/>
      <c r="AH14" s="19" t="n">
        <v>0.0339680201709707</v>
      </c>
      <c r="AI14" s="19"/>
      <c r="AJ14" s="19" t="n">
        <v>0.0308559697257639</v>
      </c>
      <c r="AK14" s="19" t="n">
        <v>0.0451614519664442</v>
      </c>
      <c r="AL14" s="19" t="n">
        <v>0.037246964639896</v>
      </c>
      <c r="AM14" s="19" t="n">
        <v>0.047829176032865</v>
      </c>
      <c r="AN14" s="19" t="n">
        <v>0.0645382287955695</v>
      </c>
      <c r="AO14" s="19" t="n">
        <v>0.0115212993189311</v>
      </c>
      <c r="AP14" s="19" t="n">
        <v>0.0589473826873731</v>
      </c>
    </row>
    <row r="15">
      <c r="B15" s="20" t="s">
        <v>60</v>
      </c>
      <c r="C15" s="19" t="n">
        <v>0.00874426763687504</v>
      </c>
      <c r="D15" s="19" t="n">
        <v>0.00866427141396645</v>
      </c>
      <c r="E15" s="19" t="n">
        <v>0.00882446256275501</v>
      </c>
      <c r="F15" s="19"/>
      <c r="G15" s="19" t="n">
        <v>0.0192919708580376</v>
      </c>
      <c r="H15" s="19" t="n">
        <v>0.0112651641664712</v>
      </c>
      <c r="I15" s="19" t="n">
        <v>0.00674211909342255</v>
      </c>
      <c r="J15" s="19" t="n">
        <v>0</v>
      </c>
      <c r="K15" s="19" t="n">
        <v>0.0175535117923219</v>
      </c>
      <c r="L15" s="19" t="n">
        <v>0.00403498495994531</v>
      </c>
      <c r="M15" s="19"/>
      <c r="N15" s="19" t="n">
        <v>0.0212811839190705</v>
      </c>
      <c r="O15" s="19" t="n">
        <v>0.00913864548875377</v>
      </c>
      <c r="P15" s="19" t="n">
        <v>0.0205015411952413</v>
      </c>
      <c r="Q15" s="19" t="n">
        <v>0</v>
      </c>
      <c r="R15" s="19" t="n">
        <v>0</v>
      </c>
      <c r="S15" s="19"/>
      <c r="T15" s="19" t="n">
        <v>0.0268746616061249</v>
      </c>
      <c r="U15" s="19" t="n">
        <v>0.0128197558748527</v>
      </c>
      <c r="V15" s="19" t="n">
        <v>0</v>
      </c>
      <c r="W15" s="19" t="n">
        <v>0.00190707361036569</v>
      </c>
      <c r="X15" s="19"/>
      <c r="Y15" s="19" t="n">
        <v>0.00461597666268747</v>
      </c>
      <c r="Z15" s="19" t="n">
        <v>0.0246163785153288</v>
      </c>
      <c r="AA15" s="19" t="n">
        <v>0.00786060066241667</v>
      </c>
      <c r="AB15" s="19" t="n">
        <v>0.0202783442309353</v>
      </c>
      <c r="AC15" s="19" t="n">
        <v>0.0136002739864999</v>
      </c>
      <c r="AD15" s="19" t="n">
        <v>0</v>
      </c>
      <c r="AE15" s="19"/>
      <c r="AF15" s="19" t="n">
        <v>0.0109495584918721</v>
      </c>
      <c r="AG15" s="19"/>
      <c r="AH15" s="19" t="n">
        <v>0.00631978982617495</v>
      </c>
      <c r="AI15" s="19"/>
      <c r="AJ15" s="19" t="n">
        <v>0</v>
      </c>
      <c r="AK15" s="19" t="n">
        <v>0.00637601478808147</v>
      </c>
      <c r="AL15" s="19" t="n">
        <v>0.00545932799107026</v>
      </c>
      <c r="AM15" s="19" t="n">
        <v>0.0119519687984885</v>
      </c>
      <c r="AN15" s="19" t="n">
        <v>0</v>
      </c>
      <c r="AO15" s="19" t="n">
        <v>0.0260003809793049</v>
      </c>
      <c r="AP15" s="19" t="n">
        <v>0.0225235687849299</v>
      </c>
    </row>
    <row r="16">
      <c r="B16" s="20" t="s">
        <v>62</v>
      </c>
      <c r="C16" s="21" t="n">
        <v>0.026537407416113</v>
      </c>
      <c r="D16" s="21" t="n">
        <v>0.0243122832191317</v>
      </c>
      <c r="E16" s="21" t="n">
        <v>0.0287680586089143</v>
      </c>
      <c r="F16" s="21"/>
      <c r="G16" s="21" t="n">
        <v>0.0361996099534691</v>
      </c>
      <c r="H16" s="21" t="n">
        <v>0.00370695671297545</v>
      </c>
      <c r="I16" s="21" t="n">
        <v>0.025074571933195</v>
      </c>
      <c r="J16" s="21" t="n">
        <v>0.0308662723352023</v>
      </c>
      <c r="K16" s="21" t="n">
        <v>0.0193660300281806</v>
      </c>
      <c r="L16" s="21" t="n">
        <v>0.0417864089792489</v>
      </c>
      <c r="M16" s="21"/>
      <c r="N16" s="21" t="n">
        <v>0.0303820899429716</v>
      </c>
      <c r="O16" s="21" t="n">
        <v>0.0185602256653729</v>
      </c>
      <c r="P16" s="21" t="n">
        <v>0.0274511259611626</v>
      </c>
      <c r="Q16" s="21" t="n">
        <v>0.0266963768855533</v>
      </c>
      <c r="R16" s="21" t="n">
        <v>0.0342816076729955</v>
      </c>
      <c r="S16" s="21"/>
      <c r="T16" s="21" t="n">
        <v>0.0126425271742588</v>
      </c>
      <c r="U16" s="21" t="n">
        <v>0.024203256201713</v>
      </c>
      <c r="V16" s="21" t="n">
        <v>0.0333858299135622</v>
      </c>
      <c r="W16" s="21" t="n">
        <v>0.0244116804131957</v>
      </c>
      <c r="X16" s="21"/>
      <c r="Y16" s="21" t="n">
        <v>0.0287158587033989</v>
      </c>
      <c r="Z16" s="21" t="n">
        <v>0.0230191752670553</v>
      </c>
      <c r="AA16" s="21" t="n">
        <v>0.0379234229685525</v>
      </c>
      <c r="AB16" s="21" t="n">
        <v>0.0127346604387237</v>
      </c>
      <c r="AC16" s="21" t="n">
        <v>0.014660048919897</v>
      </c>
      <c r="AD16" s="21" t="n">
        <v>0</v>
      </c>
      <c r="AE16" s="21"/>
      <c r="AF16" s="21" t="n">
        <v>0.0230913650125612</v>
      </c>
      <c r="AG16" s="21"/>
      <c r="AH16" s="21" t="n">
        <v>0.0256558465091258</v>
      </c>
      <c r="AI16" s="21"/>
      <c r="AJ16" s="21" t="n">
        <v>0.0194899175481958</v>
      </c>
      <c r="AK16" s="21" t="n">
        <v>0.031710910294565</v>
      </c>
      <c r="AL16" s="21" t="n">
        <v>0.0424258849415714</v>
      </c>
      <c r="AM16" s="21" t="n">
        <v>0.0490820355148608</v>
      </c>
      <c r="AN16" s="21" t="n">
        <v>0.0228428112366606</v>
      </c>
      <c r="AO16" s="21" t="n">
        <v>0.00864945931298101</v>
      </c>
      <c r="AP16" s="21" t="n">
        <v>0.0109301023489295</v>
      </c>
    </row>
    <row r="17">
      <c r="B17" s="18"/>
    </row>
    <row r="18">
      <c r="B18" t="s">
        <v>65</v>
      </c>
    </row>
    <row r="19">
      <c r="B19" t="s">
        <v>66</v>
      </c>
    </row>
    <row r="21">
      <c r="B21" s="9" t="str">
        <f>=HYPERLINK("#'Contents'!A1", "Return to Contents")</f>
      </c>
    </row>
  </sheetData>
  <mergeCells count="9">
    <mergeCell ref="D5:E5"/>
    <mergeCell ref="G5:L5"/>
    <mergeCell ref="N5:R5"/>
    <mergeCell ref="T5:W5"/>
    <mergeCell ref="Y5:AD5"/>
    <mergeCell ref="AF5:AF5"/>
    <mergeCell ref="AH5:AH5"/>
    <mergeCell ref="AJ5:AP5"/>
    <mergeCell ref="D2:AJ2"/>
  </mergeCells>
  <pageMargins left="0.7" right="0.7" top="0.75" bottom="0.75" header="0.3" footer="0.3"/>
  <pageSetup paperSize="9" orientation="portrait" horizontalDpi="300" verticalDpi="300" r:id="rId2"/>
  <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2.21" hidden="0" customWidth="1"/>
    <col min="20" max="20" width="10.71" hidden="0" customWidth="1"/>
    <col min="21" max="21" width="10.71" hidden="0" customWidth="1"/>
    <col min="22" max="22" width="10.71" hidden="0" customWidth="1"/>
    <col min="23" max="23" width="10.71" hidden="0" customWidth="1"/>
    <col min="24" max="24" width="2.2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2.21" hidden="0" customWidth="1"/>
    <col min="34" max="34" width="10.71" hidden="0" customWidth="1"/>
    <col min="35" max="35" width="2.2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s>
  <sheetData>
    <row r="2" ht="40" customHeight="1">
      <c r="D2" s="16" t="s">
        <v>91</v>
      </c>
    </row>
    <row r="5" ht="30" customHeight="1">
      <c r="B5" s="17"/>
      <c r="C5" s="17"/>
      <c r="D5" s="17" t="s">
        <v>51</v>
      </c>
      <c r="E5" s="17"/>
      <c r="F5" s="17"/>
      <c r="G5" s="17" t="s">
        <v>52</v>
      </c>
      <c r="H5" s="17"/>
      <c r="I5" s="17"/>
      <c r="J5" s="17"/>
      <c r="K5" s="17"/>
      <c r="L5" s="17"/>
      <c r="M5" s="17"/>
      <c r="N5" s="17" t="s">
        <v>53</v>
      </c>
      <c r="O5" s="17"/>
      <c r="P5" s="17"/>
      <c r="Q5" s="17"/>
      <c r="R5" s="17"/>
      <c r="S5" s="17"/>
      <c r="T5" s="17" t="s">
        <v>54</v>
      </c>
      <c r="U5" s="17"/>
      <c r="V5" s="17"/>
      <c r="W5" s="17"/>
      <c r="X5" s="17"/>
      <c r="Y5" s="17" t="s">
        <v>55</v>
      </c>
      <c r="Z5" s="17"/>
      <c r="AA5" s="17"/>
      <c r="AB5" s="17"/>
      <c r="AC5" s="17"/>
      <c r="AD5" s="17"/>
      <c r="AE5" s="17"/>
      <c r="AF5" s="17" t="s">
        <v>42</v>
      </c>
      <c r="AG5" s="17"/>
      <c r="AH5" s="17" t="s">
        <v>43</v>
      </c>
      <c r="AI5" s="17"/>
      <c r="AJ5" s="17" t="s">
        <v>56</v>
      </c>
      <c r="AK5" s="17"/>
      <c r="AL5" s="17"/>
      <c r="AM5" s="17"/>
      <c r="AN5" s="17"/>
      <c r="AO5" s="17"/>
      <c r="AP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R6" s="13" t="s">
        <v>31</v>
      </c>
      <c r="T6" s="13" t="s">
        <v>32</v>
      </c>
      <c r="U6" s="13" t="s">
        <v>33</v>
      </c>
      <c r="V6" s="13" t="s">
        <v>34</v>
      </c>
      <c r="W6" s="13" t="s">
        <v>35</v>
      </c>
      <c r="Y6" s="13" t="s">
        <v>36</v>
      </c>
      <c r="Z6" s="13" t="s">
        <v>37</v>
      </c>
      <c r="AA6" s="13" t="s">
        <v>38</v>
      </c>
      <c r="AB6" s="13" t="s">
        <v>39</v>
      </c>
      <c r="AC6" s="13" t="s">
        <v>40</v>
      </c>
      <c r="AD6" s="13" t="s">
        <v>41</v>
      </c>
      <c r="AF6" s="13" t="s">
        <v>42</v>
      </c>
      <c r="AH6" s="13" t="s">
        <v>43</v>
      </c>
      <c r="AJ6" s="13" t="s">
        <v>44</v>
      </c>
      <c r="AK6" s="13" t="s">
        <v>45</v>
      </c>
      <c r="AL6" s="13" t="s">
        <v>46</v>
      </c>
      <c r="AM6" s="13" t="s">
        <v>47</v>
      </c>
      <c r="AN6" s="13" t="s">
        <v>48</v>
      </c>
      <c r="AO6" s="13" t="s">
        <v>49</v>
      </c>
      <c r="AP6" s="13" t="s">
        <v>50</v>
      </c>
    </row>
    <row r="7" ht="30" customHeight="1">
      <c r="B7" s="11" t="s">
        <v>19</v>
      </c>
      <c r="C7" s="11" t="n">
        <v>90</v>
      </c>
      <c r="D7" s="11" t="n">
        <v>59</v>
      </c>
      <c r="E7" s="11" t="n">
        <v>31</v>
      </c>
      <c r="F7" s="11"/>
      <c r="G7" s="11" t="n">
        <v>8</v>
      </c>
      <c r="H7" s="11" t="n">
        <v>25</v>
      </c>
      <c r="I7" s="11" t="n">
        <v>27</v>
      </c>
      <c r="J7" s="11" t="n">
        <v>14</v>
      </c>
      <c r="K7" s="11" t="n">
        <v>5</v>
      </c>
      <c r="L7" s="11" t="n">
        <v>11</v>
      </c>
      <c r="M7" s="11"/>
      <c r="N7" s="11" t="n">
        <v>5</v>
      </c>
      <c r="O7" s="11" t="n">
        <v>9</v>
      </c>
      <c r="P7" s="11" t="n">
        <v>14</v>
      </c>
      <c r="Q7" s="11" t="n">
        <v>34</v>
      </c>
      <c r="R7" s="11" t="n">
        <v>28</v>
      </c>
      <c r="S7" s="11"/>
      <c r="T7" s="11" t="n">
        <v>6</v>
      </c>
      <c r="U7" s="11" t="n">
        <v>12</v>
      </c>
      <c r="V7" s="11" t="n">
        <v>11</v>
      </c>
      <c r="W7" s="11" t="n">
        <v>56</v>
      </c>
      <c r="X7" s="11"/>
      <c r="Y7" s="11" t="n">
        <v>57</v>
      </c>
      <c r="Z7" s="11" t="n">
        <v>4</v>
      </c>
      <c r="AA7" s="11" t="n">
        <v>12</v>
      </c>
      <c r="AB7" s="11" t="n">
        <v>5</v>
      </c>
      <c r="AC7" s="11" t="n">
        <v>3</v>
      </c>
      <c r="AD7" s="11" t="n">
        <v>7</v>
      </c>
      <c r="AE7" s="11"/>
      <c r="AF7" s="11" t="n">
        <v>59</v>
      </c>
      <c r="AG7" s="11"/>
      <c r="AH7" s="11" t="n">
        <v>86</v>
      </c>
      <c r="AI7" s="11"/>
      <c r="AJ7" s="11" t="n">
        <v>24</v>
      </c>
      <c r="AK7" s="11" t="n">
        <v>19</v>
      </c>
      <c r="AL7" s="11" t="n">
        <v>17</v>
      </c>
      <c r="AM7" s="11" t="n">
        <v>12</v>
      </c>
      <c r="AN7" s="11" t="n">
        <v>4</v>
      </c>
      <c r="AO7" s="11" t="n">
        <v>9</v>
      </c>
      <c r="AP7" s="11" t="n">
        <v>5</v>
      </c>
    </row>
    <row r="8" ht="30" customHeight="1">
      <c r="B8" s="12" t="s">
        <v>20</v>
      </c>
      <c r="C8" s="12" t="n">
        <v>83</v>
      </c>
      <c r="D8" s="12" t="n">
        <v>53</v>
      </c>
      <c r="E8" s="12" t="n">
        <v>30</v>
      </c>
      <c r="F8" s="12"/>
      <c r="G8" s="12" t="n">
        <v>6</v>
      </c>
      <c r="H8" s="12" t="n">
        <v>23</v>
      </c>
      <c r="I8" s="12" t="n">
        <v>22</v>
      </c>
      <c r="J8" s="12" t="n">
        <v>13</v>
      </c>
      <c r="K8" s="12" t="n">
        <v>5</v>
      </c>
      <c r="L8" s="12" t="n">
        <v>12</v>
      </c>
      <c r="M8" s="12"/>
      <c r="N8" s="12" t="n">
        <v>6</v>
      </c>
      <c r="O8" s="12" t="n">
        <v>11</v>
      </c>
      <c r="P8" s="12" t="n">
        <v>15</v>
      </c>
      <c r="Q8" s="12" t="n">
        <v>29</v>
      </c>
      <c r="R8" s="12" t="n">
        <v>22</v>
      </c>
      <c r="S8" s="12"/>
      <c r="T8" s="12" t="n">
        <v>6</v>
      </c>
      <c r="U8" s="12" t="n">
        <v>13</v>
      </c>
      <c r="V8" s="12" t="n">
        <v>12</v>
      </c>
      <c r="W8" s="12" t="n">
        <v>46</v>
      </c>
      <c r="X8" s="12"/>
      <c r="Y8" s="12" t="n">
        <v>48</v>
      </c>
      <c r="Z8" s="12" t="n">
        <v>3</v>
      </c>
      <c r="AA8" s="12" t="n">
        <v>13</v>
      </c>
      <c r="AB8" s="12" t="n">
        <v>6</v>
      </c>
      <c r="AC8" s="12" t="n">
        <v>3</v>
      </c>
      <c r="AD8" s="12" t="n">
        <v>7</v>
      </c>
      <c r="AE8" s="12"/>
      <c r="AF8" s="12" t="n">
        <v>52</v>
      </c>
      <c r="AG8" s="12"/>
      <c r="AH8" s="12" t="n">
        <v>78</v>
      </c>
      <c r="AI8" s="12"/>
      <c r="AJ8" s="12" t="n">
        <v>19</v>
      </c>
      <c r="AK8" s="12" t="n">
        <v>18</v>
      </c>
      <c r="AL8" s="12" t="n">
        <v>14</v>
      </c>
      <c r="AM8" s="12" t="n">
        <v>11</v>
      </c>
      <c r="AN8" s="12" t="n">
        <v>5</v>
      </c>
      <c r="AO8" s="12" t="n">
        <v>9</v>
      </c>
      <c r="AP8" s="12" t="n">
        <v>8</v>
      </c>
    </row>
    <row r="9">
      <c r="B9" s="20" t="s">
        <v>67</v>
      </c>
      <c r="C9" s="19" t="n">
        <v>0.451849050933128</v>
      </c>
      <c r="D9" s="19" t="n">
        <v>0.385924509215341</v>
      </c>
      <c r="E9" s="19" t="n">
        <v>0.568599321551845</v>
      </c>
      <c r="F9" s="19"/>
      <c r="G9" s="19" t="n">
        <v>0.128598659413541</v>
      </c>
      <c r="H9" s="19" t="n">
        <v>0.338686527299498</v>
      </c>
      <c r="I9" s="19" t="n">
        <v>0.358637062287646</v>
      </c>
      <c r="J9" s="19" t="n">
        <v>0.668074564800146</v>
      </c>
      <c r="K9" s="19" t="n">
        <v>1</v>
      </c>
      <c r="L9" s="19" t="n">
        <v>0.5186631325436</v>
      </c>
      <c r="M9" s="19"/>
      <c r="N9" s="19" t="n">
        <v>0.496014656862762</v>
      </c>
      <c r="O9" s="19" t="n">
        <v>0.672126649343555</v>
      </c>
      <c r="P9" s="19" t="n">
        <v>0.709968029065356</v>
      </c>
      <c r="Q9" s="19" t="n">
        <v>0.394075959844102</v>
      </c>
      <c r="R9" s="19" t="n">
        <v>0.231509372156756</v>
      </c>
      <c r="S9" s="19"/>
      <c r="T9" s="19" t="n">
        <v>0.299484265516426</v>
      </c>
      <c r="U9" s="19" t="n">
        <v>0.64481841385456</v>
      </c>
      <c r="V9" s="19" t="n">
        <v>0.892832124976645</v>
      </c>
      <c r="W9" s="19" t="n">
        <v>0.348174113065362</v>
      </c>
      <c r="X9" s="19"/>
      <c r="Y9" s="19" t="n">
        <v>0.356223618534865</v>
      </c>
      <c r="Z9" s="19" t="n">
        <v>0.462601064558663</v>
      </c>
      <c r="AA9" s="19" t="n">
        <v>0.551557523196362</v>
      </c>
      <c r="AB9" s="19" t="n">
        <v>0.814032826813275</v>
      </c>
      <c r="AC9" s="19" t="n">
        <v>0</v>
      </c>
      <c r="AD9" s="19" t="n">
        <v>0.768825206270524</v>
      </c>
      <c r="AE9" s="19"/>
      <c r="AF9" s="19" t="n">
        <v>0.45998128929493</v>
      </c>
      <c r="AG9" s="19"/>
      <c r="AH9" s="19" t="n">
        <v>0.445884998426638</v>
      </c>
      <c r="AI9" s="19"/>
      <c r="AJ9" s="19" t="n">
        <v>0.241866396287244</v>
      </c>
      <c r="AK9" s="19" t="n">
        <v>0.548679509338097</v>
      </c>
      <c r="AL9" s="19" t="n">
        <v>0.397586464650362</v>
      </c>
      <c r="AM9" s="19" t="n">
        <v>0.476784803599173</v>
      </c>
      <c r="AN9" s="19" t="n">
        <v>0.814886208680713</v>
      </c>
      <c r="AO9" s="19" t="n">
        <v>0.540078873206592</v>
      </c>
      <c r="AP9" s="19" t="n">
        <v>0.485352316165898</v>
      </c>
    </row>
    <row r="10">
      <c r="B10" s="20" t="s">
        <v>68</v>
      </c>
      <c r="C10" s="19" t="n">
        <v>0.420803163450358</v>
      </c>
      <c r="D10" s="19" t="n">
        <v>0.319278152946288</v>
      </c>
      <c r="E10" s="19" t="n">
        <v>0.600600734158693</v>
      </c>
      <c r="F10" s="19"/>
      <c r="G10" s="19" t="n">
        <v>0.648612703426754</v>
      </c>
      <c r="H10" s="19" t="n">
        <v>0.430188981434368</v>
      </c>
      <c r="I10" s="19" t="n">
        <v>0.351760046393075</v>
      </c>
      <c r="J10" s="19" t="n">
        <v>0.252201711724049</v>
      </c>
      <c r="K10" s="19" t="n">
        <v>0.310407752925765</v>
      </c>
      <c r="L10" s="19" t="n">
        <v>0.653539203316689</v>
      </c>
      <c r="M10" s="19"/>
      <c r="N10" s="19" t="n">
        <v>0.662296944717268</v>
      </c>
      <c r="O10" s="19" t="n">
        <v>0.507262973009115</v>
      </c>
      <c r="P10" s="19" t="n">
        <v>0.499942211517742</v>
      </c>
      <c r="Q10" s="19" t="n">
        <v>0.405510463042116</v>
      </c>
      <c r="R10" s="19" t="n">
        <v>0.275520335076097</v>
      </c>
      <c r="S10" s="19"/>
      <c r="T10" s="19" t="n">
        <v>0.347510002024165</v>
      </c>
      <c r="U10" s="19" t="n">
        <v>0.518088492707185</v>
      </c>
      <c r="V10" s="19" t="n">
        <v>0.401719651479946</v>
      </c>
      <c r="W10" s="19" t="n">
        <v>0.391454713584338</v>
      </c>
      <c r="X10" s="19"/>
      <c r="Y10" s="19" t="n">
        <v>0.300135023084032</v>
      </c>
      <c r="Z10" s="19" t="n">
        <v>0.537398935441337</v>
      </c>
      <c r="AA10" s="19" t="n">
        <v>0.677216211172316</v>
      </c>
      <c r="AB10" s="19" t="n">
        <v>0.613837575515571</v>
      </c>
      <c r="AC10" s="19" t="n">
        <v>1</v>
      </c>
      <c r="AD10" s="19" t="n">
        <v>0.297236888118207</v>
      </c>
      <c r="AE10" s="19"/>
      <c r="AF10" s="19" t="n">
        <v>0.358084862229047</v>
      </c>
      <c r="AG10" s="19"/>
      <c r="AH10" s="19" t="n">
        <v>0.42892758026898</v>
      </c>
      <c r="AI10" s="19"/>
      <c r="AJ10" s="19" t="n">
        <v>0.289408900691386</v>
      </c>
      <c r="AK10" s="19" t="n">
        <v>0.416779857539356</v>
      </c>
      <c r="AL10" s="19" t="n">
        <v>0.362781290383112</v>
      </c>
      <c r="AM10" s="19" t="n">
        <v>0.533922308672146</v>
      </c>
      <c r="AN10" s="19" t="n">
        <v>0.263162296096913</v>
      </c>
      <c r="AO10" s="19" t="n">
        <v>0.755877850188672</v>
      </c>
      <c r="AP10" s="19" t="n">
        <v>0.421855559746801</v>
      </c>
    </row>
    <row r="11">
      <c r="B11" s="20" t="s">
        <v>69</v>
      </c>
      <c r="C11" s="19" t="n">
        <v>0.360125716922596</v>
      </c>
      <c r="D11" s="19" t="n">
        <v>0.341487612322891</v>
      </c>
      <c r="E11" s="19" t="n">
        <v>0.39313320850518</v>
      </c>
      <c r="F11" s="19"/>
      <c r="G11" s="19" t="n">
        <v>0.380167264361069</v>
      </c>
      <c r="H11" s="19" t="n">
        <v>0.358483952337253</v>
      </c>
      <c r="I11" s="19" t="n">
        <v>0.55250164066263</v>
      </c>
      <c r="J11" s="19" t="n">
        <v>0.180321549292866</v>
      </c>
      <c r="K11" s="19" t="n">
        <v>0.553980840692813</v>
      </c>
      <c r="L11" s="19" t="n">
        <v>0.111215466054807</v>
      </c>
      <c r="M11" s="19"/>
      <c r="N11" s="19" t="n">
        <v>0.184285044034746</v>
      </c>
      <c r="O11" s="19" t="n">
        <v>0.373142995933464</v>
      </c>
      <c r="P11" s="19" t="n">
        <v>0.296169585913531</v>
      </c>
      <c r="Q11" s="19" t="n">
        <v>0.409208831525512</v>
      </c>
      <c r="R11" s="19" t="n">
        <v>0.384360582662572</v>
      </c>
      <c r="S11" s="19"/>
      <c r="T11" s="19" t="n">
        <v>0.175273640065797</v>
      </c>
      <c r="U11" s="19" t="n">
        <v>0.374574983647419</v>
      </c>
      <c r="V11" s="19" t="n">
        <v>0.137959536150639</v>
      </c>
      <c r="W11" s="19" t="n">
        <v>0.438247216954804</v>
      </c>
      <c r="X11" s="19"/>
      <c r="Y11" s="19" t="n">
        <v>0.395882650175494</v>
      </c>
      <c r="Z11" s="19" t="n">
        <v>0.360860013310326</v>
      </c>
      <c r="AA11" s="19" t="n">
        <v>0.171954685596046</v>
      </c>
      <c r="AB11" s="19" t="n">
        <v>0.408142164861754</v>
      </c>
      <c r="AC11" s="19" t="n">
        <v>0.398386593458962</v>
      </c>
      <c r="AD11" s="19" t="n">
        <v>0.339925320696576</v>
      </c>
      <c r="AE11" s="19"/>
      <c r="AF11" s="19" t="n">
        <v>0.421790957346091</v>
      </c>
      <c r="AG11" s="19"/>
      <c r="AH11" s="19" t="n">
        <v>0.364969473686119</v>
      </c>
      <c r="AI11" s="19"/>
      <c r="AJ11" s="19" t="n">
        <v>0.527219601915351</v>
      </c>
      <c r="AK11" s="19" t="n">
        <v>0.291273000914272</v>
      </c>
      <c r="AL11" s="19" t="n">
        <v>0.234332782795631</v>
      </c>
      <c r="AM11" s="19" t="n">
        <v>0.359718563016315</v>
      </c>
      <c r="AN11" s="19" t="n">
        <v>0.272040623016006</v>
      </c>
      <c r="AO11" s="19" t="n">
        <v>0.388678706100428</v>
      </c>
      <c r="AP11" s="19" t="n">
        <v>0.347295688607594</v>
      </c>
    </row>
    <row r="12">
      <c r="B12" s="20" t="s">
        <v>71</v>
      </c>
      <c r="C12" s="19" t="n">
        <v>0.328916450630172</v>
      </c>
      <c r="D12" s="19" t="n">
        <v>0.393797960835978</v>
      </c>
      <c r="E12" s="19" t="n">
        <v>0.214013355708313</v>
      </c>
      <c r="F12" s="19"/>
      <c r="G12" s="19" t="n">
        <v>0.291282568544914</v>
      </c>
      <c r="H12" s="19" t="n">
        <v>0.406824820289242</v>
      </c>
      <c r="I12" s="19" t="n">
        <v>0.31682759083885</v>
      </c>
      <c r="J12" s="19" t="n">
        <v>0.315536123321551</v>
      </c>
      <c r="K12" s="19" t="n">
        <v>0.85439065373737</v>
      </c>
      <c r="L12" s="19" t="n">
        <v>0</v>
      </c>
      <c r="M12" s="19"/>
      <c r="N12" s="19" t="n">
        <v>0</v>
      </c>
      <c r="O12" s="19" t="n">
        <v>0.234424272820208</v>
      </c>
      <c r="P12" s="19" t="n">
        <v>0.134799783617113</v>
      </c>
      <c r="Q12" s="19" t="n">
        <v>0.529734724592307</v>
      </c>
      <c r="R12" s="19" t="n">
        <v>0.341210456263097</v>
      </c>
      <c r="S12" s="19"/>
      <c r="T12" s="19" t="n">
        <v>0.366836134242089</v>
      </c>
      <c r="U12" s="19" t="n">
        <v>0.161757809391699</v>
      </c>
      <c r="V12" s="19" t="n">
        <v>0.137959536150639</v>
      </c>
      <c r="W12" s="19" t="n">
        <v>0.44252035132066</v>
      </c>
      <c r="X12" s="19"/>
      <c r="Y12" s="19" t="n">
        <v>0.47614510323404</v>
      </c>
      <c r="Z12" s="19" t="n">
        <v>0</v>
      </c>
      <c r="AA12" s="19" t="n">
        <v>0.0683396450111763</v>
      </c>
      <c r="AB12" s="19" t="n">
        <v>0.204071082430877</v>
      </c>
      <c r="AC12" s="19" t="n">
        <v>0</v>
      </c>
      <c r="AD12" s="19" t="n">
        <v>0.1087505269671</v>
      </c>
      <c r="AE12" s="19"/>
      <c r="AF12" s="19" t="n">
        <v>0.478739525755293</v>
      </c>
      <c r="AG12" s="19"/>
      <c r="AH12" s="19" t="n">
        <v>0.330933010669808</v>
      </c>
      <c r="AI12" s="19"/>
      <c r="AJ12" s="19" t="n">
        <v>0.468278273056779</v>
      </c>
      <c r="AK12" s="19" t="n">
        <v>0.357689974855657</v>
      </c>
      <c r="AL12" s="19" t="n">
        <v>0.103032017779733</v>
      </c>
      <c r="AM12" s="19" t="n">
        <v>0.476784803599173</v>
      </c>
      <c r="AN12" s="19" t="n">
        <v>0.272040623016006</v>
      </c>
      <c r="AO12" s="19" t="n">
        <v>0.268207598055807</v>
      </c>
      <c r="AP12" s="19" t="n">
        <v>0.208803481230175</v>
      </c>
    </row>
    <row r="13">
      <c r="B13" s="20" t="s">
        <v>73</v>
      </c>
      <c r="C13" s="19" t="n">
        <v>0.293844587254434</v>
      </c>
      <c r="D13" s="19" t="n">
        <v>0.324521587606691</v>
      </c>
      <c r="E13" s="19" t="n">
        <v>0.239516593466802</v>
      </c>
      <c r="F13" s="19"/>
      <c r="G13" s="19" t="n">
        <v>0.286765758881137</v>
      </c>
      <c r="H13" s="19" t="n">
        <v>0.225245899113674</v>
      </c>
      <c r="I13" s="19" t="n">
        <v>0.512065061656833</v>
      </c>
      <c r="J13" s="19" t="n">
        <v>0.315779312997962</v>
      </c>
      <c r="K13" s="19" t="n">
        <v>0</v>
      </c>
      <c r="L13" s="19" t="n">
        <v>0.133899157679086</v>
      </c>
      <c r="M13" s="19"/>
      <c r="N13" s="19" t="n">
        <v>0.184285044034746</v>
      </c>
      <c r="O13" s="19" t="n">
        <v>0.310022202262161</v>
      </c>
      <c r="P13" s="19" t="n">
        <v>0.296836275334719</v>
      </c>
      <c r="Q13" s="19" t="n">
        <v>0.339959739110189</v>
      </c>
      <c r="R13" s="19" t="n">
        <v>0.255684483883641</v>
      </c>
      <c r="S13" s="19"/>
      <c r="T13" s="19" t="n">
        <v>0.175273640065797</v>
      </c>
      <c r="U13" s="19" t="n">
        <v>0.0410104186360344</v>
      </c>
      <c r="V13" s="19" t="n">
        <v>0.237711061300533</v>
      </c>
      <c r="W13" s="19" t="n">
        <v>0.389359146494256</v>
      </c>
      <c r="X13" s="19"/>
      <c r="Y13" s="19" t="n">
        <v>0.369385099020871</v>
      </c>
      <c r="Z13" s="19" t="n">
        <v>0.537398935441337</v>
      </c>
      <c r="AA13" s="19" t="n">
        <v>0.124748536776001</v>
      </c>
      <c r="AB13" s="19" t="n">
        <v>0.205695410653817</v>
      </c>
      <c r="AC13" s="19" t="n">
        <v>0.398386593458962</v>
      </c>
      <c r="AD13" s="19" t="n">
        <v>0.1087505269671</v>
      </c>
      <c r="AE13" s="19"/>
      <c r="AF13" s="19" t="n">
        <v>0.243915750937384</v>
      </c>
      <c r="AG13" s="19"/>
      <c r="AH13" s="19" t="n">
        <v>0.286078224982994</v>
      </c>
      <c r="AI13" s="19"/>
      <c r="AJ13" s="19" t="n">
        <v>0.436695888912288</v>
      </c>
      <c r="AK13" s="19" t="n">
        <v>0.11623870440448</v>
      </c>
      <c r="AL13" s="19" t="n">
        <v>0.234372238242216</v>
      </c>
      <c r="AM13" s="19" t="n">
        <v>0.362862343235539</v>
      </c>
      <c r="AN13" s="19" t="n">
        <v>0.263162296096913</v>
      </c>
      <c r="AO13" s="19" t="n">
        <v>0.497795245302799</v>
      </c>
      <c r="AP13" s="19" t="n">
        <v>0.145306724811078</v>
      </c>
    </row>
    <row r="14">
      <c r="B14" s="20" t="s">
        <v>76</v>
      </c>
      <c r="C14" s="19" t="n">
        <v>0.261692899155299</v>
      </c>
      <c r="D14" s="19" t="n">
        <v>0.23801257295507</v>
      </c>
      <c r="E14" s="19" t="n">
        <v>0.303630005127933</v>
      </c>
      <c r="F14" s="19"/>
      <c r="G14" s="19" t="n">
        <v>0.195487426182764</v>
      </c>
      <c r="H14" s="19" t="n">
        <v>0.329237973123967</v>
      </c>
      <c r="I14" s="19" t="n">
        <v>0.153562358853331</v>
      </c>
      <c r="J14" s="19" t="n">
        <v>0.274293709344489</v>
      </c>
      <c r="K14" s="19" t="n">
        <v>0.164798406663136</v>
      </c>
      <c r="L14" s="19" t="n">
        <v>0.39236084990215</v>
      </c>
      <c r="M14" s="19"/>
      <c r="N14" s="19" t="n">
        <v>0.489456454946986</v>
      </c>
      <c r="O14" s="19" t="n">
        <v>0.332253520665097</v>
      </c>
      <c r="P14" s="19" t="n">
        <v>0.0837589533356944</v>
      </c>
      <c r="Q14" s="19" t="n">
        <v>0.28739815755315</v>
      </c>
      <c r="R14" s="19" t="n">
        <v>0.250323024086943</v>
      </c>
      <c r="S14" s="19"/>
      <c r="T14" s="19" t="n">
        <v>0</v>
      </c>
      <c r="U14" s="19" t="n">
        <v>0.544345398446681</v>
      </c>
      <c r="V14" s="19" t="n">
        <v>0.408447408620888</v>
      </c>
      <c r="W14" s="19" t="n">
        <v>0.163402282935075</v>
      </c>
      <c r="X14" s="19"/>
      <c r="Y14" s="19" t="n">
        <v>0.223318030369144</v>
      </c>
      <c r="Z14" s="19" t="n">
        <v>0</v>
      </c>
      <c r="AA14" s="19" t="n">
        <v>0.43388669371473</v>
      </c>
      <c r="AB14" s="19" t="n">
        <v>0.408142164861754</v>
      </c>
      <c r="AC14" s="19" t="n">
        <v>0.66585160876027</v>
      </c>
      <c r="AD14" s="19" t="n">
        <v>0.1087505269671</v>
      </c>
      <c r="AE14" s="19"/>
      <c r="AF14" s="19" t="n">
        <v>0.195079097292654</v>
      </c>
      <c r="AG14" s="19"/>
      <c r="AH14" s="19" t="n">
        <v>0.275841903276113</v>
      </c>
      <c r="AI14" s="19"/>
      <c r="AJ14" s="19" t="n">
        <v>0.263880054902455</v>
      </c>
      <c r="AK14" s="19" t="n">
        <v>0.286059001731513</v>
      </c>
      <c r="AL14" s="19" t="n">
        <v>0.0998278240359083</v>
      </c>
      <c r="AM14" s="19" t="n">
        <v>0.412659410929721</v>
      </c>
      <c r="AN14" s="19" t="n">
        <v>0.185113791319287</v>
      </c>
      <c r="AO14" s="19" t="n">
        <v>0.300184521547538</v>
      </c>
      <c r="AP14" s="19" t="n">
        <v>0.276548834935723</v>
      </c>
    </row>
    <row r="15">
      <c r="B15" s="20" t="s">
        <v>79</v>
      </c>
      <c r="C15" s="19" t="n">
        <v>0.194757698606996</v>
      </c>
      <c r="D15" s="19" t="n">
        <v>0.230117847541668</v>
      </c>
      <c r="E15" s="19" t="n">
        <v>0.132135997345669</v>
      </c>
      <c r="F15" s="19"/>
      <c r="G15" s="19" t="n">
        <v>0.0912783326983736</v>
      </c>
      <c r="H15" s="19" t="n">
        <v>0.186502644157114</v>
      </c>
      <c r="I15" s="19" t="n">
        <v>0.200198281736309</v>
      </c>
      <c r="J15" s="19" t="n">
        <v>0.0453345210446082</v>
      </c>
      <c r="K15" s="19" t="n">
        <v>0.708781307474741</v>
      </c>
      <c r="L15" s="19" t="n">
        <v>0.188268649606542</v>
      </c>
      <c r="M15" s="19"/>
      <c r="N15" s="19" t="n">
        <v>0.146859809332211</v>
      </c>
      <c r="O15" s="19" t="n">
        <v>0</v>
      </c>
      <c r="P15" s="19" t="n">
        <v>0.0669114197634305</v>
      </c>
      <c r="Q15" s="19" t="n">
        <v>0.241804383328225</v>
      </c>
      <c r="R15" s="19" t="n">
        <v>0.32884797390868</v>
      </c>
      <c r="S15" s="19"/>
      <c r="T15" s="19" t="n">
        <v>0</v>
      </c>
      <c r="U15" s="19" t="n">
        <v>0.204144997039103</v>
      </c>
      <c r="V15" s="19" t="n">
        <v>0</v>
      </c>
      <c r="W15" s="19" t="n">
        <v>0.29012156082564</v>
      </c>
      <c r="X15" s="19"/>
      <c r="Y15" s="19" t="n">
        <v>0.219741109071618</v>
      </c>
      <c r="Z15" s="19" t="n">
        <v>0</v>
      </c>
      <c r="AA15" s="19" t="n">
        <v>0.243742081936874</v>
      </c>
      <c r="AB15" s="19" t="n">
        <v>0</v>
      </c>
      <c r="AC15" s="19" t="n">
        <v>0</v>
      </c>
      <c r="AD15" s="19" t="n">
        <v>0.148553036972745</v>
      </c>
      <c r="AE15" s="19"/>
      <c r="AF15" s="19" t="n">
        <v>0.201691453046372</v>
      </c>
      <c r="AG15" s="19"/>
      <c r="AH15" s="19" t="n">
        <v>0.205287703391403</v>
      </c>
      <c r="AI15" s="19"/>
      <c r="AJ15" s="19" t="n">
        <v>0.223754326607872</v>
      </c>
      <c r="AK15" s="19" t="n">
        <v>0.132637955523403</v>
      </c>
      <c r="AL15" s="19" t="n">
        <v>0.113449274399298</v>
      </c>
      <c r="AM15" s="19" t="n">
        <v>0.25176972667523</v>
      </c>
      <c r="AN15" s="19" t="n">
        <v>0.457154414335293</v>
      </c>
      <c r="AO15" s="19" t="n">
        <v>0.154913827852865</v>
      </c>
      <c r="AP15" s="19" t="n">
        <v>0.208803481230175</v>
      </c>
    </row>
    <row r="16">
      <c r="B16" s="20" t="s">
        <v>75</v>
      </c>
      <c r="C16" s="19" t="n">
        <v>0.174463636307802</v>
      </c>
      <c r="D16" s="19" t="n">
        <v>0.151062939978659</v>
      </c>
      <c r="E16" s="19" t="n">
        <v>0.215905526655547</v>
      </c>
      <c r="F16" s="19"/>
      <c r="G16" s="19" t="n">
        <v>0.509554396040842</v>
      </c>
      <c r="H16" s="19" t="n">
        <v>0.193456760908413</v>
      </c>
      <c r="I16" s="19" t="n">
        <v>0.11734653731743</v>
      </c>
      <c r="J16" s="19" t="n">
        <v>0.046151566681747</v>
      </c>
      <c r="K16" s="19" t="n">
        <v>0.310407752925765</v>
      </c>
      <c r="L16" s="19" t="n">
        <v>0.1595112599124</v>
      </c>
      <c r="M16" s="19"/>
      <c r="N16" s="19" t="n">
        <v>0.489456454946986</v>
      </c>
      <c r="O16" s="19" t="n">
        <v>0</v>
      </c>
      <c r="P16" s="19" t="n">
        <v>0.157766809465638</v>
      </c>
      <c r="Q16" s="19" t="n">
        <v>0.111633484468279</v>
      </c>
      <c r="R16" s="19" t="n">
        <v>0.26110400463798</v>
      </c>
      <c r="S16" s="19"/>
      <c r="T16" s="19" t="n">
        <v>0.175273640065797</v>
      </c>
      <c r="U16" s="19" t="n">
        <v>0.161757809391699</v>
      </c>
      <c r="V16" s="19" t="n">
        <v>0.159509515356563</v>
      </c>
      <c r="W16" s="19" t="n">
        <v>0.161259326239065</v>
      </c>
      <c r="X16" s="19"/>
      <c r="Y16" s="19" t="n">
        <v>0.166928325244307</v>
      </c>
      <c r="Z16" s="19" t="n">
        <v>0.360860013310326</v>
      </c>
      <c r="AA16" s="19" t="n">
        <v>0.216949962045877</v>
      </c>
      <c r="AB16" s="19" t="n">
        <v>0.204071082430877</v>
      </c>
      <c r="AC16" s="19" t="n">
        <v>0.398386593458962</v>
      </c>
      <c r="AD16" s="19" t="n">
        <v>0</v>
      </c>
      <c r="AE16" s="19"/>
      <c r="AF16" s="19" t="n">
        <v>0.18096270961997</v>
      </c>
      <c r="AG16" s="19"/>
      <c r="AH16" s="19" t="n">
        <v>0.183896397827198</v>
      </c>
      <c r="AI16" s="19"/>
      <c r="AJ16" s="19" t="n">
        <v>0.148497423773578</v>
      </c>
      <c r="AK16" s="19" t="n">
        <v>0.102274086520651</v>
      </c>
      <c r="AL16" s="19" t="n">
        <v>0.0560873209093577</v>
      </c>
      <c r="AM16" s="19" t="n">
        <v>0.521708122740301</v>
      </c>
      <c r="AN16" s="19" t="n">
        <v>0</v>
      </c>
      <c r="AO16" s="19" t="n">
        <v>0.383263370094509</v>
      </c>
      <c r="AP16" s="19" t="n">
        <v>0</v>
      </c>
    </row>
    <row r="17">
      <c r="B17" s="20" t="s">
        <v>80</v>
      </c>
      <c r="C17" s="19" t="n">
        <v>0.144798850564208</v>
      </c>
      <c r="D17" s="19" t="n">
        <v>0.137131641390088</v>
      </c>
      <c r="E17" s="19" t="n">
        <v>0.15837723461731</v>
      </c>
      <c r="F17" s="19"/>
      <c r="G17" s="19" t="n">
        <v>0.163965881480635</v>
      </c>
      <c r="H17" s="19" t="n">
        <v>0.216757034737299</v>
      </c>
      <c r="I17" s="19" t="n">
        <v>0.0996405996002896</v>
      </c>
      <c r="J17" s="19" t="n">
        <v>0.130785071243578</v>
      </c>
      <c r="K17" s="19" t="n">
        <v>0</v>
      </c>
      <c r="L17" s="19" t="n">
        <v>0.159459505210896</v>
      </c>
      <c r="M17" s="19"/>
      <c r="N17" s="19" t="n">
        <v>0</v>
      </c>
      <c r="O17" s="19" t="n">
        <v>0.238997007441222</v>
      </c>
      <c r="P17" s="19" t="n">
        <v>0.143298724430115</v>
      </c>
      <c r="Q17" s="19" t="n">
        <v>0.11054294121007</v>
      </c>
      <c r="R17" s="19" t="n">
        <v>0.186293650806921</v>
      </c>
      <c r="S17" s="19"/>
      <c r="T17" s="19" t="n">
        <v>0.180769370501042</v>
      </c>
      <c r="U17" s="19" t="n">
        <v>0.185210782746157</v>
      </c>
      <c r="V17" s="19" t="n">
        <v>0.107167875023355</v>
      </c>
      <c r="W17" s="19" t="n">
        <v>0.0884480484930273</v>
      </c>
      <c r="X17" s="19"/>
      <c r="Y17" s="19" t="n">
        <v>0.131383154711765</v>
      </c>
      <c r="Z17" s="19" t="n">
        <v>0</v>
      </c>
      <c r="AA17" s="19" t="n">
        <v>0.148562099231126</v>
      </c>
      <c r="AB17" s="19" t="n">
        <v>0.185967173186725</v>
      </c>
      <c r="AC17" s="19" t="n">
        <v>0.33414839123973</v>
      </c>
      <c r="AD17" s="19" t="n">
        <v>0.231174793729476</v>
      </c>
      <c r="AE17" s="19"/>
      <c r="AF17" s="19" t="n">
        <v>0.133808014934159</v>
      </c>
      <c r="AG17" s="19"/>
      <c r="AH17" s="19" t="n">
        <v>0.137981265194759</v>
      </c>
      <c r="AI17" s="19"/>
      <c r="AJ17" s="19" t="n">
        <v>0.0424331987110521</v>
      </c>
      <c r="AK17" s="19" t="n">
        <v>0.0946921460914837</v>
      </c>
      <c r="AL17" s="19" t="n">
        <v>0.281145981482348</v>
      </c>
      <c r="AM17" s="19" t="n">
        <v>0.0849711689648183</v>
      </c>
      <c r="AN17" s="19" t="n">
        <v>0.185113791319287</v>
      </c>
      <c r="AO17" s="19" t="n">
        <v>0.1128119111912</v>
      </c>
      <c r="AP17" s="19" t="n">
        <v>0.369340959023024</v>
      </c>
    </row>
    <row r="18">
      <c r="B18" s="20" t="s">
        <v>74</v>
      </c>
      <c r="C18" s="19" t="n">
        <v>0.133644140515478</v>
      </c>
      <c r="D18" s="19" t="n">
        <v>0.192288754769325</v>
      </c>
      <c r="E18" s="19" t="n">
        <v>0.0297863903353248</v>
      </c>
      <c r="F18" s="19"/>
      <c r="G18" s="19" t="n">
        <v>0.106602730366609</v>
      </c>
      <c r="H18" s="19" t="n">
        <v>0.244830432640475</v>
      </c>
      <c r="I18" s="19" t="n">
        <v>0.031671938480886</v>
      </c>
      <c r="J18" s="19" t="n">
        <v>0.0610372901021347</v>
      </c>
      <c r="K18" s="19" t="n">
        <v>0.408371494430184</v>
      </c>
      <c r="L18" s="19" t="n">
        <v>0.07814620213162</v>
      </c>
      <c r="M18" s="19"/>
      <c r="N18" s="19" t="n">
        <v>0</v>
      </c>
      <c r="O18" s="19" t="n">
        <v>0.20721223000863</v>
      </c>
      <c r="P18" s="19" t="n">
        <v>0.0763283832053662</v>
      </c>
      <c r="Q18" s="19" t="n">
        <v>0.160126755560347</v>
      </c>
      <c r="R18" s="19" t="n">
        <v>0.141275087884544</v>
      </c>
      <c r="S18" s="19"/>
      <c r="T18" s="19" t="n">
        <v>0</v>
      </c>
      <c r="U18" s="19" t="n">
        <v>0.161757809391699</v>
      </c>
      <c r="V18" s="19" t="n">
        <v>0</v>
      </c>
      <c r="W18" s="19" t="n">
        <v>0.192843755842015</v>
      </c>
      <c r="X18" s="19"/>
      <c r="Y18" s="19" t="n">
        <v>0.137489716263887</v>
      </c>
      <c r="Z18" s="19" t="n">
        <v>0</v>
      </c>
      <c r="AA18" s="19" t="n">
        <v>0.14114536343015</v>
      </c>
      <c r="AB18" s="19" t="n">
        <v>0.204071082430877</v>
      </c>
      <c r="AC18" s="19" t="n">
        <v>0</v>
      </c>
      <c r="AD18" s="19" t="n">
        <v>0</v>
      </c>
      <c r="AE18" s="19"/>
      <c r="AF18" s="19" t="n">
        <v>0.212823890081218</v>
      </c>
      <c r="AG18" s="19"/>
      <c r="AH18" s="19" t="n">
        <v>0.140869905910641</v>
      </c>
      <c r="AI18" s="19"/>
      <c r="AJ18" s="19" t="n">
        <v>0.121709872874042</v>
      </c>
      <c r="AK18" s="19" t="n">
        <v>0.116951004670662</v>
      </c>
      <c r="AL18" s="19" t="n">
        <v>0.13168547335805</v>
      </c>
      <c r="AM18" s="19" t="n">
        <v>0.166798557710412</v>
      </c>
      <c r="AN18" s="19" t="n">
        <v>0.272040623016006</v>
      </c>
      <c r="AO18" s="19" t="n">
        <v>0.198324861160834</v>
      </c>
      <c r="AP18" s="19" t="n">
        <v>0</v>
      </c>
    </row>
    <row r="19">
      <c r="B19" s="20" t="s">
        <v>78</v>
      </c>
      <c r="C19" s="21" t="n">
        <v>0.132236014544322</v>
      </c>
      <c r="D19" s="21" t="n">
        <v>0.165183590249958</v>
      </c>
      <c r="E19" s="21" t="n">
        <v>0.0738869038848864</v>
      </c>
      <c r="F19" s="21"/>
      <c r="G19" s="21" t="n">
        <v>0.129387131679774</v>
      </c>
      <c r="H19" s="21" t="n">
        <v>0.204215455266916</v>
      </c>
      <c r="I19" s="21" t="n">
        <v>0.20068719583344</v>
      </c>
      <c r="J19" s="21" t="n">
        <v>0</v>
      </c>
      <c r="K19" s="21" t="n">
        <v>0.164798406663136</v>
      </c>
      <c r="L19" s="21" t="n">
        <v>0</v>
      </c>
      <c r="M19" s="21"/>
      <c r="N19" s="21" t="n">
        <v>0</v>
      </c>
      <c r="O19" s="21" t="n">
        <v>0</v>
      </c>
      <c r="P19" s="21" t="n">
        <v>0.0727253903745862</v>
      </c>
      <c r="Q19" s="21" t="n">
        <v>0.158951023537162</v>
      </c>
      <c r="R19" s="21" t="n">
        <v>0.240061489250573</v>
      </c>
      <c r="S19" s="21"/>
      <c r="T19" s="21" t="n">
        <v>0.172236361958368</v>
      </c>
      <c r="U19" s="21" t="n">
        <v>0.0668840935066062</v>
      </c>
      <c r="V19" s="21" t="n">
        <v>0</v>
      </c>
      <c r="W19" s="21" t="n">
        <v>0.193919478235075</v>
      </c>
      <c r="X19" s="21"/>
      <c r="Y19" s="21" t="n">
        <v>0.207990956029789</v>
      </c>
      <c r="Z19" s="21" t="n">
        <v>0</v>
      </c>
      <c r="AA19" s="21" t="n">
        <v>0.0683396450111763</v>
      </c>
      <c r="AB19" s="21" t="n">
        <v>0</v>
      </c>
      <c r="AC19" s="21" t="n">
        <v>0</v>
      </c>
      <c r="AD19" s="21" t="n">
        <v>0</v>
      </c>
      <c r="AE19" s="21"/>
      <c r="AF19" s="21" t="n">
        <v>0.13618934028963</v>
      </c>
      <c r="AG19" s="21"/>
      <c r="AH19" s="21" t="n">
        <v>0.139385646501272</v>
      </c>
      <c r="AI19" s="21"/>
      <c r="AJ19" s="21" t="n">
        <v>0.322696419911074</v>
      </c>
      <c r="AK19" s="21" t="n">
        <v>0.101414992244141</v>
      </c>
      <c r="AL19" s="21" t="n">
        <v>0.0935046853985985</v>
      </c>
      <c r="AM19" s="21" t="n">
        <v>0.152947665219868</v>
      </c>
      <c r="AN19" s="21" t="n">
        <v>0</v>
      </c>
      <c r="AO19" s="21" t="n">
        <v>0</v>
      </c>
      <c r="AP19" s="21" t="n">
        <v>0</v>
      </c>
    </row>
    <row r="20">
      <c r="B20" s="18" t="s">
        <v>92</v>
      </c>
    </row>
    <row r="21">
      <c r="B21" t="s">
        <v>65</v>
      </c>
    </row>
    <row r="22">
      <c r="B22" t="s">
        <v>66</v>
      </c>
    </row>
    <row r="24">
      <c r="B24" s="9" t="str">
        <f>=HYPERLINK("#'Contents'!A1", "Return to Contents")</f>
      </c>
    </row>
  </sheetData>
  <mergeCells count="9">
    <mergeCell ref="D5:E5"/>
    <mergeCell ref="G5:L5"/>
    <mergeCell ref="N5:R5"/>
    <mergeCell ref="T5:W5"/>
    <mergeCell ref="Y5:AD5"/>
    <mergeCell ref="AF5:AF5"/>
    <mergeCell ref="AH5:AH5"/>
    <mergeCell ref="AJ5:AP5"/>
    <mergeCell ref="D2:AJ2"/>
  </mergeCells>
  <pageMargins left="0.7" right="0.7" top="0.75" bottom="0.75" header="0.3" footer="0.3"/>
  <pageSetup paperSize="9" orientation="portrait" horizontalDpi="300" verticalDpi="300" r:id="rId2"/>
  <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20.71" hidden="0" customWidth="1"/>
    <col min="4" max="4" width="20.71" hidden="0" customWidth="1"/>
    <col min="5" max="5" width="20.71" hidden="0" customWidth="1"/>
    <col min="6" max="6" width="20.71" hidden="0" customWidth="1"/>
    <col min="7" max="7" width="20.71" hidden="0" customWidth="1"/>
    <col min="8" max="8" width="20.71" hidden="0" customWidth="1"/>
    <col min="9" max="9" width="20.71" hidden="0" customWidth="1"/>
  </cols>
  <sheetData>
    <row r="2" ht="40" customHeight="1">
      <c r="D2" s="16" t="s">
        <v>104</v>
      </c>
    </row>
    <row r="6" ht="50" customHeight="1">
      <c r="B6" s="22" t="s">
        <v>15</v>
      </c>
      <c r="C6" s="22" t="s">
        <v>93</v>
      </c>
      <c r="D6" s="22" t="s">
        <v>94</v>
      </c>
      <c r="E6" s="22" t="s">
        <v>95</v>
      </c>
      <c r="F6" s="22" t="s">
        <v>96</v>
      </c>
      <c r="G6" s="22" t="s">
        <v>97</v>
      </c>
      <c r="H6" s="22" t="s">
        <v>98</v>
      </c>
    </row>
    <row r="7">
      <c r="B7" s="20" t="s">
        <v>99</v>
      </c>
      <c r="C7" s="19" t="n">
        <v>0.686180064280351</v>
      </c>
      <c r="D7" s="19" t="n">
        <v>0.342072213706485</v>
      </c>
      <c r="E7" s="19" t="n">
        <v>0.127921803373218</v>
      </c>
      <c r="F7" s="19" t="n">
        <v>0.0810504176931325</v>
      </c>
      <c r="G7" s="19" t="n">
        <v>0.429399506124481</v>
      </c>
      <c r="H7" s="19" t="n">
        <v>0.548061719092166</v>
      </c>
    </row>
    <row r="8">
      <c r="B8" s="20" t="s">
        <v>100</v>
      </c>
      <c r="C8" s="19" t="n">
        <v>0.216151209391282</v>
      </c>
      <c r="D8" s="19" t="n">
        <v>0.365548749087333</v>
      </c>
      <c r="E8" s="19" t="n">
        <v>0.167831043384638</v>
      </c>
      <c r="F8" s="19" t="n">
        <v>0.0917851492950199</v>
      </c>
      <c r="G8" s="19" t="n">
        <v>0.270178985505138</v>
      </c>
      <c r="H8" s="19" t="n">
        <v>0.140535304003251</v>
      </c>
    </row>
    <row r="9">
      <c r="B9" s="20" t="s">
        <v>101</v>
      </c>
      <c r="C9" s="19" t="n">
        <v>0.0356026271113418</v>
      </c>
      <c r="D9" s="19" t="n">
        <v>0.187404462844545</v>
      </c>
      <c r="E9" s="19" t="n">
        <v>0.153698760762111</v>
      </c>
      <c r="F9" s="19" t="n">
        <v>0.110691539145621</v>
      </c>
      <c r="G9" s="19" t="n">
        <v>0.16825995511936</v>
      </c>
      <c r="H9" s="19" t="n">
        <v>0.0704511041671245</v>
      </c>
    </row>
    <row r="10">
      <c r="B10" s="20" t="s">
        <v>102</v>
      </c>
      <c r="C10" s="19" t="n">
        <v>0.0218010909668454</v>
      </c>
      <c r="D10" s="19" t="n">
        <v>0.0610798152804474</v>
      </c>
      <c r="E10" s="19" t="n">
        <v>0.142758719033206</v>
      </c>
      <c r="F10" s="19" t="n">
        <v>0.136255917134197</v>
      </c>
      <c r="G10" s="19" t="n">
        <v>0.0709399772572551</v>
      </c>
      <c r="H10" s="19" t="n">
        <v>0.0835483516256632</v>
      </c>
    </row>
    <row r="11">
      <c r="B11" s="20" t="s">
        <v>103</v>
      </c>
      <c r="C11" s="19" t="n">
        <v>0.0103446640496154</v>
      </c>
      <c r="D11" s="19" t="n">
        <v>0.0258616766157784</v>
      </c>
      <c r="E11" s="19" t="n">
        <v>0.294267353916094</v>
      </c>
      <c r="F11" s="19" t="n">
        <v>0.43095443522393</v>
      </c>
      <c r="G11" s="19" t="n">
        <v>0.0448592263004461</v>
      </c>
      <c r="H11" s="19" t="n">
        <v>0.122577328455231</v>
      </c>
    </row>
    <row r="12">
      <c r="B12" s="20" t="s">
        <v>60</v>
      </c>
      <c r="C12" s="19" t="n">
        <v>0.029920344200564</v>
      </c>
      <c r="D12" s="19" t="n">
        <v>0.0180330824654112</v>
      </c>
      <c r="E12" s="19" t="n">
        <v>0.113522319530734</v>
      </c>
      <c r="F12" s="19" t="n">
        <v>0.149262541508099</v>
      </c>
      <c r="G12" s="19" t="n">
        <v>0.0163623496933199</v>
      </c>
      <c r="H12" s="19" t="n">
        <v>0.0348261926565646</v>
      </c>
    </row>
    <row r="13">
      <c r="B13" s="18"/>
      <c r="C13" s="18"/>
      <c r="D13" s="18"/>
      <c r="E13" s="18"/>
      <c r="F13" s="18"/>
      <c r="G13" s="18"/>
      <c r="H13" s="18"/>
    </row>
    <row r="14">
      <c r="B14" t="s">
        <v>65</v>
      </c>
    </row>
    <row r="15">
      <c r="B15" t="s">
        <v>66</v>
      </c>
    </row>
    <row r="19">
      <c r="B19" s="9" t="str">
        <f>=HYPERLINK("#'Contents'!A1", "Return to Contents")</f>
      </c>
    </row>
  </sheetData>
  <mergeCells count="1">
    <mergeCell ref="D2:I2"/>
  </mergeCells>
  <pageMargins left="0.7" right="0.7" top="0.75" bottom="0.75" header="0.3" footer="0.3"/>
  <pageSetup paperSize="9" orientation="portrait" horizontalDpi="300" verticalDpi="300" r:id="rId2"/>
  <drawing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2.21" hidden="0" customWidth="1"/>
    <col min="20" max="20" width="10.71" hidden="0" customWidth="1"/>
    <col min="21" max="21" width="10.71" hidden="0" customWidth="1"/>
    <col min="22" max="22" width="10.71" hidden="0" customWidth="1"/>
    <col min="23" max="23" width="10.71" hidden="0" customWidth="1"/>
    <col min="24" max="24" width="2.2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2.21" hidden="0" customWidth="1"/>
    <col min="34" max="34" width="10.71" hidden="0" customWidth="1"/>
    <col min="35" max="35" width="2.2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s>
  <sheetData>
    <row r="2" ht="40" customHeight="1">
      <c r="D2" s="16" t="s">
        <v>105</v>
      </c>
    </row>
    <row r="5" ht="30" customHeight="1">
      <c r="B5" s="17"/>
      <c r="C5" s="17"/>
      <c r="D5" s="17" t="s">
        <v>51</v>
      </c>
      <c r="E5" s="17"/>
      <c r="F5" s="17"/>
      <c r="G5" s="17" t="s">
        <v>52</v>
      </c>
      <c r="H5" s="17"/>
      <c r="I5" s="17"/>
      <c r="J5" s="17"/>
      <c r="K5" s="17"/>
      <c r="L5" s="17"/>
      <c r="M5" s="17"/>
      <c r="N5" s="17" t="s">
        <v>53</v>
      </c>
      <c r="O5" s="17"/>
      <c r="P5" s="17"/>
      <c r="Q5" s="17"/>
      <c r="R5" s="17"/>
      <c r="S5" s="17"/>
      <c r="T5" s="17" t="s">
        <v>54</v>
      </c>
      <c r="U5" s="17"/>
      <c r="V5" s="17"/>
      <c r="W5" s="17"/>
      <c r="X5" s="17"/>
      <c r="Y5" s="17" t="s">
        <v>55</v>
      </c>
      <c r="Z5" s="17"/>
      <c r="AA5" s="17"/>
      <c r="AB5" s="17"/>
      <c r="AC5" s="17"/>
      <c r="AD5" s="17"/>
      <c r="AE5" s="17"/>
      <c r="AF5" s="17" t="s">
        <v>42</v>
      </c>
      <c r="AG5" s="17"/>
      <c r="AH5" s="17" t="s">
        <v>43</v>
      </c>
      <c r="AI5" s="17"/>
      <c r="AJ5" s="17" t="s">
        <v>56</v>
      </c>
      <c r="AK5" s="17"/>
      <c r="AL5" s="17"/>
      <c r="AM5" s="17"/>
      <c r="AN5" s="17"/>
      <c r="AO5" s="17"/>
      <c r="AP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R6" s="13" t="s">
        <v>31</v>
      </c>
      <c r="T6" s="13" t="s">
        <v>32</v>
      </c>
      <c r="U6" s="13" t="s">
        <v>33</v>
      </c>
      <c r="V6" s="13" t="s">
        <v>34</v>
      </c>
      <c r="W6" s="13" t="s">
        <v>35</v>
      </c>
      <c r="Y6" s="13" t="s">
        <v>36</v>
      </c>
      <c r="Z6" s="13" t="s">
        <v>37</v>
      </c>
      <c r="AA6" s="13" t="s">
        <v>38</v>
      </c>
      <c r="AB6" s="13" t="s">
        <v>39</v>
      </c>
      <c r="AC6" s="13" t="s">
        <v>40</v>
      </c>
      <c r="AD6" s="13" t="s">
        <v>41</v>
      </c>
      <c r="AF6" s="13" t="s">
        <v>42</v>
      </c>
      <c r="AH6" s="13" t="s">
        <v>43</v>
      </c>
      <c r="AJ6" s="13" t="s">
        <v>44</v>
      </c>
      <c r="AK6" s="13" t="s">
        <v>45</v>
      </c>
      <c r="AL6" s="13" t="s">
        <v>46</v>
      </c>
      <c r="AM6" s="13" t="s">
        <v>47</v>
      </c>
      <c r="AN6" s="13" t="s">
        <v>48</v>
      </c>
      <c r="AO6" s="13" t="s">
        <v>49</v>
      </c>
      <c r="AP6" s="13" t="s">
        <v>50</v>
      </c>
    </row>
    <row r="7" ht="30" customHeight="1">
      <c r="B7" s="11" t="s">
        <v>19</v>
      </c>
      <c r="C7" s="11" t="n">
        <v>1001</v>
      </c>
      <c r="D7" s="11" t="n">
        <v>498</v>
      </c>
      <c r="E7" s="11" t="n">
        <v>503</v>
      </c>
      <c r="F7" s="11"/>
      <c r="G7" s="11" t="n">
        <v>125</v>
      </c>
      <c r="H7" s="11" t="n">
        <v>185</v>
      </c>
      <c r="I7" s="11" t="n">
        <v>192</v>
      </c>
      <c r="J7" s="11" t="n">
        <v>175</v>
      </c>
      <c r="K7" s="11" t="n">
        <v>131</v>
      </c>
      <c r="L7" s="11" t="n">
        <v>193</v>
      </c>
      <c r="M7" s="11"/>
      <c r="N7" s="11" t="n">
        <v>55</v>
      </c>
      <c r="O7" s="11" t="n">
        <v>178</v>
      </c>
      <c r="P7" s="11" t="n">
        <v>209</v>
      </c>
      <c r="Q7" s="11" t="n">
        <v>374</v>
      </c>
      <c r="R7" s="11" t="n">
        <v>183</v>
      </c>
      <c r="S7" s="11"/>
      <c r="T7" s="11" t="n">
        <v>51</v>
      </c>
      <c r="U7" s="11" t="n">
        <v>158</v>
      </c>
      <c r="V7" s="11" t="n">
        <v>168</v>
      </c>
      <c r="W7" s="11" t="n">
        <v>523</v>
      </c>
      <c r="X7" s="11"/>
      <c r="Y7" s="11" t="n">
        <v>473</v>
      </c>
      <c r="Z7" s="11" t="n">
        <v>105</v>
      </c>
      <c r="AA7" s="11" t="n">
        <v>228</v>
      </c>
      <c r="AB7" s="11" t="n">
        <v>58</v>
      </c>
      <c r="AC7" s="11" t="n">
        <v>67</v>
      </c>
      <c r="AD7" s="11" t="n">
        <v>60</v>
      </c>
      <c r="AE7" s="11"/>
      <c r="AF7" s="11" t="n">
        <v>484</v>
      </c>
      <c r="AG7" s="11"/>
      <c r="AH7" s="11" t="n">
        <v>939</v>
      </c>
      <c r="AI7" s="11"/>
      <c r="AJ7" s="11" t="n">
        <v>270</v>
      </c>
      <c r="AK7" s="11" t="n">
        <v>188</v>
      </c>
      <c r="AL7" s="11" t="n">
        <v>196</v>
      </c>
      <c r="AM7" s="11" t="n">
        <v>89</v>
      </c>
      <c r="AN7" s="11" t="n">
        <v>62</v>
      </c>
      <c r="AO7" s="11" t="n">
        <v>98</v>
      </c>
      <c r="AP7" s="11" t="n">
        <v>98</v>
      </c>
    </row>
    <row r="8" ht="30" customHeight="1">
      <c r="B8" s="12" t="s">
        <v>20</v>
      </c>
      <c r="C8" s="12" t="n">
        <v>1001</v>
      </c>
      <c r="D8" s="12" t="n">
        <v>501</v>
      </c>
      <c r="E8" s="12" t="n">
        <v>500</v>
      </c>
      <c r="F8" s="12"/>
      <c r="G8" s="12" t="n">
        <v>108</v>
      </c>
      <c r="H8" s="12" t="n">
        <v>174</v>
      </c>
      <c r="I8" s="12" t="n">
        <v>165</v>
      </c>
      <c r="J8" s="12" t="n">
        <v>172</v>
      </c>
      <c r="K8" s="12" t="n">
        <v>152</v>
      </c>
      <c r="L8" s="12" t="n">
        <v>230</v>
      </c>
      <c r="M8" s="12"/>
      <c r="N8" s="12" t="n">
        <v>68</v>
      </c>
      <c r="O8" s="12" t="n">
        <v>207</v>
      </c>
      <c r="P8" s="12" t="n">
        <v>264</v>
      </c>
      <c r="Q8" s="12" t="n">
        <v>311</v>
      </c>
      <c r="R8" s="12" t="n">
        <v>149</v>
      </c>
      <c r="S8" s="12"/>
      <c r="T8" s="12" t="n">
        <v>49</v>
      </c>
      <c r="U8" s="12" t="n">
        <v>181</v>
      </c>
      <c r="V8" s="12" t="n">
        <v>180</v>
      </c>
      <c r="W8" s="12" t="n">
        <v>487</v>
      </c>
      <c r="X8" s="12"/>
      <c r="Y8" s="12" t="n">
        <v>424</v>
      </c>
      <c r="Z8" s="12" t="n">
        <v>104</v>
      </c>
      <c r="AA8" s="12" t="n">
        <v>272</v>
      </c>
      <c r="AB8" s="12" t="n">
        <v>65</v>
      </c>
      <c r="AC8" s="12" t="n">
        <v>57</v>
      </c>
      <c r="AD8" s="12" t="n">
        <v>67</v>
      </c>
      <c r="AE8" s="12"/>
      <c r="AF8" s="12" t="n">
        <v>498</v>
      </c>
      <c r="AG8" s="12"/>
      <c r="AH8" s="12" t="n">
        <v>939</v>
      </c>
      <c r="AI8" s="12"/>
      <c r="AJ8" s="12" t="n">
        <v>241</v>
      </c>
      <c r="AK8" s="12" t="n">
        <v>190</v>
      </c>
      <c r="AL8" s="12" t="n">
        <v>170</v>
      </c>
      <c r="AM8" s="12" t="n">
        <v>93</v>
      </c>
      <c r="AN8" s="12" t="n">
        <v>76</v>
      </c>
      <c r="AO8" s="12" t="n">
        <v>86</v>
      </c>
      <c r="AP8" s="12" t="n">
        <v>145</v>
      </c>
    </row>
    <row r="9">
      <c r="B9" s="20" t="s">
        <v>99</v>
      </c>
      <c r="C9" s="19" t="n">
        <v>0.686180064280351</v>
      </c>
      <c r="D9" s="19" t="n">
        <v>0.683053623874346</v>
      </c>
      <c r="E9" s="19" t="n">
        <v>0.689314270465489</v>
      </c>
      <c r="F9" s="19"/>
      <c r="G9" s="19" t="n">
        <v>0.681041090569716</v>
      </c>
      <c r="H9" s="19" t="n">
        <v>0.736982159947689</v>
      </c>
      <c r="I9" s="19" t="n">
        <v>0.741070617916336</v>
      </c>
      <c r="J9" s="19" t="n">
        <v>0.714782540934146</v>
      </c>
      <c r="K9" s="19" t="n">
        <v>0.687361735069455</v>
      </c>
      <c r="L9" s="19" t="n">
        <v>0.588685321324915</v>
      </c>
      <c r="M9" s="19"/>
      <c r="N9" s="19" t="n">
        <v>0.712493627954907</v>
      </c>
      <c r="O9" s="19" t="n">
        <v>0.698941758849651</v>
      </c>
      <c r="P9" s="19" t="n">
        <v>0.649796802320914</v>
      </c>
      <c r="Q9" s="19" t="n">
        <v>0.693378102048469</v>
      </c>
      <c r="R9" s="19" t="n">
        <v>0.70155319540927</v>
      </c>
      <c r="S9" s="19"/>
      <c r="T9" s="19" t="n">
        <v>0.536500895103707</v>
      </c>
      <c r="U9" s="19" t="n">
        <v>0.661694954503058</v>
      </c>
      <c r="V9" s="19" t="n">
        <v>0.735846379887975</v>
      </c>
      <c r="W9" s="19" t="n">
        <v>0.693628244835229</v>
      </c>
      <c r="X9" s="19"/>
      <c r="Y9" s="19" t="n">
        <v>0.731039297426938</v>
      </c>
      <c r="Z9" s="19" t="n">
        <v>0.731910300231339</v>
      </c>
      <c r="AA9" s="19" t="n">
        <v>0.579337187903092</v>
      </c>
      <c r="AB9" s="19" t="n">
        <v>0.676003632486248</v>
      </c>
      <c r="AC9" s="19" t="n">
        <v>0.715737194559601</v>
      </c>
      <c r="AD9" s="19" t="n">
        <v>0.711838906730894</v>
      </c>
      <c r="AE9" s="19"/>
      <c r="AF9" s="19" t="n">
        <v>0.693551141425967</v>
      </c>
      <c r="AG9" s="19"/>
      <c r="AH9" s="19" t="n">
        <v>0.731586803406441</v>
      </c>
      <c r="AI9" s="19"/>
      <c r="AJ9" s="19" t="n">
        <v>0.702765646754787</v>
      </c>
      <c r="AK9" s="19" t="n">
        <v>0.684668820043437</v>
      </c>
      <c r="AL9" s="19" t="n">
        <v>0.641930854282417</v>
      </c>
      <c r="AM9" s="19" t="n">
        <v>0.685805275749878</v>
      </c>
      <c r="AN9" s="19" t="n">
        <v>0.701864859747585</v>
      </c>
      <c r="AO9" s="19" t="n">
        <v>0.675416118505524</v>
      </c>
      <c r="AP9" s="19" t="n">
        <v>0.710875836299542</v>
      </c>
    </row>
    <row r="10">
      <c r="B10" s="20" t="s">
        <v>100</v>
      </c>
      <c r="C10" s="19" t="n">
        <v>0.216151209391282</v>
      </c>
      <c r="D10" s="19" t="n">
        <v>0.196412777523123</v>
      </c>
      <c r="E10" s="19" t="n">
        <v>0.235938669637533</v>
      </c>
      <c r="F10" s="19"/>
      <c r="G10" s="19" t="n">
        <v>0.140079099756141</v>
      </c>
      <c r="H10" s="19" t="n">
        <v>0.136944300749992</v>
      </c>
      <c r="I10" s="19" t="n">
        <v>0.180102490789363</v>
      </c>
      <c r="J10" s="19" t="n">
        <v>0.177311511249603</v>
      </c>
      <c r="K10" s="19" t="n">
        <v>0.224026284844782</v>
      </c>
      <c r="L10" s="19" t="n">
        <v>0.361496594101626</v>
      </c>
      <c r="M10" s="19"/>
      <c r="N10" s="19" t="n">
        <v>0.16998184526654</v>
      </c>
      <c r="O10" s="19" t="n">
        <v>0.165533901863657</v>
      </c>
      <c r="P10" s="19" t="n">
        <v>0.239420214779818</v>
      </c>
      <c r="Q10" s="19" t="n">
        <v>0.237071274093716</v>
      </c>
      <c r="R10" s="19" t="n">
        <v>0.225690188074331</v>
      </c>
      <c r="S10" s="19"/>
      <c r="T10" s="19" t="n">
        <v>0.239829747971288</v>
      </c>
      <c r="U10" s="19" t="n">
        <v>0.231813566379865</v>
      </c>
      <c r="V10" s="19" t="n">
        <v>0.18368532579131</v>
      </c>
      <c r="W10" s="19" t="n">
        <v>0.225679429892854</v>
      </c>
      <c r="X10" s="19"/>
      <c r="Y10" s="19" t="n">
        <v>0.162024639834866</v>
      </c>
      <c r="Z10" s="19" t="n">
        <v>0.18165671447644</v>
      </c>
      <c r="AA10" s="19" t="n">
        <v>0.345235376413933</v>
      </c>
      <c r="AB10" s="19" t="n">
        <v>0.202132711742444</v>
      </c>
      <c r="AC10" s="19" t="n">
        <v>0.102266734396749</v>
      </c>
      <c r="AD10" s="19" t="n">
        <v>0.219960451279018</v>
      </c>
      <c r="AE10" s="19"/>
      <c r="AF10" s="19" t="n">
        <v>0.228359581955402</v>
      </c>
      <c r="AG10" s="19"/>
      <c r="AH10" s="19" t="n">
        <v>0.230454629277012</v>
      </c>
      <c r="AI10" s="19"/>
      <c r="AJ10" s="19" t="n">
        <v>0.200345188207724</v>
      </c>
      <c r="AK10" s="19" t="n">
        <v>0.238403101178727</v>
      </c>
      <c r="AL10" s="19" t="n">
        <v>0.209380594032705</v>
      </c>
      <c r="AM10" s="19" t="n">
        <v>0.232958555667176</v>
      </c>
      <c r="AN10" s="19" t="n">
        <v>0.222146667738526</v>
      </c>
      <c r="AO10" s="19" t="n">
        <v>0.1705382618925</v>
      </c>
      <c r="AP10" s="19" t="n">
        <v>0.234333083345956</v>
      </c>
    </row>
    <row r="11">
      <c r="B11" s="20" t="s">
        <v>101</v>
      </c>
      <c r="C11" s="19" t="n">
        <v>0.0356026271113418</v>
      </c>
      <c r="D11" s="19" t="n">
        <v>0.0469912970747759</v>
      </c>
      <c r="E11" s="19" t="n">
        <v>0.0241856687802876</v>
      </c>
      <c r="F11" s="19"/>
      <c r="G11" s="19" t="n">
        <v>0.0603425992820867</v>
      </c>
      <c r="H11" s="19" t="n">
        <v>0.0417382861833476</v>
      </c>
      <c r="I11" s="19" t="n">
        <v>0.0346866899592846</v>
      </c>
      <c r="J11" s="19" t="n">
        <v>0.0339443885970005</v>
      </c>
      <c r="K11" s="19" t="n">
        <v>0.0260371174246979</v>
      </c>
      <c r="L11" s="19" t="n">
        <v>0.0275419146476877</v>
      </c>
      <c r="M11" s="19"/>
      <c r="N11" s="19" t="n">
        <v>0.0786926775578122</v>
      </c>
      <c r="O11" s="19" t="n">
        <v>0.0359667490111048</v>
      </c>
      <c r="P11" s="19" t="n">
        <v>0.0256671747557187</v>
      </c>
      <c r="Q11" s="19" t="n">
        <v>0.031806429503799</v>
      </c>
      <c r="R11" s="19" t="n">
        <v>0.0413171708669951</v>
      </c>
      <c r="S11" s="19"/>
      <c r="T11" s="19" t="n">
        <v>0.0802924506376422</v>
      </c>
      <c r="U11" s="19" t="n">
        <v>0.0264867603406827</v>
      </c>
      <c r="V11" s="19" t="n">
        <v>0.0437087137171202</v>
      </c>
      <c r="W11" s="19" t="n">
        <v>0.0301609525650019</v>
      </c>
      <c r="X11" s="19"/>
      <c r="Y11" s="19" t="n">
        <v>0.0492874351865001</v>
      </c>
      <c r="Z11" s="19" t="n">
        <v>0.0198982826491951</v>
      </c>
      <c r="AA11" s="19" t="n">
        <v>0.0374480730170613</v>
      </c>
      <c r="AB11" s="19" t="n">
        <v>0.0136294887239896</v>
      </c>
      <c r="AC11" s="19" t="n">
        <v>0.0143268014343977</v>
      </c>
      <c r="AD11" s="19" t="n">
        <v>0.0114330519984662</v>
      </c>
      <c r="AE11" s="19"/>
      <c r="AF11" s="19" t="n">
        <v>0.0340636078439659</v>
      </c>
      <c r="AG11" s="19"/>
      <c r="AH11" s="19" t="n">
        <v>0.0379585673165467</v>
      </c>
      <c r="AI11" s="19"/>
      <c r="AJ11" s="19" t="n">
        <v>0.0422163718085127</v>
      </c>
      <c r="AK11" s="19" t="n">
        <v>0.0325136159493447</v>
      </c>
      <c r="AL11" s="19" t="n">
        <v>0.0443791162689175</v>
      </c>
      <c r="AM11" s="19" t="n">
        <v>0.0239249871418745</v>
      </c>
      <c r="AN11" s="19" t="n">
        <v>0.0235721937408717</v>
      </c>
      <c r="AO11" s="19" t="n">
        <v>0.0639586784390633</v>
      </c>
      <c r="AP11" s="19" t="n">
        <v>0.0153454514637937</v>
      </c>
    </row>
    <row r="12">
      <c r="B12" s="20" t="s">
        <v>102</v>
      </c>
      <c r="C12" s="19" t="n">
        <v>0.0218010909668454</v>
      </c>
      <c r="D12" s="19" t="n">
        <v>0.0278496990188208</v>
      </c>
      <c r="E12" s="19" t="n">
        <v>0.0157374587506161</v>
      </c>
      <c r="F12" s="19"/>
      <c r="G12" s="19" t="n">
        <v>0.0449399841120882</v>
      </c>
      <c r="H12" s="19" t="n">
        <v>0.0470511492344175</v>
      </c>
      <c r="I12" s="19" t="n">
        <v>0.0158287327588212</v>
      </c>
      <c r="J12" s="19" t="n">
        <v>0.0142940293273717</v>
      </c>
      <c r="K12" s="19" t="n">
        <v>0.0177238745838536</v>
      </c>
      <c r="L12" s="19" t="n">
        <v>0.00442779085285967</v>
      </c>
      <c r="M12" s="19"/>
      <c r="N12" s="19" t="n">
        <v>0.0148844974528344</v>
      </c>
      <c r="O12" s="19" t="n">
        <v>0.0407698826479825</v>
      </c>
      <c r="P12" s="19" t="n">
        <v>0.0248172811875553</v>
      </c>
      <c r="Q12" s="19" t="n">
        <v>0.0141473501690734</v>
      </c>
      <c r="R12" s="19" t="n">
        <v>0.0095417980704997</v>
      </c>
      <c r="S12" s="19"/>
      <c r="T12" s="19" t="n">
        <v>0.0717243237252042</v>
      </c>
      <c r="U12" s="19" t="n">
        <v>0.0346132002994285</v>
      </c>
      <c r="V12" s="19" t="n">
        <v>0.00922264890144146</v>
      </c>
      <c r="W12" s="19" t="n">
        <v>0.0184759688338712</v>
      </c>
      <c r="X12" s="19"/>
      <c r="Y12" s="19" t="n">
        <v>0.0149952598958951</v>
      </c>
      <c r="Z12" s="19" t="n">
        <v>0.027864136598359</v>
      </c>
      <c r="AA12" s="19" t="n">
        <v>0.00682510972984356</v>
      </c>
      <c r="AB12" s="19" t="n">
        <v>0.0725267437837831</v>
      </c>
      <c r="AC12" s="19" t="n">
        <v>0.0561713332320994</v>
      </c>
      <c r="AD12" s="19" t="n">
        <v>0.0417702530912773</v>
      </c>
      <c r="AE12" s="19"/>
      <c r="AF12" s="19" t="n">
        <v>0.0106450674254056</v>
      </c>
      <c r="AG12" s="19"/>
      <c r="AH12" s="19" t="n">
        <v>0</v>
      </c>
      <c r="AI12" s="19"/>
      <c r="AJ12" s="19" t="n">
        <v>0.017611821381663</v>
      </c>
      <c r="AK12" s="19" t="n">
        <v>0.0235875355094556</v>
      </c>
      <c r="AL12" s="19" t="n">
        <v>0.0313400941556864</v>
      </c>
      <c r="AM12" s="19" t="n">
        <v>0.0216663470018678</v>
      </c>
      <c r="AN12" s="19" t="n">
        <v>0.052416278773017</v>
      </c>
      <c r="AO12" s="19" t="n">
        <v>0.0205859057400608</v>
      </c>
      <c r="AP12" s="19" t="n">
        <v>0</v>
      </c>
    </row>
    <row r="13">
      <c r="B13" s="20" t="s">
        <v>103</v>
      </c>
      <c r="C13" s="19" t="n">
        <v>0.0103446640496154</v>
      </c>
      <c r="D13" s="19" t="n">
        <v>0.00817980261961512</v>
      </c>
      <c r="E13" s="19" t="n">
        <v>0.0125149027884828</v>
      </c>
      <c r="F13" s="19"/>
      <c r="G13" s="19" t="n">
        <v>0.0207027905928965</v>
      </c>
      <c r="H13" s="19" t="n">
        <v>0.0185057338866313</v>
      </c>
      <c r="I13" s="19" t="n">
        <v>0.00828145135032271</v>
      </c>
      <c r="J13" s="19" t="n">
        <v>0.0108107501270803</v>
      </c>
      <c r="K13" s="19" t="n">
        <v>0.00489483450017129</v>
      </c>
      <c r="L13" s="19" t="n">
        <v>0.00403498495994531</v>
      </c>
      <c r="M13" s="19"/>
      <c r="N13" s="19" t="n">
        <v>0</v>
      </c>
      <c r="O13" s="19" t="n">
        <v>0.0282047078873099</v>
      </c>
      <c r="P13" s="19" t="n">
        <v>0.00375798363474241</v>
      </c>
      <c r="Q13" s="19" t="n">
        <v>0.00657181013855649</v>
      </c>
      <c r="R13" s="19" t="n">
        <v>0.00996335113798439</v>
      </c>
      <c r="S13" s="19"/>
      <c r="T13" s="19" t="n">
        <v>0</v>
      </c>
      <c r="U13" s="19" t="n">
        <v>0.0228693641521649</v>
      </c>
      <c r="V13" s="19" t="n">
        <v>0.0103644511595721</v>
      </c>
      <c r="W13" s="19" t="n">
        <v>0.00431857017125704</v>
      </c>
      <c r="X13" s="19"/>
      <c r="Y13" s="19" t="n">
        <v>0.0116975148594164</v>
      </c>
      <c r="Z13" s="19" t="n">
        <v>0.0113254209307955</v>
      </c>
      <c r="AA13" s="19" t="n">
        <v>0.00340977523566364</v>
      </c>
      <c r="AB13" s="19" t="n">
        <v>0</v>
      </c>
      <c r="AC13" s="19" t="n">
        <v>0.0572779994512804</v>
      </c>
      <c r="AD13" s="19" t="n">
        <v>0</v>
      </c>
      <c r="AE13" s="19"/>
      <c r="AF13" s="19" t="n">
        <v>0.00209571559940581</v>
      </c>
      <c r="AG13" s="19"/>
      <c r="AH13" s="19" t="n">
        <v>0</v>
      </c>
      <c r="AI13" s="19"/>
      <c r="AJ13" s="19" t="n">
        <v>0.010088493234729</v>
      </c>
      <c r="AK13" s="19" t="n">
        <v>0</v>
      </c>
      <c r="AL13" s="19" t="n">
        <v>0.0159500271072186</v>
      </c>
      <c r="AM13" s="19" t="n">
        <v>0.0206199057614615</v>
      </c>
      <c r="AN13" s="19" t="n">
        <v>0</v>
      </c>
      <c r="AO13" s="19" t="n">
        <v>0.0383084418610728</v>
      </c>
      <c r="AP13" s="19" t="n">
        <v>0</v>
      </c>
    </row>
    <row r="14">
      <c r="B14" s="20" t="s">
        <v>60</v>
      </c>
      <c r="C14" s="21" t="n">
        <v>0.029920344200564</v>
      </c>
      <c r="D14" s="21" t="n">
        <v>0.0375127998893194</v>
      </c>
      <c r="E14" s="21" t="n">
        <v>0.0223090295775913</v>
      </c>
      <c r="F14" s="21"/>
      <c r="G14" s="21" t="n">
        <v>0.0528944356870718</v>
      </c>
      <c r="H14" s="21" t="n">
        <v>0.018778369997923</v>
      </c>
      <c r="I14" s="21" t="n">
        <v>0.0200300172258728</v>
      </c>
      <c r="J14" s="21" t="n">
        <v>0.048856779764798</v>
      </c>
      <c r="K14" s="21" t="n">
        <v>0.0399561535770402</v>
      </c>
      <c r="L14" s="21" t="n">
        <v>0.0138133941129658</v>
      </c>
      <c r="M14" s="21"/>
      <c r="N14" s="21" t="n">
        <v>0.0239473517679062</v>
      </c>
      <c r="O14" s="21" t="n">
        <v>0.0305829997402944</v>
      </c>
      <c r="P14" s="21" t="n">
        <v>0.0565405433212521</v>
      </c>
      <c r="Q14" s="21" t="n">
        <v>0.0170250340463869</v>
      </c>
      <c r="R14" s="21" t="n">
        <v>0.0119342964409196</v>
      </c>
      <c r="S14" s="21"/>
      <c r="T14" s="21" t="n">
        <v>0.0716525825621593</v>
      </c>
      <c r="U14" s="21" t="n">
        <v>0.0225221543248005</v>
      </c>
      <c r="V14" s="21" t="n">
        <v>0.017172480542582</v>
      </c>
      <c r="W14" s="21" t="n">
        <v>0.0277368337017864</v>
      </c>
      <c r="X14" s="21"/>
      <c r="Y14" s="21" t="n">
        <v>0.030955852796384</v>
      </c>
      <c r="Z14" s="21" t="n">
        <v>0.0273451451138713</v>
      </c>
      <c r="AA14" s="21" t="n">
        <v>0.0277444777004061</v>
      </c>
      <c r="AB14" s="21" t="n">
        <v>0.035707423263535</v>
      </c>
      <c r="AC14" s="21" t="n">
        <v>0.0542199369258726</v>
      </c>
      <c r="AD14" s="21" t="n">
        <v>0.014997336900345</v>
      </c>
      <c r="AE14" s="21"/>
      <c r="AF14" s="21" t="n">
        <v>0.031284885749854</v>
      </c>
      <c r="AG14" s="21"/>
      <c r="AH14" s="21" t="n">
        <v>0</v>
      </c>
      <c r="AI14" s="21"/>
      <c r="AJ14" s="21" t="n">
        <v>0.0269724786125836</v>
      </c>
      <c r="AK14" s="21" t="n">
        <v>0.0208269273190356</v>
      </c>
      <c r="AL14" s="21" t="n">
        <v>0.0570193141530553</v>
      </c>
      <c r="AM14" s="21" t="n">
        <v>0.0150249286777425</v>
      </c>
      <c r="AN14" s="21" t="n">
        <v>0</v>
      </c>
      <c r="AO14" s="21" t="n">
        <v>0.0311925935617789</v>
      </c>
      <c r="AP14" s="21" t="n">
        <v>0.0394456288907084</v>
      </c>
    </row>
    <row r="15">
      <c r="B15" s="18"/>
    </row>
    <row r="16">
      <c r="B16" t="s">
        <v>65</v>
      </c>
    </row>
    <row r="17">
      <c r="B17" t="s">
        <v>66</v>
      </c>
    </row>
    <row r="19">
      <c r="B19" s="9" t="str">
        <f>=HYPERLINK("#'Contents'!A1", "Return to Contents")</f>
      </c>
    </row>
  </sheetData>
  <mergeCells count="9">
    <mergeCell ref="D5:E5"/>
    <mergeCell ref="G5:L5"/>
    <mergeCell ref="N5:R5"/>
    <mergeCell ref="T5:W5"/>
    <mergeCell ref="Y5:AD5"/>
    <mergeCell ref="AF5:AF5"/>
    <mergeCell ref="AH5:AH5"/>
    <mergeCell ref="AJ5:AP5"/>
    <mergeCell ref="D2:AJ2"/>
  </mergeCells>
  <pageMargins left="0.7" right="0.7" top="0.75" bottom="0.75" header="0.3" footer="0.3"/>
  <pageSetup paperSize="9" orientation="portrait" horizontalDpi="300" verticalDpi="300" r:id="rId2"/>
  <drawing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2.21" hidden="0" customWidth="1"/>
    <col min="20" max="20" width="10.71" hidden="0" customWidth="1"/>
    <col min="21" max="21" width="10.71" hidden="0" customWidth="1"/>
    <col min="22" max="22" width="10.71" hidden="0" customWidth="1"/>
    <col min="23" max="23" width="10.71" hidden="0" customWidth="1"/>
    <col min="24" max="24" width="2.2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2.21" hidden="0" customWidth="1"/>
    <col min="34" max="34" width="10.71" hidden="0" customWidth="1"/>
    <col min="35" max="35" width="2.2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s>
  <sheetData>
    <row r="2" ht="40" customHeight="1">
      <c r="D2" s="16" t="s">
        <v>106</v>
      </c>
    </row>
    <row r="5" ht="30" customHeight="1">
      <c r="B5" s="17"/>
      <c r="C5" s="17"/>
      <c r="D5" s="17" t="s">
        <v>51</v>
      </c>
      <c r="E5" s="17"/>
      <c r="F5" s="17"/>
      <c r="G5" s="17" t="s">
        <v>52</v>
      </c>
      <c r="H5" s="17"/>
      <c r="I5" s="17"/>
      <c r="J5" s="17"/>
      <c r="K5" s="17"/>
      <c r="L5" s="17"/>
      <c r="M5" s="17"/>
      <c r="N5" s="17" t="s">
        <v>53</v>
      </c>
      <c r="O5" s="17"/>
      <c r="P5" s="17"/>
      <c r="Q5" s="17"/>
      <c r="R5" s="17"/>
      <c r="S5" s="17"/>
      <c r="T5" s="17" t="s">
        <v>54</v>
      </c>
      <c r="U5" s="17"/>
      <c r="V5" s="17"/>
      <c r="W5" s="17"/>
      <c r="X5" s="17"/>
      <c r="Y5" s="17" t="s">
        <v>55</v>
      </c>
      <c r="Z5" s="17"/>
      <c r="AA5" s="17"/>
      <c r="AB5" s="17"/>
      <c r="AC5" s="17"/>
      <c r="AD5" s="17"/>
      <c r="AE5" s="17"/>
      <c r="AF5" s="17" t="s">
        <v>42</v>
      </c>
      <c r="AG5" s="17"/>
      <c r="AH5" s="17" t="s">
        <v>43</v>
      </c>
      <c r="AI5" s="17"/>
      <c r="AJ5" s="17" t="s">
        <v>56</v>
      </c>
      <c r="AK5" s="17"/>
      <c r="AL5" s="17"/>
      <c r="AM5" s="17"/>
      <c r="AN5" s="17"/>
      <c r="AO5" s="17"/>
      <c r="AP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R6" s="13" t="s">
        <v>31</v>
      </c>
      <c r="T6" s="13" t="s">
        <v>32</v>
      </c>
      <c r="U6" s="13" t="s">
        <v>33</v>
      </c>
      <c r="V6" s="13" t="s">
        <v>34</v>
      </c>
      <c r="W6" s="13" t="s">
        <v>35</v>
      </c>
      <c r="Y6" s="13" t="s">
        <v>36</v>
      </c>
      <c r="Z6" s="13" t="s">
        <v>37</v>
      </c>
      <c r="AA6" s="13" t="s">
        <v>38</v>
      </c>
      <c r="AB6" s="13" t="s">
        <v>39</v>
      </c>
      <c r="AC6" s="13" t="s">
        <v>40</v>
      </c>
      <c r="AD6" s="13" t="s">
        <v>41</v>
      </c>
      <c r="AF6" s="13" t="s">
        <v>42</v>
      </c>
      <c r="AH6" s="13" t="s">
        <v>43</v>
      </c>
      <c r="AJ6" s="13" t="s">
        <v>44</v>
      </c>
      <c r="AK6" s="13" t="s">
        <v>45</v>
      </c>
      <c r="AL6" s="13" t="s">
        <v>46</v>
      </c>
      <c r="AM6" s="13" t="s">
        <v>47</v>
      </c>
      <c r="AN6" s="13" t="s">
        <v>48</v>
      </c>
      <c r="AO6" s="13" t="s">
        <v>49</v>
      </c>
      <c r="AP6" s="13" t="s">
        <v>50</v>
      </c>
    </row>
    <row r="7" ht="30" customHeight="1">
      <c r="B7" s="11" t="s">
        <v>19</v>
      </c>
      <c r="C7" s="11" t="n">
        <v>1001</v>
      </c>
      <c r="D7" s="11" t="n">
        <v>498</v>
      </c>
      <c r="E7" s="11" t="n">
        <v>503</v>
      </c>
      <c r="F7" s="11"/>
      <c r="G7" s="11" t="n">
        <v>125</v>
      </c>
      <c r="H7" s="11" t="n">
        <v>185</v>
      </c>
      <c r="I7" s="11" t="n">
        <v>192</v>
      </c>
      <c r="J7" s="11" t="n">
        <v>175</v>
      </c>
      <c r="K7" s="11" t="n">
        <v>131</v>
      </c>
      <c r="L7" s="11" t="n">
        <v>193</v>
      </c>
      <c r="M7" s="11"/>
      <c r="N7" s="11" t="n">
        <v>55</v>
      </c>
      <c r="O7" s="11" t="n">
        <v>178</v>
      </c>
      <c r="P7" s="11" t="n">
        <v>209</v>
      </c>
      <c r="Q7" s="11" t="n">
        <v>374</v>
      </c>
      <c r="R7" s="11" t="n">
        <v>183</v>
      </c>
      <c r="S7" s="11"/>
      <c r="T7" s="11" t="n">
        <v>51</v>
      </c>
      <c r="U7" s="11" t="n">
        <v>158</v>
      </c>
      <c r="V7" s="11" t="n">
        <v>168</v>
      </c>
      <c r="W7" s="11" t="n">
        <v>523</v>
      </c>
      <c r="X7" s="11"/>
      <c r="Y7" s="11" t="n">
        <v>473</v>
      </c>
      <c r="Z7" s="11" t="n">
        <v>105</v>
      </c>
      <c r="AA7" s="11" t="n">
        <v>228</v>
      </c>
      <c r="AB7" s="11" t="n">
        <v>58</v>
      </c>
      <c r="AC7" s="11" t="n">
        <v>67</v>
      </c>
      <c r="AD7" s="11" t="n">
        <v>60</v>
      </c>
      <c r="AE7" s="11"/>
      <c r="AF7" s="11" t="n">
        <v>484</v>
      </c>
      <c r="AG7" s="11"/>
      <c r="AH7" s="11" t="n">
        <v>939</v>
      </c>
      <c r="AI7" s="11"/>
      <c r="AJ7" s="11" t="n">
        <v>270</v>
      </c>
      <c r="AK7" s="11" t="n">
        <v>188</v>
      </c>
      <c r="AL7" s="11" t="n">
        <v>196</v>
      </c>
      <c r="AM7" s="11" t="n">
        <v>89</v>
      </c>
      <c r="AN7" s="11" t="n">
        <v>62</v>
      </c>
      <c r="AO7" s="11" t="n">
        <v>98</v>
      </c>
      <c r="AP7" s="11" t="n">
        <v>98</v>
      </c>
    </row>
    <row r="8" ht="30" customHeight="1">
      <c r="B8" s="12" t="s">
        <v>20</v>
      </c>
      <c r="C8" s="12" t="n">
        <v>1001</v>
      </c>
      <c r="D8" s="12" t="n">
        <v>501</v>
      </c>
      <c r="E8" s="12" t="n">
        <v>500</v>
      </c>
      <c r="F8" s="12"/>
      <c r="G8" s="12" t="n">
        <v>108</v>
      </c>
      <c r="H8" s="12" t="n">
        <v>174</v>
      </c>
      <c r="I8" s="12" t="n">
        <v>165</v>
      </c>
      <c r="J8" s="12" t="n">
        <v>172</v>
      </c>
      <c r="K8" s="12" t="n">
        <v>152</v>
      </c>
      <c r="L8" s="12" t="n">
        <v>230</v>
      </c>
      <c r="M8" s="12"/>
      <c r="N8" s="12" t="n">
        <v>68</v>
      </c>
      <c r="O8" s="12" t="n">
        <v>207</v>
      </c>
      <c r="P8" s="12" t="n">
        <v>264</v>
      </c>
      <c r="Q8" s="12" t="n">
        <v>311</v>
      </c>
      <c r="R8" s="12" t="n">
        <v>149</v>
      </c>
      <c r="S8" s="12"/>
      <c r="T8" s="12" t="n">
        <v>49</v>
      </c>
      <c r="U8" s="12" t="n">
        <v>181</v>
      </c>
      <c r="V8" s="12" t="n">
        <v>180</v>
      </c>
      <c r="W8" s="12" t="n">
        <v>487</v>
      </c>
      <c r="X8" s="12"/>
      <c r="Y8" s="12" t="n">
        <v>424</v>
      </c>
      <c r="Z8" s="12" t="n">
        <v>104</v>
      </c>
      <c r="AA8" s="12" t="n">
        <v>272</v>
      </c>
      <c r="AB8" s="12" t="n">
        <v>65</v>
      </c>
      <c r="AC8" s="12" t="n">
        <v>57</v>
      </c>
      <c r="AD8" s="12" t="n">
        <v>67</v>
      </c>
      <c r="AE8" s="12"/>
      <c r="AF8" s="12" t="n">
        <v>498</v>
      </c>
      <c r="AG8" s="12"/>
      <c r="AH8" s="12" t="n">
        <v>939</v>
      </c>
      <c r="AI8" s="12"/>
      <c r="AJ8" s="12" t="n">
        <v>241</v>
      </c>
      <c r="AK8" s="12" t="n">
        <v>190</v>
      </c>
      <c r="AL8" s="12" t="n">
        <v>170</v>
      </c>
      <c r="AM8" s="12" t="n">
        <v>93</v>
      </c>
      <c r="AN8" s="12" t="n">
        <v>76</v>
      </c>
      <c r="AO8" s="12" t="n">
        <v>86</v>
      </c>
      <c r="AP8" s="12" t="n">
        <v>145</v>
      </c>
    </row>
    <row r="9">
      <c r="B9" s="20" t="s">
        <v>99</v>
      </c>
      <c r="C9" s="19" t="n">
        <v>0.342072213706485</v>
      </c>
      <c r="D9" s="19" t="n">
        <v>0.359074550306027</v>
      </c>
      <c r="E9" s="19" t="n">
        <v>0.325027644927973</v>
      </c>
      <c r="F9" s="19"/>
      <c r="G9" s="19" t="n">
        <v>0.412224360341634</v>
      </c>
      <c r="H9" s="19" t="n">
        <v>0.401381968733652</v>
      </c>
      <c r="I9" s="19" t="n">
        <v>0.393022592582695</v>
      </c>
      <c r="J9" s="19" t="n">
        <v>0.323402727030899</v>
      </c>
      <c r="K9" s="19" t="n">
        <v>0.340535123661351</v>
      </c>
      <c r="L9" s="19" t="n">
        <v>0.242716815051218</v>
      </c>
      <c r="M9" s="19"/>
      <c r="N9" s="19" t="n">
        <v>0.267817047223709</v>
      </c>
      <c r="O9" s="19" t="n">
        <v>0.369530394147844</v>
      </c>
      <c r="P9" s="19" t="n">
        <v>0.272150390670421</v>
      </c>
      <c r="Q9" s="19" t="n">
        <v>0.368970889682219</v>
      </c>
      <c r="R9" s="19" t="n">
        <v>0.410322519551086</v>
      </c>
      <c r="S9" s="19"/>
      <c r="T9" s="19" t="n">
        <v>0.245850604702387</v>
      </c>
      <c r="U9" s="19" t="n">
        <v>0.320557221009758</v>
      </c>
      <c r="V9" s="19" t="n">
        <v>0.317549462082142</v>
      </c>
      <c r="W9" s="19" t="n">
        <v>0.395690700535791</v>
      </c>
      <c r="X9" s="19"/>
      <c r="Y9" s="19" t="n">
        <v>0.394371929390784</v>
      </c>
      <c r="Z9" s="19" t="n">
        <v>0.368004006076005</v>
      </c>
      <c r="AA9" s="19" t="n">
        <v>0.259479695765247</v>
      </c>
      <c r="AB9" s="19" t="n">
        <v>0.284038619987765</v>
      </c>
      <c r="AC9" s="19" t="n">
        <v>0.481173933399462</v>
      </c>
      <c r="AD9" s="19" t="n">
        <v>0.256589577514983</v>
      </c>
      <c r="AE9" s="19"/>
      <c r="AF9" s="19" t="n">
        <v>0.334105150229927</v>
      </c>
      <c r="AG9" s="19"/>
      <c r="AH9" s="19" t="n">
        <v>0.34672395895932</v>
      </c>
      <c r="AI9" s="19"/>
      <c r="AJ9" s="19" t="n">
        <v>0.372590794656979</v>
      </c>
      <c r="AK9" s="19" t="n">
        <v>0.334401021838763</v>
      </c>
      <c r="AL9" s="19" t="n">
        <v>0.359944326848136</v>
      </c>
      <c r="AM9" s="19" t="n">
        <v>0.340652095946634</v>
      </c>
      <c r="AN9" s="19" t="n">
        <v>0.286464951709864</v>
      </c>
      <c r="AO9" s="19" t="n">
        <v>0.314424917782837</v>
      </c>
      <c r="AP9" s="19" t="n">
        <v>0.3269010380138</v>
      </c>
    </row>
    <row r="10">
      <c r="B10" s="20" t="s">
        <v>100</v>
      </c>
      <c r="C10" s="19" t="n">
        <v>0.365548749087333</v>
      </c>
      <c r="D10" s="19" t="n">
        <v>0.365626762936124</v>
      </c>
      <c r="E10" s="19" t="n">
        <v>0.365470541459599</v>
      </c>
      <c r="F10" s="19"/>
      <c r="G10" s="19" t="n">
        <v>0.412799566435428</v>
      </c>
      <c r="H10" s="19" t="n">
        <v>0.354269214482737</v>
      </c>
      <c r="I10" s="19" t="n">
        <v>0.38940204018335</v>
      </c>
      <c r="J10" s="19" t="n">
        <v>0.379572827615901</v>
      </c>
      <c r="K10" s="19" t="n">
        <v>0.330780914653221</v>
      </c>
      <c r="L10" s="19" t="n">
        <v>0.347212911046941</v>
      </c>
      <c r="M10" s="19"/>
      <c r="N10" s="19" t="n">
        <v>0.399648091353163</v>
      </c>
      <c r="O10" s="19" t="n">
        <v>0.380713552912885</v>
      </c>
      <c r="P10" s="19" t="n">
        <v>0.343951685844226</v>
      </c>
      <c r="Q10" s="19" t="n">
        <v>0.375914983444276</v>
      </c>
      <c r="R10" s="19" t="n">
        <v>0.350225198982538</v>
      </c>
      <c r="S10" s="19"/>
      <c r="T10" s="19" t="n">
        <v>0.463148293658744</v>
      </c>
      <c r="U10" s="19" t="n">
        <v>0.27744430373152</v>
      </c>
      <c r="V10" s="19" t="n">
        <v>0.419453321922607</v>
      </c>
      <c r="W10" s="19" t="n">
        <v>0.376859444769033</v>
      </c>
      <c r="X10" s="19"/>
      <c r="Y10" s="19" t="n">
        <v>0.372782182694417</v>
      </c>
      <c r="Z10" s="19" t="n">
        <v>0.427700241007941</v>
      </c>
      <c r="AA10" s="19" t="n">
        <v>0.362423722200093</v>
      </c>
      <c r="AB10" s="19" t="n">
        <v>0.345475499241132</v>
      </c>
      <c r="AC10" s="19" t="n">
        <v>0.326887790699583</v>
      </c>
      <c r="AD10" s="19" t="n">
        <v>0.312294614181854</v>
      </c>
      <c r="AE10" s="19"/>
      <c r="AF10" s="19" t="n">
        <v>0.350105544759997</v>
      </c>
      <c r="AG10" s="19"/>
      <c r="AH10" s="19" t="n">
        <v>0.373962748835689</v>
      </c>
      <c r="AI10" s="19"/>
      <c r="AJ10" s="19" t="n">
        <v>0.397475223789552</v>
      </c>
      <c r="AK10" s="19" t="n">
        <v>0.312142988589992</v>
      </c>
      <c r="AL10" s="19" t="n">
        <v>0.331045249305727</v>
      </c>
      <c r="AM10" s="19" t="n">
        <v>0.394242975279519</v>
      </c>
      <c r="AN10" s="19" t="n">
        <v>0.353982195972737</v>
      </c>
      <c r="AO10" s="19" t="n">
        <v>0.435174797565164</v>
      </c>
      <c r="AP10" s="19" t="n">
        <v>0.369280224162338</v>
      </c>
    </row>
    <row r="11">
      <c r="B11" s="20" t="s">
        <v>101</v>
      </c>
      <c r="C11" s="19" t="n">
        <v>0.187404462844545</v>
      </c>
      <c r="D11" s="19" t="n">
        <v>0.168822154956428</v>
      </c>
      <c r="E11" s="19" t="n">
        <v>0.206032927409294</v>
      </c>
      <c r="F11" s="19"/>
      <c r="G11" s="19" t="n">
        <v>0.129067548839866</v>
      </c>
      <c r="H11" s="19" t="n">
        <v>0.175711129028869</v>
      </c>
      <c r="I11" s="19" t="n">
        <v>0.131410770492396</v>
      </c>
      <c r="J11" s="19" t="n">
        <v>0.166246737609307</v>
      </c>
      <c r="K11" s="19" t="n">
        <v>0.225840884037841</v>
      </c>
      <c r="L11" s="19" t="n">
        <v>0.254266276904113</v>
      </c>
      <c r="M11" s="19"/>
      <c r="N11" s="19" t="n">
        <v>0.207496730886569</v>
      </c>
      <c r="O11" s="19" t="n">
        <v>0.153181275739274</v>
      </c>
      <c r="P11" s="19" t="n">
        <v>0.217090427230717</v>
      </c>
      <c r="Q11" s="19" t="n">
        <v>0.172970250649061</v>
      </c>
      <c r="R11" s="19" t="n">
        <v>0.192491023009312</v>
      </c>
      <c r="S11" s="19"/>
      <c r="T11" s="19" t="n">
        <v>0.219663315328599</v>
      </c>
      <c r="U11" s="19" t="n">
        <v>0.221727026560311</v>
      </c>
      <c r="V11" s="19" t="n">
        <v>0.182840862104832</v>
      </c>
      <c r="W11" s="19" t="n">
        <v>0.164476901476466</v>
      </c>
      <c r="X11" s="19"/>
      <c r="Y11" s="19" t="n">
        <v>0.167036979447232</v>
      </c>
      <c r="Z11" s="19" t="n">
        <v>0.124979775747827</v>
      </c>
      <c r="AA11" s="19" t="n">
        <v>0.218337571525508</v>
      </c>
      <c r="AB11" s="19" t="n">
        <v>0.223282048075472</v>
      </c>
      <c r="AC11" s="19" t="n">
        <v>0.148518131982738</v>
      </c>
      <c r="AD11" s="19" t="n">
        <v>0.285740126237451</v>
      </c>
      <c r="AE11" s="19"/>
      <c r="AF11" s="19" t="n">
        <v>0.209219655777665</v>
      </c>
      <c r="AG11" s="19"/>
      <c r="AH11" s="19" t="n">
        <v>0.188504378878413</v>
      </c>
      <c r="AI11" s="19"/>
      <c r="AJ11" s="19" t="n">
        <v>0.166787500574916</v>
      </c>
      <c r="AK11" s="19" t="n">
        <v>0.233561725771806</v>
      </c>
      <c r="AL11" s="19" t="n">
        <v>0.174826410782541</v>
      </c>
      <c r="AM11" s="19" t="n">
        <v>0.148205514884036</v>
      </c>
      <c r="AN11" s="19" t="n">
        <v>0.208996359948308</v>
      </c>
      <c r="AO11" s="19" t="n">
        <v>0.148042772706204</v>
      </c>
      <c r="AP11" s="19" t="n">
        <v>0.213105843076822</v>
      </c>
    </row>
    <row r="12">
      <c r="B12" s="20" t="s">
        <v>102</v>
      </c>
      <c r="C12" s="19" t="n">
        <v>0.0610798152804474</v>
      </c>
      <c r="D12" s="19" t="n">
        <v>0.0660237656826492</v>
      </c>
      <c r="E12" s="19" t="n">
        <v>0.0561235845780067</v>
      </c>
      <c r="F12" s="19"/>
      <c r="G12" s="19" t="n">
        <v>0.0324111161337162</v>
      </c>
      <c r="H12" s="19" t="n">
        <v>0.0582671207752678</v>
      </c>
      <c r="I12" s="19" t="n">
        <v>0.0612267864393146</v>
      </c>
      <c r="J12" s="19" t="n">
        <v>0.0752647968336727</v>
      </c>
      <c r="K12" s="19" t="n">
        <v>0.0611632019420027</v>
      </c>
      <c r="L12" s="19" t="n">
        <v>0.0659197735052625</v>
      </c>
      <c r="M12" s="19"/>
      <c r="N12" s="19" t="n">
        <v>0.0646826909033997</v>
      </c>
      <c r="O12" s="19" t="n">
        <v>0.061969266350267</v>
      </c>
      <c r="P12" s="19" t="n">
        <v>0.0857080531700332</v>
      </c>
      <c r="Q12" s="19" t="n">
        <v>0.0555541573208067</v>
      </c>
      <c r="R12" s="19" t="n">
        <v>0.0268743421469801</v>
      </c>
      <c r="S12" s="19"/>
      <c r="T12" s="19" t="n">
        <v>0.0489001725941549</v>
      </c>
      <c r="U12" s="19" t="n">
        <v>0.107538622940498</v>
      </c>
      <c r="V12" s="19" t="n">
        <v>0.0437871514414284</v>
      </c>
      <c r="W12" s="19" t="n">
        <v>0.0319029905392828</v>
      </c>
      <c r="X12" s="19"/>
      <c r="Y12" s="19" t="n">
        <v>0.0483082714608263</v>
      </c>
      <c r="Z12" s="19" t="n">
        <v>0.0530699750571303</v>
      </c>
      <c r="AA12" s="19" t="n">
        <v>0.0722272173888965</v>
      </c>
      <c r="AB12" s="19" t="n">
        <v>0.0865964841423421</v>
      </c>
      <c r="AC12" s="19" t="n">
        <v>0.0179435707751628</v>
      </c>
      <c r="AD12" s="19" t="n">
        <v>0.0932801219232967</v>
      </c>
      <c r="AE12" s="19"/>
      <c r="AF12" s="19" t="n">
        <v>0.0612605472048907</v>
      </c>
      <c r="AG12" s="19"/>
      <c r="AH12" s="19" t="n">
        <v>0.0519196071863382</v>
      </c>
      <c r="AI12" s="19"/>
      <c r="AJ12" s="19" t="n">
        <v>0.02822210708474</v>
      </c>
      <c r="AK12" s="19" t="n">
        <v>0.0567381752964827</v>
      </c>
      <c r="AL12" s="19" t="n">
        <v>0.0873411501712693</v>
      </c>
      <c r="AM12" s="19" t="n">
        <v>0.0926180258935721</v>
      </c>
      <c r="AN12" s="19" t="n">
        <v>0.0763634232007548</v>
      </c>
      <c r="AO12" s="19" t="n">
        <v>0.0316920579508432</v>
      </c>
      <c r="AP12" s="19" t="n">
        <v>0.0797827923981098</v>
      </c>
    </row>
    <row r="13">
      <c r="B13" s="20" t="s">
        <v>103</v>
      </c>
      <c r="C13" s="19" t="n">
        <v>0.0258616766157784</v>
      </c>
      <c r="D13" s="19" t="n">
        <v>0.0145158077153616</v>
      </c>
      <c r="E13" s="19" t="n">
        <v>0.0372357275700658</v>
      </c>
      <c r="F13" s="19"/>
      <c r="G13" s="19" t="n">
        <v>0.00629202590581527</v>
      </c>
      <c r="H13" s="19" t="n">
        <v>0.0037737656863496</v>
      </c>
      <c r="I13" s="19" t="n">
        <v>0.0249378103022446</v>
      </c>
      <c r="J13" s="19" t="n">
        <v>0.028744221415932</v>
      </c>
      <c r="K13" s="19" t="n">
        <v>0.0353379995973746</v>
      </c>
      <c r="L13" s="19" t="n">
        <v>0.0440030222592104</v>
      </c>
      <c r="M13" s="19"/>
      <c r="N13" s="19" t="n">
        <v>0.0603554396331598</v>
      </c>
      <c r="O13" s="19" t="n">
        <v>0.020919581643928</v>
      </c>
      <c r="P13" s="19" t="n">
        <v>0.0456153480228302</v>
      </c>
      <c r="Q13" s="19" t="n">
        <v>0.0128651385467524</v>
      </c>
      <c r="R13" s="19" t="n">
        <v>0.00939049592052672</v>
      </c>
      <c r="S13" s="19"/>
      <c r="T13" s="19" t="n">
        <v>0.0224376137161145</v>
      </c>
      <c r="U13" s="19" t="n">
        <v>0.0538114582547839</v>
      </c>
      <c r="V13" s="19" t="n">
        <v>0.0238951978686839</v>
      </c>
      <c r="W13" s="19" t="n">
        <v>0.0122806454039521</v>
      </c>
      <c r="X13" s="19"/>
      <c r="Y13" s="19" t="n">
        <v>0.00431171174098924</v>
      </c>
      <c r="Z13" s="19" t="n">
        <v>0.0262460021110979</v>
      </c>
      <c r="AA13" s="19" t="n">
        <v>0.0487597567184711</v>
      </c>
      <c r="AB13" s="19" t="n">
        <v>0.0431757000860262</v>
      </c>
      <c r="AC13" s="19" t="n">
        <v>0.0118762991565543</v>
      </c>
      <c r="AD13" s="19" t="n">
        <v>0.0520955601424147</v>
      </c>
      <c r="AE13" s="19"/>
      <c r="AF13" s="19" t="n">
        <v>0.0205586668723729</v>
      </c>
      <c r="AG13" s="19"/>
      <c r="AH13" s="19" t="n">
        <v>0.0248663074953334</v>
      </c>
      <c r="AI13" s="19"/>
      <c r="AJ13" s="19" t="n">
        <v>0.0349243738938129</v>
      </c>
      <c r="AK13" s="19" t="n">
        <v>0.0421776293930534</v>
      </c>
      <c r="AL13" s="19" t="n">
        <v>0.00387533092042295</v>
      </c>
      <c r="AM13" s="19" t="n">
        <v>0.00791760759811864</v>
      </c>
      <c r="AN13" s="19" t="n">
        <v>0.0572850074160109</v>
      </c>
      <c r="AO13" s="19" t="n">
        <v>0.0431187240998996</v>
      </c>
      <c r="AP13" s="19" t="n">
        <v>0</v>
      </c>
    </row>
    <row r="14">
      <c r="B14" s="20" t="s">
        <v>60</v>
      </c>
      <c r="C14" s="21" t="n">
        <v>0.0180330824654112</v>
      </c>
      <c r="D14" s="21" t="n">
        <v>0.0259369584034104</v>
      </c>
      <c r="E14" s="21" t="n">
        <v>0.0101095740550622</v>
      </c>
      <c r="F14" s="21"/>
      <c r="G14" s="21" t="n">
        <v>0.00720538234354063</v>
      </c>
      <c r="H14" s="21" t="n">
        <v>0.00659680129312442</v>
      </c>
      <c r="I14" s="21" t="n">
        <v>0</v>
      </c>
      <c r="J14" s="21" t="n">
        <v>0.0267686894942882</v>
      </c>
      <c r="K14" s="21" t="n">
        <v>0.00634187610821064</v>
      </c>
      <c r="L14" s="21" t="n">
        <v>0.0458812012332549</v>
      </c>
      <c r="M14" s="21"/>
      <c r="N14" s="21" t="n">
        <v>0</v>
      </c>
      <c r="O14" s="21" t="n">
        <v>0.0136859292058019</v>
      </c>
      <c r="P14" s="21" t="n">
        <v>0.0354840950617729</v>
      </c>
      <c r="Q14" s="21" t="n">
        <v>0.0137245803568857</v>
      </c>
      <c r="R14" s="21" t="n">
        <v>0.0106964203895566</v>
      </c>
      <c r="S14" s="21"/>
      <c r="T14" s="21" t="n">
        <v>0</v>
      </c>
      <c r="U14" s="21" t="n">
        <v>0.0189213675031301</v>
      </c>
      <c r="V14" s="21" t="n">
        <v>0.012474004580306</v>
      </c>
      <c r="W14" s="21" t="n">
        <v>0.0187893172754754</v>
      </c>
      <c r="X14" s="21"/>
      <c r="Y14" s="21" t="n">
        <v>0.013188925265751</v>
      </c>
      <c r="Z14" s="21" t="n">
        <v>0</v>
      </c>
      <c r="AA14" s="21" t="n">
        <v>0.0387720364017845</v>
      </c>
      <c r="AB14" s="21" t="n">
        <v>0.0174316484672633</v>
      </c>
      <c r="AC14" s="21" t="n">
        <v>0.0136002739864999</v>
      </c>
      <c r="AD14" s="21" t="n">
        <v>0</v>
      </c>
      <c r="AE14" s="21"/>
      <c r="AF14" s="21" t="n">
        <v>0.0247504351551479</v>
      </c>
      <c r="AG14" s="21"/>
      <c r="AH14" s="21" t="n">
        <v>0.0140229986449075</v>
      </c>
      <c r="AI14" s="21"/>
      <c r="AJ14" s="21" t="n">
        <v>0</v>
      </c>
      <c r="AK14" s="21" t="n">
        <v>0.0209784591099036</v>
      </c>
      <c r="AL14" s="21" t="n">
        <v>0.042967531971904</v>
      </c>
      <c r="AM14" s="21" t="n">
        <v>0.0163637803981206</v>
      </c>
      <c r="AN14" s="21" t="n">
        <v>0.0169080617523253</v>
      </c>
      <c r="AO14" s="21" t="n">
        <v>0.0275467298950527</v>
      </c>
      <c r="AP14" s="21" t="n">
        <v>0.0109301023489295</v>
      </c>
    </row>
    <row r="15">
      <c r="B15" s="18"/>
    </row>
    <row r="16">
      <c r="B16" t="s">
        <v>65</v>
      </c>
    </row>
    <row r="17">
      <c r="B17" t="s">
        <v>66</v>
      </c>
    </row>
    <row r="19">
      <c r="B19" s="9" t="str">
        <f>=HYPERLINK("#'Contents'!A1", "Return to Contents")</f>
      </c>
    </row>
  </sheetData>
  <mergeCells count="9">
    <mergeCell ref="D5:E5"/>
    <mergeCell ref="G5:L5"/>
    <mergeCell ref="N5:R5"/>
    <mergeCell ref="T5:W5"/>
    <mergeCell ref="Y5:AD5"/>
    <mergeCell ref="AF5:AF5"/>
    <mergeCell ref="AH5:AH5"/>
    <mergeCell ref="AJ5:AP5"/>
    <mergeCell ref="D2:AJ2"/>
  </mergeCells>
  <pageMargins left="0.7" right="0.7" top="0.75" bottom="0.75" header="0.3" footer="0.3"/>
  <pageSetup paperSize="9" orientation="portrait" horizontalDpi="300" verticalDpi="300" r:id="rId2"/>
  <drawing r:id="rId1"/>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2.21" hidden="0" customWidth="1"/>
    <col min="20" max="20" width="10.71" hidden="0" customWidth="1"/>
    <col min="21" max="21" width="10.71" hidden="0" customWidth="1"/>
    <col min="22" max="22" width="10.71" hidden="0" customWidth="1"/>
    <col min="23" max="23" width="10.71" hidden="0" customWidth="1"/>
    <col min="24" max="24" width="2.2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2.21" hidden="0" customWidth="1"/>
    <col min="34" max="34" width="10.71" hidden="0" customWidth="1"/>
    <col min="35" max="35" width="2.2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s>
  <sheetData>
    <row r="2" ht="40" customHeight="1">
      <c r="D2" s="16" t="s">
        <v>107</v>
      </c>
    </row>
    <row r="5" ht="30" customHeight="1">
      <c r="B5" s="17"/>
      <c r="C5" s="17"/>
      <c r="D5" s="17" t="s">
        <v>51</v>
      </c>
      <c r="E5" s="17"/>
      <c r="F5" s="17"/>
      <c r="G5" s="17" t="s">
        <v>52</v>
      </c>
      <c r="H5" s="17"/>
      <c r="I5" s="17"/>
      <c r="J5" s="17"/>
      <c r="K5" s="17"/>
      <c r="L5" s="17"/>
      <c r="M5" s="17"/>
      <c r="N5" s="17" t="s">
        <v>53</v>
      </c>
      <c r="O5" s="17"/>
      <c r="P5" s="17"/>
      <c r="Q5" s="17"/>
      <c r="R5" s="17"/>
      <c r="S5" s="17"/>
      <c r="T5" s="17" t="s">
        <v>54</v>
      </c>
      <c r="U5" s="17"/>
      <c r="V5" s="17"/>
      <c r="W5" s="17"/>
      <c r="X5" s="17"/>
      <c r="Y5" s="17" t="s">
        <v>55</v>
      </c>
      <c r="Z5" s="17"/>
      <c r="AA5" s="17"/>
      <c r="AB5" s="17"/>
      <c r="AC5" s="17"/>
      <c r="AD5" s="17"/>
      <c r="AE5" s="17"/>
      <c r="AF5" s="17" t="s">
        <v>42</v>
      </c>
      <c r="AG5" s="17"/>
      <c r="AH5" s="17" t="s">
        <v>43</v>
      </c>
      <c r="AI5" s="17"/>
      <c r="AJ5" s="17" t="s">
        <v>56</v>
      </c>
      <c r="AK5" s="17"/>
      <c r="AL5" s="17"/>
      <c r="AM5" s="17"/>
      <c r="AN5" s="17"/>
      <c r="AO5" s="17"/>
      <c r="AP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R6" s="13" t="s">
        <v>31</v>
      </c>
      <c r="T6" s="13" t="s">
        <v>32</v>
      </c>
      <c r="U6" s="13" t="s">
        <v>33</v>
      </c>
      <c r="V6" s="13" t="s">
        <v>34</v>
      </c>
      <c r="W6" s="13" t="s">
        <v>35</v>
      </c>
      <c r="Y6" s="13" t="s">
        <v>36</v>
      </c>
      <c r="Z6" s="13" t="s">
        <v>37</v>
      </c>
      <c r="AA6" s="13" t="s">
        <v>38</v>
      </c>
      <c r="AB6" s="13" t="s">
        <v>39</v>
      </c>
      <c r="AC6" s="13" t="s">
        <v>40</v>
      </c>
      <c r="AD6" s="13" t="s">
        <v>41</v>
      </c>
      <c r="AF6" s="13" t="s">
        <v>42</v>
      </c>
      <c r="AH6" s="13" t="s">
        <v>43</v>
      </c>
      <c r="AJ6" s="13" t="s">
        <v>44</v>
      </c>
      <c r="AK6" s="13" t="s">
        <v>45</v>
      </c>
      <c r="AL6" s="13" t="s">
        <v>46</v>
      </c>
      <c r="AM6" s="13" t="s">
        <v>47</v>
      </c>
      <c r="AN6" s="13" t="s">
        <v>48</v>
      </c>
      <c r="AO6" s="13" t="s">
        <v>49</v>
      </c>
      <c r="AP6" s="13" t="s">
        <v>50</v>
      </c>
    </row>
    <row r="7" ht="30" customHeight="1">
      <c r="B7" s="11" t="s">
        <v>19</v>
      </c>
      <c r="C7" s="11" t="n">
        <v>1001</v>
      </c>
      <c r="D7" s="11" t="n">
        <v>498</v>
      </c>
      <c r="E7" s="11" t="n">
        <v>503</v>
      </c>
      <c r="F7" s="11"/>
      <c r="G7" s="11" t="n">
        <v>125</v>
      </c>
      <c r="H7" s="11" t="n">
        <v>185</v>
      </c>
      <c r="I7" s="11" t="n">
        <v>192</v>
      </c>
      <c r="J7" s="11" t="n">
        <v>175</v>
      </c>
      <c r="K7" s="11" t="n">
        <v>131</v>
      </c>
      <c r="L7" s="11" t="n">
        <v>193</v>
      </c>
      <c r="M7" s="11"/>
      <c r="N7" s="11" t="n">
        <v>55</v>
      </c>
      <c r="O7" s="11" t="n">
        <v>178</v>
      </c>
      <c r="P7" s="11" t="n">
        <v>209</v>
      </c>
      <c r="Q7" s="11" t="n">
        <v>374</v>
      </c>
      <c r="R7" s="11" t="n">
        <v>183</v>
      </c>
      <c r="S7" s="11"/>
      <c r="T7" s="11" t="n">
        <v>51</v>
      </c>
      <c r="U7" s="11" t="n">
        <v>158</v>
      </c>
      <c r="V7" s="11" t="n">
        <v>168</v>
      </c>
      <c r="W7" s="11" t="n">
        <v>523</v>
      </c>
      <c r="X7" s="11"/>
      <c r="Y7" s="11" t="n">
        <v>473</v>
      </c>
      <c r="Z7" s="11" t="n">
        <v>105</v>
      </c>
      <c r="AA7" s="11" t="n">
        <v>228</v>
      </c>
      <c r="AB7" s="11" t="n">
        <v>58</v>
      </c>
      <c r="AC7" s="11" t="n">
        <v>67</v>
      </c>
      <c r="AD7" s="11" t="n">
        <v>60</v>
      </c>
      <c r="AE7" s="11"/>
      <c r="AF7" s="11" t="n">
        <v>484</v>
      </c>
      <c r="AG7" s="11"/>
      <c r="AH7" s="11" t="n">
        <v>939</v>
      </c>
      <c r="AI7" s="11"/>
      <c r="AJ7" s="11" t="n">
        <v>270</v>
      </c>
      <c r="AK7" s="11" t="n">
        <v>188</v>
      </c>
      <c r="AL7" s="11" t="n">
        <v>196</v>
      </c>
      <c r="AM7" s="11" t="n">
        <v>89</v>
      </c>
      <c r="AN7" s="11" t="n">
        <v>62</v>
      </c>
      <c r="AO7" s="11" t="n">
        <v>98</v>
      </c>
      <c r="AP7" s="11" t="n">
        <v>98</v>
      </c>
    </row>
    <row r="8" ht="30" customHeight="1">
      <c r="B8" s="12" t="s">
        <v>20</v>
      </c>
      <c r="C8" s="12" t="n">
        <v>1001</v>
      </c>
      <c r="D8" s="12" t="n">
        <v>501</v>
      </c>
      <c r="E8" s="12" t="n">
        <v>500</v>
      </c>
      <c r="F8" s="12"/>
      <c r="G8" s="12" t="n">
        <v>108</v>
      </c>
      <c r="H8" s="12" t="n">
        <v>174</v>
      </c>
      <c r="I8" s="12" t="n">
        <v>165</v>
      </c>
      <c r="J8" s="12" t="n">
        <v>172</v>
      </c>
      <c r="K8" s="12" t="n">
        <v>152</v>
      </c>
      <c r="L8" s="12" t="n">
        <v>230</v>
      </c>
      <c r="M8" s="12"/>
      <c r="N8" s="12" t="n">
        <v>68</v>
      </c>
      <c r="O8" s="12" t="n">
        <v>207</v>
      </c>
      <c r="P8" s="12" t="n">
        <v>264</v>
      </c>
      <c r="Q8" s="12" t="n">
        <v>311</v>
      </c>
      <c r="R8" s="12" t="n">
        <v>149</v>
      </c>
      <c r="S8" s="12"/>
      <c r="T8" s="12" t="n">
        <v>49</v>
      </c>
      <c r="U8" s="12" t="n">
        <v>181</v>
      </c>
      <c r="V8" s="12" t="n">
        <v>180</v>
      </c>
      <c r="W8" s="12" t="n">
        <v>487</v>
      </c>
      <c r="X8" s="12"/>
      <c r="Y8" s="12" t="n">
        <v>424</v>
      </c>
      <c r="Z8" s="12" t="n">
        <v>104</v>
      </c>
      <c r="AA8" s="12" t="n">
        <v>272</v>
      </c>
      <c r="AB8" s="12" t="n">
        <v>65</v>
      </c>
      <c r="AC8" s="12" t="n">
        <v>57</v>
      </c>
      <c r="AD8" s="12" t="n">
        <v>67</v>
      </c>
      <c r="AE8" s="12"/>
      <c r="AF8" s="12" t="n">
        <v>498</v>
      </c>
      <c r="AG8" s="12"/>
      <c r="AH8" s="12" t="n">
        <v>939</v>
      </c>
      <c r="AI8" s="12"/>
      <c r="AJ8" s="12" t="n">
        <v>241</v>
      </c>
      <c r="AK8" s="12" t="n">
        <v>190</v>
      </c>
      <c r="AL8" s="12" t="n">
        <v>170</v>
      </c>
      <c r="AM8" s="12" t="n">
        <v>93</v>
      </c>
      <c r="AN8" s="12" t="n">
        <v>76</v>
      </c>
      <c r="AO8" s="12" t="n">
        <v>86</v>
      </c>
      <c r="AP8" s="12" t="n">
        <v>145</v>
      </c>
    </row>
    <row r="9">
      <c r="B9" s="20" t="s">
        <v>99</v>
      </c>
      <c r="C9" s="19" t="n">
        <v>0.127921803373218</v>
      </c>
      <c r="D9" s="19" t="n">
        <v>0.158019486275894</v>
      </c>
      <c r="E9" s="19" t="n">
        <v>0.0977493607030545</v>
      </c>
      <c r="F9" s="19"/>
      <c r="G9" s="19" t="n">
        <v>0.191544501628153</v>
      </c>
      <c r="H9" s="19" t="n">
        <v>0.206275124462713</v>
      </c>
      <c r="I9" s="19" t="n">
        <v>0.187833434268596</v>
      </c>
      <c r="J9" s="19" t="n">
        <v>0.124660184791106</v>
      </c>
      <c r="K9" s="19" t="n">
        <v>0.0621913045347791</v>
      </c>
      <c r="L9" s="19" t="n">
        <v>0.0417092670786676</v>
      </c>
      <c r="M9" s="19"/>
      <c r="N9" s="19" t="n">
        <v>0.0326213948456802</v>
      </c>
      <c r="O9" s="19" t="n">
        <v>0.0992062671676939</v>
      </c>
      <c r="P9" s="19" t="n">
        <v>0.089202332800052</v>
      </c>
      <c r="Q9" s="19" t="n">
        <v>0.153868344594001</v>
      </c>
      <c r="R9" s="19" t="n">
        <v>0.227869126218413</v>
      </c>
      <c r="S9" s="19"/>
      <c r="T9" s="19" t="n">
        <v>0.0776287284469659</v>
      </c>
      <c r="U9" s="19" t="n">
        <v>0.123316886350504</v>
      </c>
      <c r="V9" s="19" t="n">
        <v>0.105034021649719</v>
      </c>
      <c r="W9" s="19" t="n">
        <v>0.150440290081311</v>
      </c>
      <c r="X9" s="19"/>
      <c r="Y9" s="19" t="n">
        <v>0.204745165520417</v>
      </c>
      <c r="Z9" s="19" t="n">
        <v>0.138215000702287</v>
      </c>
      <c r="AA9" s="19" t="n">
        <v>0.0336848400757907</v>
      </c>
      <c r="AB9" s="19" t="n">
        <v>0.106311319953643</v>
      </c>
      <c r="AC9" s="19" t="n">
        <v>0.0594014389590461</v>
      </c>
      <c r="AD9" s="19" t="n">
        <v>0.10993185149715</v>
      </c>
      <c r="AE9" s="19"/>
      <c r="AF9" s="19" t="n">
        <v>0.12475114712133</v>
      </c>
      <c r="AG9" s="19"/>
      <c r="AH9" s="19" t="n">
        <v>0.13087217612932</v>
      </c>
      <c r="AI9" s="19"/>
      <c r="AJ9" s="19" t="n">
        <v>0.154498815054464</v>
      </c>
      <c r="AK9" s="19" t="n">
        <v>0.0657507345300626</v>
      </c>
      <c r="AL9" s="19" t="n">
        <v>0.143956650463712</v>
      </c>
      <c r="AM9" s="19" t="n">
        <v>0.146307395259385</v>
      </c>
      <c r="AN9" s="19" t="n">
        <v>0.0806403072210508</v>
      </c>
      <c r="AO9" s="19" t="n">
        <v>0.154904597575371</v>
      </c>
      <c r="AP9" s="19" t="n">
        <v>0.143401338686333</v>
      </c>
    </row>
    <row r="10">
      <c r="B10" s="20" t="s">
        <v>100</v>
      </c>
      <c r="C10" s="19" t="n">
        <v>0.167831043384638</v>
      </c>
      <c r="D10" s="19" t="n">
        <v>0.196679035664978</v>
      </c>
      <c r="E10" s="19" t="n">
        <v>0.138911395448866</v>
      </c>
      <c r="F10" s="19"/>
      <c r="G10" s="19" t="n">
        <v>0.272545315420624</v>
      </c>
      <c r="H10" s="19" t="n">
        <v>0.226035857814549</v>
      </c>
      <c r="I10" s="19" t="n">
        <v>0.189268289388872</v>
      </c>
      <c r="J10" s="19" t="n">
        <v>0.195624081128505</v>
      </c>
      <c r="K10" s="19" t="n">
        <v>0.12003661698997</v>
      </c>
      <c r="L10" s="19" t="n">
        <v>0.0699895096612276</v>
      </c>
      <c r="M10" s="19"/>
      <c r="N10" s="19" t="n">
        <v>0.142918789112687</v>
      </c>
      <c r="O10" s="19" t="n">
        <v>0.179459095337167</v>
      </c>
      <c r="P10" s="19" t="n">
        <v>0.119810498737873</v>
      </c>
      <c r="Q10" s="19" t="n">
        <v>0.212942085570876</v>
      </c>
      <c r="R10" s="19" t="n">
        <v>0.156029419104174</v>
      </c>
      <c r="S10" s="19"/>
      <c r="T10" s="19" t="n">
        <v>0.212476130666945</v>
      </c>
      <c r="U10" s="19" t="n">
        <v>0.120154656909524</v>
      </c>
      <c r="V10" s="19" t="n">
        <v>0.109907153095233</v>
      </c>
      <c r="W10" s="19" t="n">
        <v>0.213233227371898</v>
      </c>
      <c r="X10" s="19"/>
      <c r="Y10" s="19" t="n">
        <v>0.210466476217916</v>
      </c>
      <c r="Z10" s="19" t="n">
        <v>0.184254525007994</v>
      </c>
      <c r="AA10" s="19" t="n">
        <v>0.0851417279460129</v>
      </c>
      <c r="AB10" s="19" t="n">
        <v>0.152879344835879</v>
      </c>
      <c r="AC10" s="19" t="n">
        <v>0.30209417011125</v>
      </c>
      <c r="AD10" s="19" t="n">
        <v>0.0983543587016672</v>
      </c>
      <c r="AE10" s="19"/>
      <c r="AF10" s="19" t="n">
        <v>0.180821599250894</v>
      </c>
      <c r="AG10" s="19"/>
      <c r="AH10" s="19" t="n">
        <v>0.171475722848642</v>
      </c>
      <c r="AI10" s="19"/>
      <c r="AJ10" s="19" t="n">
        <v>0.197649791607159</v>
      </c>
      <c r="AK10" s="19" t="n">
        <v>0.168971487455689</v>
      </c>
      <c r="AL10" s="19" t="n">
        <v>0.133319457693274</v>
      </c>
      <c r="AM10" s="19" t="n">
        <v>0.190992342289407</v>
      </c>
      <c r="AN10" s="19" t="n">
        <v>0.116407818535068</v>
      </c>
      <c r="AO10" s="19" t="n">
        <v>0.179310537284557</v>
      </c>
      <c r="AP10" s="19" t="n">
        <v>0.162526868815226</v>
      </c>
    </row>
    <row r="11">
      <c r="B11" s="20" t="s">
        <v>101</v>
      </c>
      <c r="C11" s="19" t="n">
        <v>0.153698760762111</v>
      </c>
      <c r="D11" s="19" t="n">
        <v>0.173606212847962</v>
      </c>
      <c r="E11" s="19" t="n">
        <v>0.133741860468102</v>
      </c>
      <c r="F11" s="19"/>
      <c r="G11" s="19" t="n">
        <v>0.174545533896281</v>
      </c>
      <c r="H11" s="19" t="n">
        <v>0.194522215717293</v>
      </c>
      <c r="I11" s="19" t="n">
        <v>0.183472935946407</v>
      </c>
      <c r="J11" s="19" t="n">
        <v>0.148558132030182</v>
      </c>
      <c r="K11" s="19" t="n">
        <v>0.120294017656608</v>
      </c>
      <c r="L11" s="19" t="n">
        <v>0.11762154276764</v>
      </c>
      <c r="M11" s="19"/>
      <c r="N11" s="19" t="n">
        <v>0.0457388983771404</v>
      </c>
      <c r="O11" s="19" t="n">
        <v>0.152928724542685</v>
      </c>
      <c r="P11" s="19" t="n">
        <v>0.155272352591706</v>
      </c>
      <c r="Q11" s="19" t="n">
        <v>0.176302197296429</v>
      </c>
      <c r="R11" s="19" t="n">
        <v>0.156387636331433</v>
      </c>
      <c r="S11" s="19"/>
      <c r="T11" s="19" t="n">
        <v>0.298605975112258</v>
      </c>
      <c r="U11" s="19" t="n">
        <v>0.149210485510879</v>
      </c>
      <c r="V11" s="19" t="n">
        <v>0.134863480645254</v>
      </c>
      <c r="W11" s="19" t="n">
        <v>0.157495129026089</v>
      </c>
      <c r="X11" s="19"/>
      <c r="Y11" s="19" t="n">
        <v>0.15662239013769</v>
      </c>
      <c r="Z11" s="19" t="n">
        <v>0.173219211235316</v>
      </c>
      <c r="AA11" s="19" t="n">
        <v>0.122935139805114</v>
      </c>
      <c r="AB11" s="19" t="n">
        <v>0.177078111077271</v>
      </c>
      <c r="AC11" s="19" t="n">
        <v>0.278559235673635</v>
      </c>
      <c r="AD11" s="19" t="n">
        <v>0.0963207559617775</v>
      </c>
      <c r="AE11" s="19"/>
      <c r="AF11" s="19" t="n">
        <v>0.163245204313539</v>
      </c>
      <c r="AG11" s="19"/>
      <c r="AH11" s="19" t="n">
        <v>0.155138164216284</v>
      </c>
      <c r="AI11" s="19"/>
      <c r="AJ11" s="19" t="n">
        <v>0.143658182981171</v>
      </c>
      <c r="AK11" s="19" t="n">
        <v>0.159068547739986</v>
      </c>
      <c r="AL11" s="19" t="n">
        <v>0.143275602676447</v>
      </c>
      <c r="AM11" s="19" t="n">
        <v>0.129522910110205</v>
      </c>
      <c r="AN11" s="19" t="n">
        <v>0.169941698301175</v>
      </c>
      <c r="AO11" s="19" t="n">
        <v>0.118355414836885</v>
      </c>
      <c r="AP11" s="19" t="n">
        <v>0.203525486287631</v>
      </c>
    </row>
    <row r="12">
      <c r="B12" s="20" t="s">
        <v>102</v>
      </c>
      <c r="C12" s="19" t="n">
        <v>0.142758719033206</v>
      </c>
      <c r="D12" s="19" t="n">
        <v>0.119315242310476</v>
      </c>
      <c r="E12" s="19" t="n">
        <v>0.166260427111305</v>
      </c>
      <c r="F12" s="19"/>
      <c r="G12" s="19" t="n">
        <v>0.155002580131157</v>
      </c>
      <c r="H12" s="19" t="n">
        <v>0.16984304798004</v>
      </c>
      <c r="I12" s="19" t="n">
        <v>0.122993056687831</v>
      </c>
      <c r="J12" s="19" t="n">
        <v>0.150561510661195</v>
      </c>
      <c r="K12" s="19" t="n">
        <v>0.127155618322024</v>
      </c>
      <c r="L12" s="19" t="n">
        <v>0.135170611580365</v>
      </c>
      <c r="M12" s="19"/>
      <c r="N12" s="19" t="n">
        <v>0.164050683093535</v>
      </c>
      <c r="O12" s="19" t="n">
        <v>0.174895547005865</v>
      </c>
      <c r="P12" s="19" t="n">
        <v>0.146970313686801</v>
      </c>
      <c r="Q12" s="19" t="n">
        <v>0.121433181791994</v>
      </c>
      <c r="R12" s="19" t="n">
        <v>0.113897493193105</v>
      </c>
      <c r="S12" s="19"/>
      <c r="T12" s="19" t="n">
        <v>0.248007783462432</v>
      </c>
      <c r="U12" s="19" t="n">
        <v>0.161023644047489</v>
      </c>
      <c r="V12" s="19" t="n">
        <v>0.12294168687893</v>
      </c>
      <c r="W12" s="19" t="n">
        <v>0.138272038986684</v>
      </c>
      <c r="X12" s="19"/>
      <c r="Y12" s="19" t="n">
        <v>0.138041339267131</v>
      </c>
      <c r="Z12" s="19" t="n">
        <v>0.145106061666343</v>
      </c>
      <c r="AA12" s="19" t="n">
        <v>0.142757145153923</v>
      </c>
      <c r="AB12" s="19" t="n">
        <v>0.126804753492212</v>
      </c>
      <c r="AC12" s="19" t="n">
        <v>0.231436310292984</v>
      </c>
      <c r="AD12" s="19" t="n">
        <v>0.133016732934381</v>
      </c>
      <c r="AE12" s="19"/>
      <c r="AF12" s="19" t="n">
        <v>0.145252450739534</v>
      </c>
      <c r="AG12" s="19"/>
      <c r="AH12" s="19" t="n">
        <v>0.145678035557432</v>
      </c>
      <c r="AI12" s="19"/>
      <c r="AJ12" s="19" t="n">
        <v>0.163275193005312</v>
      </c>
      <c r="AK12" s="19" t="n">
        <v>0.129694352161818</v>
      </c>
      <c r="AL12" s="19" t="n">
        <v>0.153314210455692</v>
      </c>
      <c r="AM12" s="19" t="n">
        <v>0.176643993955085</v>
      </c>
      <c r="AN12" s="19" t="n">
        <v>0.146478834898282</v>
      </c>
      <c r="AO12" s="19" t="n">
        <v>0.0783114431027133</v>
      </c>
      <c r="AP12" s="19" t="n">
        <v>0.12794307967462</v>
      </c>
    </row>
    <row r="13">
      <c r="B13" s="20" t="s">
        <v>103</v>
      </c>
      <c r="C13" s="19" t="n">
        <v>0.294267353916094</v>
      </c>
      <c r="D13" s="19" t="n">
        <v>0.263774466182415</v>
      </c>
      <c r="E13" s="19" t="n">
        <v>0.324835983068286</v>
      </c>
      <c r="F13" s="19"/>
      <c r="G13" s="19" t="n">
        <v>0.112201166715618</v>
      </c>
      <c r="H13" s="19" t="n">
        <v>0.154207357881747</v>
      </c>
      <c r="I13" s="19" t="n">
        <v>0.237683731173463</v>
      </c>
      <c r="J13" s="19" t="n">
        <v>0.278111765154558</v>
      </c>
      <c r="K13" s="19" t="n">
        <v>0.386678915282352</v>
      </c>
      <c r="L13" s="19" t="n">
        <v>0.477358195720394</v>
      </c>
      <c r="M13" s="19"/>
      <c r="N13" s="19" t="n">
        <v>0.38781738234474</v>
      </c>
      <c r="O13" s="19" t="n">
        <v>0.28203899584222</v>
      </c>
      <c r="P13" s="19" t="n">
        <v>0.349544142475651</v>
      </c>
      <c r="Q13" s="19" t="n">
        <v>0.259613258809733</v>
      </c>
      <c r="R13" s="19" t="n">
        <v>0.246700695860572</v>
      </c>
      <c r="S13" s="19"/>
      <c r="T13" s="19" t="n">
        <v>0.12066910695942</v>
      </c>
      <c r="U13" s="19" t="n">
        <v>0.288514078085348</v>
      </c>
      <c r="V13" s="19" t="n">
        <v>0.402140907037188</v>
      </c>
      <c r="W13" s="19" t="n">
        <v>0.249823793460032</v>
      </c>
      <c r="X13" s="19"/>
      <c r="Y13" s="19" t="n">
        <v>0.202969682979699</v>
      </c>
      <c r="Z13" s="19" t="n">
        <v>0.243168404836595</v>
      </c>
      <c r="AA13" s="19" t="n">
        <v>0.450183076971827</v>
      </c>
      <c r="AB13" s="19" t="n">
        <v>0.314357077043751</v>
      </c>
      <c r="AC13" s="19" t="n">
        <v>0.0734193278075124</v>
      </c>
      <c r="AD13" s="19" t="n">
        <v>0.455350943537445</v>
      </c>
      <c r="AE13" s="19"/>
      <c r="AF13" s="19" t="n">
        <v>0.26726492245536</v>
      </c>
      <c r="AG13" s="19"/>
      <c r="AH13" s="19" t="n">
        <v>0.294639260847983</v>
      </c>
      <c r="AI13" s="19"/>
      <c r="AJ13" s="19" t="n">
        <v>0.228661399314655</v>
      </c>
      <c r="AK13" s="19" t="n">
        <v>0.351059307119434</v>
      </c>
      <c r="AL13" s="19" t="n">
        <v>0.323046459048469</v>
      </c>
      <c r="AM13" s="19" t="n">
        <v>0.229801862893174</v>
      </c>
      <c r="AN13" s="19" t="n">
        <v>0.378732554732889</v>
      </c>
      <c r="AO13" s="19" t="n">
        <v>0.356080872302133</v>
      </c>
      <c r="AP13" s="19" t="n">
        <v>0.255564518741365</v>
      </c>
    </row>
    <row r="14">
      <c r="B14" s="20" t="s">
        <v>60</v>
      </c>
      <c r="C14" s="21" t="n">
        <v>0.113522319530734</v>
      </c>
      <c r="D14" s="21" t="n">
        <v>0.0886055567182751</v>
      </c>
      <c r="E14" s="21" t="n">
        <v>0.138500973200387</v>
      </c>
      <c r="F14" s="21"/>
      <c r="G14" s="21" t="n">
        <v>0.0941609022081667</v>
      </c>
      <c r="H14" s="21" t="n">
        <v>0.0491163961436574</v>
      </c>
      <c r="I14" s="21" t="n">
        <v>0.0787485525348305</v>
      </c>
      <c r="J14" s="21" t="n">
        <v>0.102484326234453</v>
      </c>
      <c r="K14" s="21" t="n">
        <v>0.183643527214267</v>
      </c>
      <c r="L14" s="21" t="n">
        <v>0.158150873191706</v>
      </c>
      <c r="M14" s="21"/>
      <c r="N14" s="21" t="n">
        <v>0.226852852226217</v>
      </c>
      <c r="O14" s="21" t="n">
        <v>0.111471370104369</v>
      </c>
      <c r="P14" s="21" t="n">
        <v>0.139200359707918</v>
      </c>
      <c r="Q14" s="21" t="n">
        <v>0.0758409319369667</v>
      </c>
      <c r="R14" s="21" t="n">
        <v>0.0991156292923028</v>
      </c>
      <c r="S14" s="21"/>
      <c r="T14" s="21" t="n">
        <v>0.0426122753519794</v>
      </c>
      <c r="U14" s="21" t="n">
        <v>0.157780249096255</v>
      </c>
      <c r="V14" s="21" t="n">
        <v>0.125112750693675</v>
      </c>
      <c r="W14" s="21" t="n">
        <v>0.0907355210739865</v>
      </c>
      <c r="X14" s="21"/>
      <c r="Y14" s="21" t="n">
        <v>0.0871549458771475</v>
      </c>
      <c r="Z14" s="21" t="n">
        <v>0.116036796551466</v>
      </c>
      <c r="AA14" s="21" t="n">
        <v>0.165298070047333</v>
      </c>
      <c r="AB14" s="21" t="n">
        <v>0.122569393597243</v>
      </c>
      <c r="AC14" s="21" t="n">
        <v>0.0550895171555719</v>
      </c>
      <c r="AD14" s="21" t="n">
        <v>0.107025357367579</v>
      </c>
      <c r="AE14" s="21"/>
      <c r="AF14" s="21" t="n">
        <v>0.118664676119343</v>
      </c>
      <c r="AG14" s="21"/>
      <c r="AH14" s="21" t="n">
        <v>0.102196640400339</v>
      </c>
      <c r="AI14" s="21"/>
      <c r="AJ14" s="21" t="n">
        <v>0.11225661803724</v>
      </c>
      <c r="AK14" s="21" t="n">
        <v>0.125455570993011</v>
      </c>
      <c r="AL14" s="21" t="n">
        <v>0.103087619662405</v>
      </c>
      <c r="AM14" s="21" t="n">
        <v>0.126731495492744</v>
      </c>
      <c r="AN14" s="21" t="n">
        <v>0.107798786311535</v>
      </c>
      <c r="AO14" s="21" t="n">
        <v>0.113037134898341</v>
      </c>
      <c r="AP14" s="21" t="n">
        <v>0.107038707794824</v>
      </c>
    </row>
    <row r="15">
      <c r="B15" s="18"/>
    </row>
    <row r="16">
      <c r="B16" t="s">
        <v>65</v>
      </c>
    </row>
    <row r="17">
      <c r="B17" t="s">
        <v>66</v>
      </c>
    </row>
    <row r="19">
      <c r="B19" s="9" t="str">
        <f>=HYPERLINK("#'Contents'!A1", "Return to Contents")</f>
      </c>
    </row>
  </sheetData>
  <mergeCells count="9">
    <mergeCell ref="D5:E5"/>
    <mergeCell ref="G5:L5"/>
    <mergeCell ref="N5:R5"/>
    <mergeCell ref="T5:W5"/>
    <mergeCell ref="Y5:AD5"/>
    <mergeCell ref="AF5:AF5"/>
    <mergeCell ref="AH5:AH5"/>
    <mergeCell ref="AJ5:AP5"/>
    <mergeCell ref="D2:AJ2"/>
  </mergeCells>
  <pageMargins left="0.7" right="0.7" top="0.75" bottom="0.75" header="0.3" footer="0.3"/>
  <pageSetup paperSize="9" orientation="portrait" horizontalDpi="300" verticalDpi="300" r:id="rId2"/>
  <drawing r:id="rId1"/>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2.21" hidden="0" customWidth="1"/>
    <col min="20" max="20" width="10.71" hidden="0" customWidth="1"/>
    <col min="21" max="21" width="10.71" hidden="0" customWidth="1"/>
    <col min="22" max="22" width="10.71" hidden="0" customWidth="1"/>
    <col min="23" max="23" width="10.71" hidden="0" customWidth="1"/>
    <col min="24" max="24" width="2.2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2.21" hidden="0" customWidth="1"/>
    <col min="34" max="34" width="10.71" hidden="0" customWidth="1"/>
    <col min="35" max="35" width="2.2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s>
  <sheetData>
    <row r="2" ht="40" customHeight="1">
      <c r="D2" s="16" t="s">
        <v>108</v>
      </c>
    </row>
    <row r="5" ht="30" customHeight="1">
      <c r="B5" s="17"/>
      <c r="C5" s="17"/>
      <c r="D5" s="17" t="s">
        <v>51</v>
      </c>
      <c r="E5" s="17"/>
      <c r="F5" s="17"/>
      <c r="G5" s="17" t="s">
        <v>52</v>
      </c>
      <c r="H5" s="17"/>
      <c r="I5" s="17"/>
      <c r="J5" s="17"/>
      <c r="K5" s="17"/>
      <c r="L5" s="17"/>
      <c r="M5" s="17"/>
      <c r="N5" s="17" t="s">
        <v>53</v>
      </c>
      <c r="O5" s="17"/>
      <c r="P5" s="17"/>
      <c r="Q5" s="17"/>
      <c r="R5" s="17"/>
      <c r="S5" s="17"/>
      <c r="T5" s="17" t="s">
        <v>54</v>
      </c>
      <c r="U5" s="17"/>
      <c r="V5" s="17"/>
      <c r="W5" s="17"/>
      <c r="X5" s="17"/>
      <c r="Y5" s="17" t="s">
        <v>55</v>
      </c>
      <c r="Z5" s="17"/>
      <c r="AA5" s="17"/>
      <c r="AB5" s="17"/>
      <c r="AC5" s="17"/>
      <c r="AD5" s="17"/>
      <c r="AE5" s="17"/>
      <c r="AF5" s="17" t="s">
        <v>42</v>
      </c>
      <c r="AG5" s="17"/>
      <c r="AH5" s="17" t="s">
        <v>43</v>
      </c>
      <c r="AI5" s="17"/>
      <c r="AJ5" s="17" t="s">
        <v>56</v>
      </c>
      <c r="AK5" s="17"/>
      <c r="AL5" s="17"/>
      <c r="AM5" s="17"/>
      <c r="AN5" s="17"/>
      <c r="AO5" s="17"/>
      <c r="AP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R6" s="13" t="s">
        <v>31</v>
      </c>
      <c r="T6" s="13" t="s">
        <v>32</v>
      </c>
      <c r="U6" s="13" t="s">
        <v>33</v>
      </c>
      <c r="V6" s="13" t="s">
        <v>34</v>
      </c>
      <c r="W6" s="13" t="s">
        <v>35</v>
      </c>
      <c r="Y6" s="13" t="s">
        <v>36</v>
      </c>
      <c r="Z6" s="13" t="s">
        <v>37</v>
      </c>
      <c r="AA6" s="13" t="s">
        <v>38</v>
      </c>
      <c r="AB6" s="13" t="s">
        <v>39</v>
      </c>
      <c r="AC6" s="13" t="s">
        <v>40</v>
      </c>
      <c r="AD6" s="13" t="s">
        <v>41</v>
      </c>
      <c r="AF6" s="13" t="s">
        <v>42</v>
      </c>
      <c r="AH6" s="13" t="s">
        <v>43</v>
      </c>
      <c r="AJ6" s="13" t="s">
        <v>44</v>
      </c>
      <c r="AK6" s="13" t="s">
        <v>45</v>
      </c>
      <c r="AL6" s="13" t="s">
        <v>46</v>
      </c>
      <c r="AM6" s="13" t="s">
        <v>47</v>
      </c>
      <c r="AN6" s="13" t="s">
        <v>48</v>
      </c>
      <c r="AO6" s="13" t="s">
        <v>49</v>
      </c>
      <c r="AP6" s="13" t="s">
        <v>50</v>
      </c>
    </row>
    <row r="7" ht="30" customHeight="1">
      <c r="B7" s="11" t="s">
        <v>19</v>
      </c>
      <c r="C7" s="11" t="n">
        <v>1001</v>
      </c>
      <c r="D7" s="11" t="n">
        <v>498</v>
      </c>
      <c r="E7" s="11" t="n">
        <v>503</v>
      </c>
      <c r="F7" s="11"/>
      <c r="G7" s="11" t="n">
        <v>125</v>
      </c>
      <c r="H7" s="11" t="n">
        <v>185</v>
      </c>
      <c r="I7" s="11" t="n">
        <v>192</v>
      </c>
      <c r="J7" s="11" t="n">
        <v>175</v>
      </c>
      <c r="K7" s="11" t="n">
        <v>131</v>
      </c>
      <c r="L7" s="11" t="n">
        <v>193</v>
      </c>
      <c r="M7" s="11"/>
      <c r="N7" s="11" t="n">
        <v>55</v>
      </c>
      <c r="O7" s="11" t="n">
        <v>178</v>
      </c>
      <c r="P7" s="11" t="n">
        <v>209</v>
      </c>
      <c r="Q7" s="11" t="n">
        <v>374</v>
      </c>
      <c r="R7" s="11" t="n">
        <v>183</v>
      </c>
      <c r="S7" s="11"/>
      <c r="T7" s="11" t="n">
        <v>51</v>
      </c>
      <c r="U7" s="11" t="n">
        <v>158</v>
      </c>
      <c r="V7" s="11" t="n">
        <v>168</v>
      </c>
      <c r="W7" s="11" t="n">
        <v>523</v>
      </c>
      <c r="X7" s="11"/>
      <c r="Y7" s="11" t="n">
        <v>473</v>
      </c>
      <c r="Z7" s="11" t="n">
        <v>105</v>
      </c>
      <c r="AA7" s="11" t="n">
        <v>228</v>
      </c>
      <c r="AB7" s="11" t="n">
        <v>58</v>
      </c>
      <c r="AC7" s="11" t="n">
        <v>67</v>
      </c>
      <c r="AD7" s="11" t="n">
        <v>60</v>
      </c>
      <c r="AE7" s="11"/>
      <c r="AF7" s="11" t="n">
        <v>484</v>
      </c>
      <c r="AG7" s="11"/>
      <c r="AH7" s="11" t="n">
        <v>939</v>
      </c>
      <c r="AI7" s="11"/>
      <c r="AJ7" s="11" t="n">
        <v>270</v>
      </c>
      <c r="AK7" s="11" t="n">
        <v>188</v>
      </c>
      <c r="AL7" s="11" t="n">
        <v>196</v>
      </c>
      <c r="AM7" s="11" t="n">
        <v>89</v>
      </c>
      <c r="AN7" s="11" t="n">
        <v>62</v>
      </c>
      <c r="AO7" s="11" t="n">
        <v>98</v>
      </c>
      <c r="AP7" s="11" t="n">
        <v>98</v>
      </c>
    </row>
    <row r="8" ht="30" customHeight="1">
      <c r="B8" s="12" t="s">
        <v>20</v>
      </c>
      <c r="C8" s="12" t="n">
        <v>1001</v>
      </c>
      <c r="D8" s="12" t="n">
        <v>501</v>
      </c>
      <c r="E8" s="12" t="n">
        <v>500</v>
      </c>
      <c r="F8" s="12"/>
      <c r="G8" s="12" t="n">
        <v>108</v>
      </c>
      <c r="H8" s="12" t="n">
        <v>174</v>
      </c>
      <c r="I8" s="12" t="n">
        <v>165</v>
      </c>
      <c r="J8" s="12" t="n">
        <v>172</v>
      </c>
      <c r="K8" s="12" t="n">
        <v>152</v>
      </c>
      <c r="L8" s="12" t="n">
        <v>230</v>
      </c>
      <c r="M8" s="12"/>
      <c r="N8" s="12" t="n">
        <v>68</v>
      </c>
      <c r="O8" s="12" t="n">
        <v>207</v>
      </c>
      <c r="P8" s="12" t="n">
        <v>264</v>
      </c>
      <c r="Q8" s="12" t="n">
        <v>311</v>
      </c>
      <c r="R8" s="12" t="n">
        <v>149</v>
      </c>
      <c r="S8" s="12"/>
      <c r="T8" s="12" t="n">
        <v>49</v>
      </c>
      <c r="U8" s="12" t="n">
        <v>181</v>
      </c>
      <c r="V8" s="12" t="n">
        <v>180</v>
      </c>
      <c r="W8" s="12" t="n">
        <v>487</v>
      </c>
      <c r="X8" s="12"/>
      <c r="Y8" s="12" t="n">
        <v>424</v>
      </c>
      <c r="Z8" s="12" t="n">
        <v>104</v>
      </c>
      <c r="AA8" s="12" t="n">
        <v>272</v>
      </c>
      <c r="AB8" s="12" t="n">
        <v>65</v>
      </c>
      <c r="AC8" s="12" t="n">
        <v>57</v>
      </c>
      <c r="AD8" s="12" t="n">
        <v>67</v>
      </c>
      <c r="AE8" s="12"/>
      <c r="AF8" s="12" t="n">
        <v>498</v>
      </c>
      <c r="AG8" s="12"/>
      <c r="AH8" s="12" t="n">
        <v>939</v>
      </c>
      <c r="AI8" s="12"/>
      <c r="AJ8" s="12" t="n">
        <v>241</v>
      </c>
      <c r="AK8" s="12" t="n">
        <v>190</v>
      </c>
      <c r="AL8" s="12" t="n">
        <v>170</v>
      </c>
      <c r="AM8" s="12" t="n">
        <v>93</v>
      </c>
      <c r="AN8" s="12" t="n">
        <v>76</v>
      </c>
      <c r="AO8" s="12" t="n">
        <v>86</v>
      </c>
      <c r="AP8" s="12" t="n">
        <v>145</v>
      </c>
    </row>
    <row r="9">
      <c r="B9" s="20" t="s">
        <v>99</v>
      </c>
      <c r="C9" s="19" t="n">
        <v>0.0810504176931325</v>
      </c>
      <c r="D9" s="19" t="n">
        <v>0.104343204885075</v>
      </c>
      <c r="E9" s="19" t="n">
        <v>0.0576997734442117</v>
      </c>
      <c r="F9" s="19"/>
      <c r="G9" s="19" t="n">
        <v>0.075740589387573</v>
      </c>
      <c r="H9" s="19" t="n">
        <v>0.152238525429184</v>
      </c>
      <c r="I9" s="19" t="n">
        <v>0.132408115221705</v>
      </c>
      <c r="J9" s="19" t="n">
        <v>0.0366119451244687</v>
      </c>
      <c r="K9" s="19" t="n">
        <v>0.0640644458532659</v>
      </c>
      <c r="L9" s="19" t="n">
        <v>0.0374331461225341</v>
      </c>
      <c r="M9" s="19"/>
      <c r="N9" s="19" t="n">
        <v>0.0145461478759551</v>
      </c>
      <c r="O9" s="19" t="n">
        <v>0.0652340334653117</v>
      </c>
      <c r="P9" s="19" t="n">
        <v>0.0657657364896005</v>
      </c>
      <c r="Q9" s="19" t="n">
        <v>0.088177797289055</v>
      </c>
      <c r="R9" s="19" t="n">
        <v>0.142544754107971</v>
      </c>
      <c r="S9" s="19"/>
      <c r="T9" s="19" t="n">
        <v>0.0964785984681329</v>
      </c>
      <c r="U9" s="19" t="n">
        <v>0.0708469651984792</v>
      </c>
      <c r="V9" s="19" t="n">
        <v>0.0811329971637622</v>
      </c>
      <c r="W9" s="19" t="n">
        <v>0.0966754189043812</v>
      </c>
      <c r="X9" s="19"/>
      <c r="Y9" s="19" t="n">
        <v>0.120384843915447</v>
      </c>
      <c r="Z9" s="19" t="n">
        <v>0.0710547914552143</v>
      </c>
      <c r="AA9" s="19" t="n">
        <v>0.0490493297053927</v>
      </c>
      <c r="AB9" s="19" t="n">
        <v>0.0103098558737001</v>
      </c>
      <c r="AC9" s="19" t="n">
        <v>0.0562194859805209</v>
      </c>
      <c r="AD9" s="19" t="n">
        <v>0.0613970274705133</v>
      </c>
      <c r="AE9" s="19"/>
      <c r="AF9" s="19" t="n">
        <v>0.0995671213582045</v>
      </c>
      <c r="AG9" s="19"/>
      <c r="AH9" s="19" t="n">
        <v>0.0857053316489891</v>
      </c>
      <c r="AI9" s="19"/>
      <c r="AJ9" s="19" t="n">
        <v>0.115933645389618</v>
      </c>
      <c r="AK9" s="19" t="n">
        <v>0.0593990914195735</v>
      </c>
      <c r="AL9" s="19" t="n">
        <v>0.0433506410653232</v>
      </c>
      <c r="AM9" s="19" t="n">
        <v>0.1296386916364</v>
      </c>
      <c r="AN9" s="19" t="n">
        <v>0.0938275451887934</v>
      </c>
      <c r="AO9" s="19" t="n">
        <v>0.0823510154396667</v>
      </c>
      <c r="AP9" s="19" t="n">
        <v>0.0570106492190274</v>
      </c>
    </row>
    <row r="10">
      <c r="B10" s="20" t="s">
        <v>100</v>
      </c>
      <c r="C10" s="19" t="n">
        <v>0.0917851492950199</v>
      </c>
      <c r="D10" s="19" t="n">
        <v>0.12998999118682</v>
      </c>
      <c r="E10" s="19" t="n">
        <v>0.0534854102277141</v>
      </c>
      <c r="F10" s="19"/>
      <c r="G10" s="19" t="n">
        <v>0.0672087744341368</v>
      </c>
      <c r="H10" s="19" t="n">
        <v>0.137101784558612</v>
      </c>
      <c r="I10" s="19" t="n">
        <v>0.134459531086228</v>
      </c>
      <c r="J10" s="19" t="n">
        <v>0.0934505101605839</v>
      </c>
      <c r="K10" s="19" t="n">
        <v>0.0624390305746958</v>
      </c>
      <c r="L10" s="19" t="n">
        <v>0.0566675006188384</v>
      </c>
      <c r="M10" s="19"/>
      <c r="N10" s="19" t="n">
        <v>0.109964885405787</v>
      </c>
      <c r="O10" s="19" t="n">
        <v>0.0538671700210468</v>
      </c>
      <c r="P10" s="19" t="n">
        <v>0.0775858598009136</v>
      </c>
      <c r="Q10" s="19" t="n">
        <v>0.104614049216406</v>
      </c>
      <c r="R10" s="19" t="n">
        <v>0.126803110601037</v>
      </c>
      <c r="S10" s="19"/>
      <c r="T10" s="19" t="n">
        <v>0.0640422744041822</v>
      </c>
      <c r="U10" s="19" t="n">
        <v>0.0417953714824666</v>
      </c>
      <c r="V10" s="19" t="n">
        <v>0.0709466762165611</v>
      </c>
      <c r="W10" s="19" t="n">
        <v>0.118256645037222</v>
      </c>
      <c r="X10" s="19"/>
      <c r="Y10" s="19" t="n">
        <v>0.13031451859628</v>
      </c>
      <c r="Z10" s="19" t="n">
        <v>0.107462844513403</v>
      </c>
      <c r="AA10" s="19" t="n">
        <v>0.0483547105617731</v>
      </c>
      <c r="AB10" s="19" t="n">
        <v>0.113820822214249</v>
      </c>
      <c r="AC10" s="19" t="n">
        <v>0.0496283537965268</v>
      </c>
      <c r="AD10" s="19" t="n">
        <v>0.0155033032256578</v>
      </c>
      <c r="AE10" s="19"/>
      <c r="AF10" s="19" t="n">
        <v>0.108411666657382</v>
      </c>
      <c r="AG10" s="19"/>
      <c r="AH10" s="19" t="n">
        <v>0.0916590897070808</v>
      </c>
      <c r="AI10" s="19"/>
      <c r="AJ10" s="19" t="n">
        <v>0.10645103913912</v>
      </c>
      <c r="AK10" s="19" t="n">
        <v>0.0573679542596787</v>
      </c>
      <c r="AL10" s="19" t="n">
        <v>0.0739427380829941</v>
      </c>
      <c r="AM10" s="19" t="n">
        <v>0.119802629077905</v>
      </c>
      <c r="AN10" s="19" t="n">
        <v>0.132031912430432</v>
      </c>
      <c r="AO10" s="19" t="n">
        <v>0.0985173748824238</v>
      </c>
      <c r="AP10" s="19" t="n">
        <v>0.0903689182033979</v>
      </c>
    </row>
    <row r="11">
      <c r="B11" s="20" t="s">
        <v>101</v>
      </c>
      <c r="C11" s="19" t="n">
        <v>0.110691539145621</v>
      </c>
      <c r="D11" s="19" t="n">
        <v>0.141995616665195</v>
      </c>
      <c r="E11" s="19" t="n">
        <v>0.079309705289643</v>
      </c>
      <c r="F11" s="19"/>
      <c r="G11" s="19" t="n">
        <v>0.109034645722826</v>
      </c>
      <c r="H11" s="19" t="n">
        <v>0.115635725171505</v>
      </c>
      <c r="I11" s="19" t="n">
        <v>0.117443044424485</v>
      </c>
      <c r="J11" s="19" t="n">
        <v>0.119477922000569</v>
      </c>
      <c r="K11" s="19" t="n">
        <v>0.109548925845931</v>
      </c>
      <c r="L11" s="19" t="n">
        <v>0.0970757231273084</v>
      </c>
      <c r="M11" s="19"/>
      <c r="N11" s="19" t="n">
        <v>0</v>
      </c>
      <c r="O11" s="19" t="n">
        <v>0.116622396707023</v>
      </c>
      <c r="P11" s="19" t="n">
        <v>0.118757506038672</v>
      </c>
      <c r="Q11" s="19" t="n">
        <v>0.121747318335279</v>
      </c>
      <c r="R11" s="19" t="n">
        <v>0.117407240213828</v>
      </c>
      <c r="S11" s="19"/>
      <c r="T11" s="19" t="n">
        <v>0.121257977087114</v>
      </c>
      <c r="U11" s="19" t="n">
        <v>0.110220920949371</v>
      </c>
      <c r="V11" s="19" t="n">
        <v>0.0929939548662006</v>
      </c>
      <c r="W11" s="19" t="n">
        <v>0.130117217900875</v>
      </c>
      <c r="X11" s="19"/>
      <c r="Y11" s="19" t="n">
        <v>0.132365645521748</v>
      </c>
      <c r="Z11" s="19" t="n">
        <v>0.120290280635696</v>
      </c>
      <c r="AA11" s="19" t="n">
        <v>0.0937556728586002</v>
      </c>
      <c r="AB11" s="19" t="n">
        <v>0.0793828748981889</v>
      </c>
      <c r="AC11" s="19" t="n">
        <v>0.088336657632201</v>
      </c>
      <c r="AD11" s="19" t="n">
        <v>0.0757015925899367</v>
      </c>
      <c r="AE11" s="19"/>
      <c r="AF11" s="19" t="n">
        <v>0.113148969422542</v>
      </c>
      <c r="AG11" s="19"/>
      <c r="AH11" s="19" t="n">
        <v>0.11209686902828</v>
      </c>
      <c r="AI11" s="19"/>
      <c r="AJ11" s="19" t="n">
        <v>0.106567598953642</v>
      </c>
      <c r="AK11" s="19" t="n">
        <v>0.107542796502705</v>
      </c>
      <c r="AL11" s="19" t="n">
        <v>0.115171392977463</v>
      </c>
      <c r="AM11" s="19" t="n">
        <v>0.0866065962259719</v>
      </c>
      <c r="AN11" s="19" t="n">
        <v>0.112030889485617</v>
      </c>
      <c r="AO11" s="19" t="n">
        <v>0.109176518719768</v>
      </c>
      <c r="AP11" s="19" t="n">
        <v>0.132063651968512</v>
      </c>
    </row>
    <row r="12">
      <c r="B12" s="20" t="s">
        <v>102</v>
      </c>
      <c r="C12" s="19" t="n">
        <v>0.136255917134197</v>
      </c>
      <c r="D12" s="19" t="n">
        <v>0.144110599228101</v>
      </c>
      <c r="E12" s="19" t="n">
        <v>0.12838172476075</v>
      </c>
      <c r="F12" s="19"/>
      <c r="G12" s="19" t="n">
        <v>0.130133458455937</v>
      </c>
      <c r="H12" s="19" t="n">
        <v>0.105058723544132</v>
      </c>
      <c r="I12" s="19" t="n">
        <v>0.0864971177980752</v>
      </c>
      <c r="J12" s="19" t="n">
        <v>0.163355789195937</v>
      </c>
      <c r="K12" s="19" t="n">
        <v>0.166965644552832</v>
      </c>
      <c r="L12" s="19" t="n">
        <v>0.15780174561319</v>
      </c>
      <c r="M12" s="19"/>
      <c r="N12" s="19" t="n">
        <v>0.103828244664665</v>
      </c>
      <c r="O12" s="19" t="n">
        <v>0.205289726273497</v>
      </c>
      <c r="P12" s="19" t="n">
        <v>0.143722906226051</v>
      </c>
      <c r="Q12" s="19" t="n">
        <v>0.118217813648689</v>
      </c>
      <c r="R12" s="19" t="n">
        <v>0.0814001105967349</v>
      </c>
      <c r="S12" s="19"/>
      <c r="T12" s="19" t="n">
        <v>0.153480662921197</v>
      </c>
      <c r="U12" s="19" t="n">
        <v>0.127085009961656</v>
      </c>
      <c r="V12" s="19" t="n">
        <v>0.164848392438083</v>
      </c>
      <c r="W12" s="19" t="n">
        <v>0.121584516295556</v>
      </c>
      <c r="X12" s="19"/>
      <c r="Y12" s="19" t="n">
        <v>0.118081840046879</v>
      </c>
      <c r="Z12" s="19" t="n">
        <v>0.130181628506612</v>
      </c>
      <c r="AA12" s="19" t="n">
        <v>0.147942297056002</v>
      </c>
      <c r="AB12" s="19" t="n">
        <v>0.241892398231296</v>
      </c>
      <c r="AC12" s="19" t="n">
        <v>0.124030476688589</v>
      </c>
      <c r="AD12" s="19" t="n">
        <v>0.111262019500841</v>
      </c>
      <c r="AE12" s="19"/>
      <c r="AF12" s="19" t="n">
        <v>0.142613332960941</v>
      </c>
      <c r="AG12" s="19"/>
      <c r="AH12" s="19" t="n">
        <v>0.141544117389369</v>
      </c>
      <c r="AI12" s="19"/>
      <c r="AJ12" s="19" t="n">
        <v>0.10661442778523</v>
      </c>
      <c r="AK12" s="19" t="n">
        <v>0.203014882087841</v>
      </c>
      <c r="AL12" s="19" t="n">
        <v>0.141477048468553</v>
      </c>
      <c r="AM12" s="19" t="n">
        <v>0.116906324231448</v>
      </c>
      <c r="AN12" s="19" t="n">
        <v>0.181402385403393</v>
      </c>
      <c r="AO12" s="19" t="n">
        <v>0.0821833929090457</v>
      </c>
      <c r="AP12" s="19" t="n">
        <v>0.112741578513011</v>
      </c>
    </row>
    <row r="13">
      <c r="B13" s="20" t="s">
        <v>103</v>
      </c>
      <c r="C13" s="19" t="n">
        <v>0.43095443522393</v>
      </c>
      <c r="D13" s="19" t="n">
        <v>0.37241177518543</v>
      </c>
      <c r="E13" s="19" t="n">
        <v>0.489642509634252</v>
      </c>
      <c r="F13" s="19"/>
      <c r="G13" s="19" t="n">
        <v>0.484800309244064</v>
      </c>
      <c r="H13" s="19" t="n">
        <v>0.377965595257063</v>
      </c>
      <c r="I13" s="19" t="n">
        <v>0.443431870607141</v>
      </c>
      <c r="J13" s="19" t="n">
        <v>0.438955546124588</v>
      </c>
      <c r="K13" s="19" t="n">
        <v>0.446400832527415</v>
      </c>
      <c r="L13" s="19" t="n">
        <v>0.420512571792984</v>
      </c>
      <c r="M13" s="19"/>
      <c r="N13" s="19" t="n">
        <v>0.524956714073876</v>
      </c>
      <c r="O13" s="19" t="n">
        <v>0.469143532362806</v>
      </c>
      <c r="P13" s="19" t="n">
        <v>0.418508629372363</v>
      </c>
      <c r="Q13" s="19" t="n">
        <v>0.391873903738948</v>
      </c>
      <c r="R13" s="19" t="n">
        <v>0.444241709731015</v>
      </c>
      <c r="S13" s="19"/>
      <c r="T13" s="19" t="n">
        <v>0.463390275467105</v>
      </c>
      <c r="U13" s="19" t="n">
        <v>0.515689380814653</v>
      </c>
      <c r="V13" s="19" t="n">
        <v>0.435638295408751</v>
      </c>
      <c r="W13" s="19" t="n">
        <v>0.381853145148741</v>
      </c>
      <c r="X13" s="19"/>
      <c r="Y13" s="19" t="n">
        <v>0.361211460334588</v>
      </c>
      <c r="Z13" s="19" t="n">
        <v>0.478440126450609</v>
      </c>
      <c r="AA13" s="19" t="n">
        <v>0.451968809534354</v>
      </c>
      <c r="AB13" s="19" t="n">
        <v>0.427465968078953</v>
      </c>
      <c r="AC13" s="19" t="n">
        <v>0.526792214906605</v>
      </c>
      <c r="AD13" s="19" t="n">
        <v>0.625332360677534</v>
      </c>
      <c r="AE13" s="19"/>
      <c r="AF13" s="19" t="n">
        <v>0.397011077814193</v>
      </c>
      <c r="AG13" s="19"/>
      <c r="AH13" s="19" t="n">
        <v>0.424616814953546</v>
      </c>
      <c r="AI13" s="19"/>
      <c r="AJ13" s="19" t="n">
        <v>0.46709962527926</v>
      </c>
      <c r="AK13" s="19" t="n">
        <v>0.424286508697035</v>
      </c>
      <c r="AL13" s="19" t="n">
        <v>0.474062802569106</v>
      </c>
      <c r="AM13" s="19" t="n">
        <v>0.383971352583088</v>
      </c>
      <c r="AN13" s="19" t="n">
        <v>0.30604902601377</v>
      </c>
      <c r="AO13" s="19" t="n">
        <v>0.430421926878581</v>
      </c>
      <c r="AP13" s="19" t="n">
        <v>0.424992547578175</v>
      </c>
    </row>
    <row r="14">
      <c r="B14" s="20" t="s">
        <v>60</v>
      </c>
      <c r="C14" s="21" t="n">
        <v>0.149262541508099</v>
      </c>
      <c r="D14" s="21" t="n">
        <v>0.10714881284938</v>
      </c>
      <c r="E14" s="21" t="n">
        <v>0.191480876643429</v>
      </c>
      <c r="F14" s="21"/>
      <c r="G14" s="21" t="n">
        <v>0.133082222755464</v>
      </c>
      <c r="H14" s="21" t="n">
        <v>0.111999646039505</v>
      </c>
      <c r="I14" s="21" t="n">
        <v>0.0857603208623662</v>
      </c>
      <c r="J14" s="21" t="n">
        <v>0.148148287393853</v>
      </c>
      <c r="K14" s="21" t="n">
        <v>0.15058112064586</v>
      </c>
      <c r="L14" s="21" t="n">
        <v>0.230509312725145</v>
      </c>
      <c r="M14" s="21"/>
      <c r="N14" s="21" t="n">
        <v>0.246704007979717</v>
      </c>
      <c r="O14" s="21" t="n">
        <v>0.0898431411703156</v>
      </c>
      <c r="P14" s="21" t="n">
        <v>0.1756593620724</v>
      </c>
      <c r="Q14" s="21" t="n">
        <v>0.175369117771623</v>
      </c>
      <c r="R14" s="21" t="n">
        <v>0.0876030747494139</v>
      </c>
      <c r="S14" s="21"/>
      <c r="T14" s="21" t="n">
        <v>0.101350211652269</v>
      </c>
      <c r="U14" s="21" t="n">
        <v>0.134362351593374</v>
      </c>
      <c r="V14" s="21" t="n">
        <v>0.154439683906642</v>
      </c>
      <c r="W14" s="21" t="n">
        <v>0.151513056713225</v>
      </c>
      <c r="X14" s="21"/>
      <c r="Y14" s="21" t="n">
        <v>0.137641691585058</v>
      </c>
      <c r="Z14" s="21" t="n">
        <v>0.0925703284384653</v>
      </c>
      <c r="AA14" s="21" t="n">
        <v>0.208929180283878</v>
      </c>
      <c r="AB14" s="21" t="n">
        <v>0.127128080703613</v>
      </c>
      <c r="AC14" s="21" t="n">
        <v>0.154992810995557</v>
      </c>
      <c r="AD14" s="21" t="n">
        <v>0.110803696535518</v>
      </c>
      <c r="AE14" s="21"/>
      <c r="AF14" s="21" t="n">
        <v>0.139247831786738</v>
      </c>
      <c r="AG14" s="21"/>
      <c r="AH14" s="21" t="n">
        <v>0.144377777272735</v>
      </c>
      <c r="AI14" s="21"/>
      <c r="AJ14" s="21" t="n">
        <v>0.0973336634531296</v>
      </c>
      <c r="AK14" s="21" t="n">
        <v>0.148388767033166</v>
      </c>
      <c r="AL14" s="21" t="n">
        <v>0.151995376836561</v>
      </c>
      <c r="AM14" s="21" t="n">
        <v>0.163074406245187</v>
      </c>
      <c r="AN14" s="21" t="n">
        <v>0.174658241477994</v>
      </c>
      <c r="AO14" s="21" t="n">
        <v>0.197349771170515</v>
      </c>
      <c r="AP14" s="21" t="n">
        <v>0.182822654517876</v>
      </c>
    </row>
    <row r="15">
      <c r="B15" s="18"/>
    </row>
    <row r="16">
      <c r="B16" t="s">
        <v>65</v>
      </c>
    </row>
    <row r="17">
      <c r="B17" t="s">
        <v>66</v>
      </c>
    </row>
    <row r="19">
      <c r="B19" s="9" t="str">
        <f>=HYPERLINK("#'Contents'!A1", "Return to Contents")</f>
      </c>
    </row>
  </sheetData>
  <mergeCells count="9">
    <mergeCell ref="D5:E5"/>
    <mergeCell ref="G5:L5"/>
    <mergeCell ref="N5:R5"/>
    <mergeCell ref="T5:W5"/>
    <mergeCell ref="Y5:AD5"/>
    <mergeCell ref="AF5:AF5"/>
    <mergeCell ref="AH5:AH5"/>
    <mergeCell ref="AJ5:AP5"/>
    <mergeCell ref="D2:AJ2"/>
  </mergeCells>
  <pageMargins left="0.7" right="0.7" top="0.75" bottom="0.75" header="0.3" footer="0.3"/>
  <pageSetup paperSize="9" orientation="portrait" horizontalDpi="300" verticalDpi="300" r:id="rId2"/>
  <drawing r:id="rId1"/>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2.21" hidden="0" customWidth="1"/>
    <col min="20" max="20" width="10.71" hidden="0" customWidth="1"/>
    <col min="21" max="21" width="10.71" hidden="0" customWidth="1"/>
    <col min="22" max="22" width="10.71" hidden="0" customWidth="1"/>
    <col min="23" max="23" width="10.71" hidden="0" customWidth="1"/>
    <col min="24" max="24" width="2.2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2.21" hidden="0" customWidth="1"/>
    <col min="34" max="34" width="10.71" hidden="0" customWidth="1"/>
    <col min="35" max="35" width="2.2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s>
  <sheetData>
    <row r="2" ht="40" customHeight="1">
      <c r="D2" s="16" t="s">
        <v>109</v>
      </c>
    </row>
    <row r="5" ht="30" customHeight="1">
      <c r="B5" s="17"/>
      <c r="C5" s="17"/>
      <c r="D5" s="17" t="s">
        <v>51</v>
      </c>
      <c r="E5" s="17"/>
      <c r="F5" s="17"/>
      <c r="G5" s="17" t="s">
        <v>52</v>
      </c>
      <c r="H5" s="17"/>
      <c r="I5" s="17"/>
      <c r="J5" s="17"/>
      <c r="K5" s="17"/>
      <c r="L5" s="17"/>
      <c r="M5" s="17"/>
      <c r="N5" s="17" t="s">
        <v>53</v>
      </c>
      <c r="O5" s="17"/>
      <c r="P5" s="17"/>
      <c r="Q5" s="17"/>
      <c r="R5" s="17"/>
      <c r="S5" s="17"/>
      <c r="T5" s="17" t="s">
        <v>54</v>
      </c>
      <c r="U5" s="17"/>
      <c r="V5" s="17"/>
      <c r="W5" s="17"/>
      <c r="X5" s="17"/>
      <c r="Y5" s="17" t="s">
        <v>55</v>
      </c>
      <c r="Z5" s="17"/>
      <c r="AA5" s="17"/>
      <c r="AB5" s="17"/>
      <c r="AC5" s="17"/>
      <c r="AD5" s="17"/>
      <c r="AE5" s="17"/>
      <c r="AF5" s="17" t="s">
        <v>42</v>
      </c>
      <c r="AG5" s="17"/>
      <c r="AH5" s="17" t="s">
        <v>43</v>
      </c>
      <c r="AI5" s="17"/>
      <c r="AJ5" s="17" t="s">
        <v>56</v>
      </c>
      <c r="AK5" s="17"/>
      <c r="AL5" s="17"/>
      <c r="AM5" s="17"/>
      <c r="AN5" s="17"/>
      <c r="AO5" s="17"/>
      <c r="AP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R6" s="13" t="s">
        <v>31</v>
      </c>
      <c r="T6" s="13" t="s">
        <v>32</v>
      </c>
      <c r="U6" s="13" t="s">
        <v>33</v>
      </c>
      <c r="V6" s="13" t="s">
        <v>34</v>
      </c>
      <c r="W6" s="13" t="s">
        <v>35</v>
      </c>
      <c r="Y6" s="13" t="s">
        <v>36</v>
      </c>
      <c r="Z6" s="13" t="s">
        <v>37</v>
      </c>
      <c r="AA6" s="13" t="s">
        <v>38</v>
      </c>
      <c r="AB6" s="13" t="s">
        <v>39</v>
      </c>
      <c r="AC6" s="13" t="s">
        <v>40</v>
      </c>
      <c r="AD6" s="13" t="s">
        <v>41</v>
      </c>
      <c r="AF6" s="13" t="s">
        <v>42</v>
      </c>
      <c r="AH6" s="13" t="s">
        <v>43</v>
      </c>
      <c r="AJ6" s="13" t="s">
        <v>44</v>
      </c>
      <c r="AK6" s="13" t="s">
        <v>45</v>
      </c>
      <c r="AL6" s="13" t="s">
        <v>46</v>
      </c>
      <c r="AM6" s="13" t="s">
        <v>47</v>
      </c>
      <c r="AN6" s="13" t="s">
        <v>48</v>
      </c>
      <c r="AO6" s="13" t="s">
        <v>49</v>
      </c>
      <c r="AP6" s="13" t="s">
        <v>50</v>
      </c>
    </row>
    <row r="7" ht="30" customHeight="1">
      <c r="B7" s="11" t="s">
        <v>19</v>
      </c>
      <c r="C7" s="11" t="n">
        <v>1001</v>
      </c>
      <c r="D7" s="11" t="n">
        <v>498</v>
      </c>
      <c r="E7" s="11" t="n">
        <v>503</v>
      </c>
      <c r="F7" s="11"/>
      <c r="G7" s="11" t="n">
        <v>125</v>
      </c>
      <c r="H7" s="11" t="n">
        <v>185</v>
      </c>
      <c r="I7" s="11" t="n">
        <v>192</v>
      </c>
      <c r="J7" s="11" t="n">
        <v>175</v>
      </c>
      <c r="K7" s="11" t="n">
        <v>131</v>
      </c>
      <c r="L7" s="11" t="n">
        <v>193</v>
      </c>
      <c r="M7" s="11"/>
      <c r="N7" s="11" t="n">
        <v>55</v>
      </c>
      <c r="O7" s="11" t="n">
        <v>178</v>
      </c>
      <c r="P7" s="11" t="n">
        <v>209</v>
      </c>
      <c r="Q7" s="11" t="n">
        <v>374</v>
      </c>
      <c r="R7" s="11" t="n">
        <v>183</v>
      </c>
      <c r="S7" s="11"/>
      <c r="T7" s="11" t="n">
        <v>51</v>
      </c>
      <c r="U7" s="11" t="n">
        <v>158</v>
      </c>
      <c r="V7" s="11" t="n">
        <v>168</v>
      </c>
      <c r="W7" s="11" t="n">
        <v>523</v>
      </c>
      <c r="X7" s="11"/>
      <c r="Y7" s="11" t="n">
        <v>473</v>
      </c>
      <c r="Z7" s="11" t="n">
        <v>105</v>
      </c>
      <c r="AA7" s="11" t="n">
        <v>228</v>
      </c>
      <c r="AB7" s="11" t="n">
        <v>58</v>
      </c>
      <c r="AC7" s="11" t="n">
        <v>67</v>
      </c>
      <c r="AD7" s="11" t="n">
        <v>60</v>
      </c>
      <c r="AE7" s="11"/>
      <c r="AF7" s="11" t="n">
        <v>484</v>
      </c>
      <c r="AG7" s="11"/>
      <c r="AH7" s="11" t="n">
        <v>939</v>
      </c>
      <c r="AI7" s="11"/>
      <c r="AJ7" s="11" t="n">
        <v>270</v>
      </c>
      <c r="AK7" s="11" t="n">
        <v>188</v>
      </c>
      <c r="AL7" s="11" t="n">
        <v>196</v>
      </c>
      <c r="AM7" s="11" t="n">
        <v>89</v>
      </c>
      <c r="AN7" s="11" t="n">
        <v>62</v>
      </c>
      <c r="AO7" s="11" t="n">
        <v>98</v>
      </c>
      <c r="AP7" s="11" t="n">
        <v>98</v>
      </c>
    </row>
    <row r="8" ht="30" customHeight="1">
      <c r="B8" s="12" t="s">
        <v>20</v>
      </c>
      <c r="C8" s="12" t="n">
        <v>1001</v>
      </c>
      <c r="D8" s="12" t="n">
        <v>501</v>
      </c>
      <c r="E8" s="12" t="n">
        <v>500</v>
      </c>
      <c r="F8" s="12"/>
      <c r="G8" s="12" t="n">
        <v>108</v>
      </c>
      <c r="H8" s="12" t="n">
        <v>174</v>
      </c>
      <c r="I8" s="12" t="n">
        <v>165</v>
      </c>
      <c r="J8" s="12" t="n">
        <v>172</v>
      </c>
      <c r="K8" s="12" t="n">
        <v>152</v>
      </c>
      <c r="L8" s="12" t="n">
        <v>230</v>
      </c>
      <c r="M8" s="12"/>
      <c r="N8" s="12" t="n">
        <v>68</v>
      </c>
      <c r="O8" s="12" t="n">
        <v>207</v>
      </c>
      <c r="P8" s="12" t="n">
        <v>264</v>
      </c>
      <c r="Q8" s="12" t="n">
        <v>311</v>
      </c>
      <c r="R8" s="12" t="n">
        <v>149</v>
      </c>
      <c r="S8" s="12"/>
      <c r="T8" s="12" t="n">
        <v>49</v>
      </c>
      <c r="U8" s="12" t="n">
        <v>181</v>
      </c>
      <c r="V8" s="12" t="n">
        <v>180</v>
      </c>
      <c r="W8" s="12" t="n">
        <v>487</v>
      </c>
      <c r="X8" s="12"/>
      <c r="Y8" s="12" t="n">
        <v>424</v>
      </c>
      <c r="Z8" s="12" t="n">
        <v>104</v>
      </c>
      <c r="AA8" s="12" t="n">
        <v>272</v>
      </c>
      <c r="AB8" s="12" t="n">
        <v>65</v>
      </c>
      <c r="AC8" s="12" t="n">
        <v>57</v>
      </c>
      <c r="AD8" s="12" t="n">
        <v>67</v>
      </c>
      <c r="AE8" s="12"/>
      <c r="AF8" s="12" t="n">
        <v>498</v>
      </c>
      <c r="AG8" s="12"/>
      <c r="AH8" s="12" t="n">
        <v>939</v>
      </c>
      <c r="AI8" s="12"/>
      <c r="AJ8" s="12" t="n">
        <v>241</v>
      </c>
      <c r="AK8" s="12" t="n">
        <v>190</v>
      </c>
      <c r="AL8" s="12" t="n">
        <v>170</v>
      </c>
      <c r="AM8" s="12" t="n">
        <v>93</v>
      </c>
      <c r="AN8" s="12" t="n">
        <v>76</v>
      </c>
      <c r="AO8" s="12" t="n">
        <v>86</v>
      </c>
      <c r="AP8" s="12" t="n">
        <v>145</v>
      </c>
    </row>
    <row r="9">
      <c r="B9" s="20" t="s">
        <v>99</v>
      </c>
      <c r="C9" s="19" t="n">
        <v>0.429399506124481</v>
      </c>
      <c r="D9" s="19" t="n">
        <v>0.510562779995516</v>
      </c>
      <c r="E9" s="19" t="n">
        <v>0.348034630439022</v>
      </c>
      <c r="F9" s="19"/>
      <c r="G9" s="19" t="n">
        <v>0.656641816814566</v>
      </c>
      <c r="H9" s="19" t="n">
        <v>0.567880500189852</v>
      </c>
      <c r="I9" s="19" t="n">
        <v>0.487830548809857</v>
      </c>
      <c r="J9" s="19" t="n">
        <v>0.393616231740424</v>
      </c>
      <c r="K9" s="19" t="n">
        <v>0.413855107867816</v>
      </c>
      <c r="L9" s="19" t="n">
        <v>0.213002768657942</v>
      </c>
      <c r="M9" s="19"/>
      <c r="N9" s="19" t="n">
        <v>0.270446659716069</v>
      </c>
      <c r="O9" s="19" t="n">
        <v>0.508285468425112</v>
      </c>
      <c r="P9" s="19" t="n">
        <v>0.469761713335675</v>
      </c>
      <c r="Q9" s="19" t="n">
        <v>0.404393792134316</v>
      </c>
      <c r="R9" s="19" t="n">
        <v>0.374804194216397</v>
      </c>
      <c r="S9" s="19"/>
      <c r="T9" s="19" t="n">
        <v>0.529671401265748</v>
      </c>
      <c r="U9" s="19" t="n">
        <v>0.474401158437929</v>
      </c>
      <c r="V9" s="19" t="n">
        <v>0.451450937297911</v>
      </c>
      <c r="W9" s="19" t="n">
        <v>0.393464501754441</v>
      </c>
      <c r="X9" s="19"/>
      <c r="Y9" s="19" t="n">
        <v>0.460276141573859</v>
      </c>
      <c r="Z9" s="19" t="n">
        <v>0.498096817918684</v>
      </c>
      <c r="AA9" s="19" t="n">
        <v>0.282759295951663</v>
      </c>
      <c r="AB9" s="19" t="n">
        <v>0.474900521696602</v>
      </c>
      <c r="AC9" s="19" t="n">
        <v>0.681736599547513</v>
      </c>
      <c r="AD9" s="19" t="n">
        <v>0.429551683896895</v>
      </c>
      <c r="AE9" s="19"/>
      <c r="AF9" s="19" t="n">
        <v>0.417525447124819</v>
      </c>
      <c r="AG9" s="19"/>
      <c r="AH9" s="19" t="n">
        <v>0.424931522406787</v>
      </c>
      <c r="AI9" s="19"/>
      <c r="AJ9" s="19" t="n">
        <v>0.446677411296458</v>
      </c>
      <c r="AK9" s="19" t="n">
        <v>0.372606204800233</v>
      </c>
      <c r="AL9" s="19" t="n">
        <v>0.474319053941754</v>
      </c>
      <c r="AM9" s="19" t="n">
        <v>0.457013581472478</v>
      </c>
      <c r="AN9" s="19" t="n">
        <v>0.304147355397821</v>
      </c>
      <c r="AO9" s="19" t="n">
        <v>0.428070064624038</v>
      </c>
      <c r="AP9" s="19" t="n">
        <v>0.471163750214999</v>
      </c>
    </row>
    <row r="10">
      <c r="B10" s="20" t="s">
        <v>100</v>
      </c>
      <c r="C10" s="19" t="n">
        <v>0.270178985505138</v>
      </c>
      <c r="D10" s="19" t="n">
        <v>0.265149207659518</v>
      </c>
      <c r="E10" s="19" t="n">
        <v>0.275221256838162</v>
      </c>
      <c r="F10" s="19"/>
      <c r="G10" s="19" t="n">
        <v>0.20317917243733</v>
      </c>
      <c r="H10" s="19" t="n">
        <v>0.215746083253962</v>
      </c>
      <c r="I10" s="19" t="n">
        <v>0.300176825115736</v>
      </c>
      <c r="J10" s="19" t="n">
        <v>0.359114854804826</v>
      </c>
      <c r="K10" s="19" t="n">
        <v>0.283583418680001</v>
      </c>
      <c r="L10" s="19" t="n">
        <v>0.245917093747097</v>
      </c>
      <c r="M10" s="19"/>
      <c r="N10" s="19" t="n">
        <v>0.327751815215963</v>
      </c>
      <c r="O10" s="19" t="n">
        <v>0.172428107432184</v>
      </c>
      <c r="P10" s="19" t="n">
        <v>0.25870614933572</v>
      </c>
      <c r="Q10" s="19" t="n">
        <v>0.287736782008662</v>
      </c>
      <c r="R10" s="19" t="n">
        <v>0.358055101159864</v>
      </c>
      <c r="S10" s="19"/>
      <c r="T10" s="19" t="n">
        <v>0.172471800395816</v>
      </c>
      <c r="U10" s="19" t="n">
        <v>0.207681199625133</v>
      </c>
      <c r="V10" s="19" t="n">
        <v>0.285614342113697</v>
      </c>
      <c r="W10" s="19" t="n">
        <v>0.314411704992202</v>
      </c>
      <c r="X10" s="19"/>
      <c r="Y10" s="19" t="n">
        <v>0.297202207053663</v>
      </c>
      <c r="Z10" s="19" t="n">
        <v>0.26072313636054</v>
      </c>
      <c r="AA10" s="19" t="n">
        <v>0.250714520972202</v>
      </c>
      <c r="AB10" s="19" t="n">
        <v>0.265819644948741</v>
      </c>
      <c r="AC10" s="19" t="n">
        <v>0.190860309349486</v>
      </c>
      <c r="AD10" s="19" t="n">
        <v>0.301214070145661</v>
      </c>
      <c r="AE10" s="19"/>
      <c r="AF10" s="19" t="n">
        <v>0.268078150029804</v>
      </c>
      <c r="AG10" s="19"/>
      <c r="AH10" s="19" t="n">
        <v>0.281778597479053</v>
      </c>
      <c r="AI10" s="19"/>
      <c r="AJ10" s="19" t="n">
        <v>0.263584377855757</v>
      </c>
      <c r="AK10" s="19" t="n">
        <v>0.28609181233427</v>
      </c>
      <c r="AL10" s="19" t="n">
        <v>0.263269108901046</v>
      </c>
      <c r="AM10" s="19" t="n">
        <v>0.237329476871817</v>
      </c>
      <c r="AN10" s="19" t="n">
        <v>0.290981852652012</v>
      </c>
      <c r="AO10" s="19" t="n">
        <v>0.316424817148106</v>
      </c>
      <c r="AP10" s="19" t="n">
        <v>0.251126483761016</v>
      </c>
    </row>
    <row r="11">
      <c r="B11" s="20" t="s">
        <v>101</v>
      </c>
      <c r="C11" s="19" t="n">
        <v>0.16825995511936</v>
      </c>
      <c r="D11" s="19" t="n">
        <v>0.11667488318433</v>
      </c>
      <c r="E11" s="19" t="n">
        <v>0.219973159442394</v>
      </c>
      <c r="F11" s="19"/>
      <c r="G11" s="19" t="n">
        <v>0.0772828924782526</v>
      </c>
      <c r="H11" s="19" t="n">
        <v>0.130327295698338</v>
      </c>
      <c r="I11" s="19" t="n">
        <v>0.139055304094938</v>
      </c>
      <c r="J11" s="19" t="n">
        <v>0.171948861040798</v>
      </c>
      <c r="K11" s="19" t="n">
        <v>0.176620149504172</v>
      </c>
      <c r="L11" s="19" t="n">
        <v>0.252381178042735</v>
      </c>
      <c r="M11" s="19"/>
      <c r="N11" s="19" t="n">
        <v>0.179946290922547</v>
      </c>
      <c r="O11" s="19" t="n">
        <v>0.16251460332807</v>
      </c>
      <c r="P11" s="19" t="n">
        <v>0.144865809701777</v>
      </c>
      <c r="Q11" s="19" t="n">
        <v>0.194446553369942</v>
      </c>
      <c r="R11" s="19" t="n">
        <v>0.159772177340251</v>
      </c>
      <c r="S11" s="19"/>
      <c r="T11" s="19" t="n">
        <v>0.18935756789955</v>
      </c>
      <c r="U11" s="19" t="n">
        <v>0.164730346837879</v>
      </c>
      <c r="V11" s="19" t="n">
        <v>0.129840623717209</v>
      </c>
      <c r="W11" s="19" t="n">
        <v>0.179786413721128</v>
      </c>
      <c r="X11" s="19"/>
      <c r="Y11" s="19" t="n">
        <v>0.15796120219283</v>
      </c>
      <c r="Z11" s="19" t="n">
        <v>0.171652920668259</v>
      </c>
      <c r="AA11" s="19" t="n">
        <v>0.222526563123351</v>
      </c>
      <c r="AB11" s="19" t="n">
        <v>0.102747105913213</v>
      </c>
      <c r="AC11" s="19" t="n">
        <v>0.0771224921998801</v>
      </c>
      <c r="AD11" s="19" t="n">
        <v>0.123218316899087</v>
      </c>
      <c r="AE11" s="19"/>
      <c r="AF11" s="19" t="n">
        <v>0.169514002714346</v>
      </c>
      <c r="AG11" s="19"/>
      <c r="AH11" s="19" t="n">
        <v>0.170186652105008</v>
      </c>
      <c r="AI11" s="19"/>
      <c r="AJ11" s="19" t="n">
        <v>0.163692212862123</v>
      </c>
      <c r="AK11" s="19" t="n">
        <v>0.187324588190309</v>
      </c>
      <c r="AL11" s="19" t="n">
        <v>0.121830503158678</v>
      </c>
      <c r="AM11" s="19" t="n">
        <v>0.247358502238513</v>
      </c>
      <c r="AN11" s="19" t="n">
        <v>0.199414281793981</v>
      </c>
      <c r="AO11" s="19" t="n">
        <v>0.167641352213792</v>
      </c>
      <c r="AP11" s="19" t="n">
        <v>0.138610703908023</v>
      </c>
    </row>
    <row r="12">
      <c r="B12" s="20" t="s">
        <v>102</v>
      </c>
      <c r="C12" s="19" t="n">
        <v>0.0709399772572551</v>
      </c>
      <c r="D12" s="19" t="n">
        <v>0.0644056887323981</v>
      </c>
      <c r="E12" s="19" t="n">
        <v>0.0774904963302375</v>
      </c>
      <c r="F12" s="19"/>
      <c r="G12" s="19" t="n">
        <v>0.035518746120182</v>
      </c>
      <c r="H12" s="19" t="n">
        <v>0.0609311597194381</v>
      </c>
      <c r="I12" s="19" t="n">
        <v>0.0489504579060723</v>
      </c>
      <c r="J12" s="19" t="n">
        <v>0.0413223161805749</v>
      </c>
      <c r="K12" s="19" t="n">
        <v>0.0632631426152281</v>
      </c>
      <c r="L12" s="19" t="n">
        <v>0.138170273507321</v>
      </c>
      <c r="M12" s="19"/>
      <c r="N12" s="19" t="n">
        <v>0.158731068188093</v>
      </c>
      <c r="O12" s="19" t="n">
        <v>0.084197778709026</v>
      </c>
      <c r="P12" s="19" t="n">
        <v>0.061257940367679</v>
      </c>
      <c r="Q12" s="19" t="n">
        <v>0.0638172414650748</v>
      </c>
      <c r="R12" s="19" t="n">
        <v>0.0451009432675189</v>
      </c>
      <c r="S12" s="19"/>
      <c r="T12" s="19" t="n">
        <v>0.108499230438885</v>
      </c>
      <c r="U12" s="19" t="n">
        <v>0.0696297268907429</v>
      </c>
      <c r="V12" s="19" t="n">
        <v>0.0658900005269737</v>
      </c>
      <c r="W12" s="19" t="n">
        <v>0.0612664635599802</v>
      </c>
      <c r="X12" s="19"/>
      <c r="Y12" s="19" t="n">
        <v>0.0548463608870553</v>
      </c>
      <c r="Z12" s="19" t="n">
        <v>0.0266305919664091</v>
      </c>
      <c r="AA12" s="19" t="n">
        <v>0.120735431686338</v>
      </c>
      <c r="AB12" s="19" t="n">
        <v>0.120834609504464</v>
      </c>
      <c r="AC12" s="19" t="n">
        <v>0.0120467844820521</v>
      </c>
      <c r="AD12" s="19" t="n">
        <v>0.0540810813066077</v>
      </c>
      <c r="AE12" s="19"/>
      <c r="AF12" s="19" t="n">
        <v>0.0808562699722119</v>
      </c>
      <c r="AG12" s="19"/>
      <c r="AH12" s="19" t="n">
        <v>0.064051172808238</v>
      </c>
      <c r="AI12" s="19"/>
      <c r="AJ12" s="19" t="n">
        <v>0.0646180531856665</v>
      </c>
      <c r="AK12" s="19" t="n">
        <v>0.0765048503273536</v>
      </c>
      <c r="AL12" s="19" t="n">
        <v>0.0758125021510143</v>
      </c>
      <c r="AM12" s="19" t="n">
        <v>0.0299871791040039</v>
      </c>
      <c r="AN12" s="19" t="n">
        <v>0.089367356683206</v>
      </c>
      <c r="AO12" s="19" t="n">
        <v>0.0600707800686199</v>
      </c>
      <c r="AP12" s="19" t="n">
        <v>0.0914972802648256</v>
      </c>
    </row>
    <row r="13">
      <c r="B13" s="20" t="s">
        <v>103</v>
      </c>
      <c r="C13" s="19" t="n">
        <v>0.0448592263004461</v>
      </c>
      <c r="D13" s="19" t="n">
        <v>0.0249543361726526</v>
      </c>
      <c r="E13" s="19" t="n">
        <v>0.0648135582727377</v>
      </c>
      <c r="F13" s="19"/>
      <c r="G13" s="19" t="n">
        <v>0.0130941681637943</v>
      </c>
      <c r="H13" s="19" t="n">
        <v>0</v>
      </c>
      <c r="I13" s="19" t="n">
        <v>0.0121535817770461</v>
      </c>
      <c r="J13" s="19" t="n">
        <v>0.0152210531113465</v>
      </c>
      <c r="K13" s="19" t="n">
        <v>0.0460079002334538</v>
      </c>
      <c r="L13" s="19" t="n">
        <v>0.138564784785391</v>
      </c>
      <c r="M13" s="19"/>
      <c r="N13" s="19" t="n">
        <v>0.0631241659573285</v>
      </c>
      <c r="O13" s="19" t="n">
        <v>0.0527715524991137</v>
      </c>
      <c r="P13" s="19" t="n">
        <v>0.0399370687747439</v>
      </c>
      <c r="Q13" s="19" t="n">
        <v>0.0407683305026158</v>
      </c>
      <c r="R13" s="19" t="n">
        <v>0.0433360476924989</v>
      </c>
      <c r="S13" s="19"/>
      <c r="T13" s="19" t="n">
        <v>0</v>
      </c>
      <c r="U13" s="19" t="n">
        <v>0.0717364506966142</v>
      </c>
      <c r="V13" s="19" t="n">
        <v>0.0564055257446823</v>
      </c>
      <c r="W13" s="19" t="n">
        <v>0.0325266075464786</v>
      </c>
      <c r="X13" s="19"/>
      <c r="Y13" s="19" t="n">
        <v>0.00952934842728459</v>
      </c>
      <c r="Z13" s="19" t="n">
        <v>0.0428965330861084</v>
      </c>
      <c r="AA13" s="19" t="n">
        <v>0.113154060312669</v>
      </c>
      <c r="AB13" s="19" t="n">
        <v>0.0196541591357838</v>
      </c>
      <c r="AC13" s="19" t="n">
        <v>0.0112740393041935</v>
      </c>
      <c r="AD13" s="19" t="n">
        <v>0.0548444701620474</v>
      </c>
      <c r="AE13" s="19"/>
      <c r="AF13" s="19" t="n">
        <v>0.0422318601647374</v>
      </c>
      <c r="AG13" s="19"/>
      <c r="AH13" s="19" t="n">
        <v>0.0460543481158312</v>
      </c>
      <c r="AI13" s="19"/>
      <c r="AJ13" s="19" t="n">
        <v>0.0539728953047439</v>
      </c>
      <c r="AK13" s="19" t="n">
        <v>0.0481074037499959</v>
      </c>
      <c r="AL13" s="19" t="n">
        <v>0.0281576149109328</v>
      </c>
      <c r="AM13" s="19" t="n">
        <v>0.0283112603131879</v>
      </c>
      <c r="AN13" s="19" t="n">
        <v>0.11608915347298</v>
      </c>
      <c r="AO13" s="19" t="n">
        <v>0.00751767772529981</v>
      </c>
      <c r="AP13" s="19" t="n">
        <v>0.0404632645068737</v>
      </c>
    </row>
    <row r="14">
      <c r="B14" s="20" t="s">
        <v>60</v>
      </c>
      <c r="C14" s="21" t="n">
        <v>0.0163623496933199</v>
      </c>
      <c r="D14" s="21" t="n">
        <v>0.0182531042555853</v>
      </c>
      <c r="E14" s="21" t="n">
        <v>0.0144668986774468</v>
      </c>
      <c r="F14" s="21"/>
      <c r="G14" s="21" t="n">
        <v>0.0142832039858747</v>
      </c>
      <c r="H14" s="21" t="n">
        <v>0.0251149611384098</v>
      </c>
      <c r="I14" s="21" t="n">
        <v>0.01183328229635</v>
      </c>
      <c r="J14" s="21" t="n">
        <v>0.0187766831220305</v>
      </c>
      <c r="K14" s="21" t="n">
        <v>0.0166702810993284</v>
      </c>
      <c r="L14" s="21" t="n">
        <v>0.0119639012595132</v>
      </c>
      <c r="M14" s="21"/>
      <c r="N14" s="21" t="n">
        <v>0</v>
      </c>
      <c r="O14" s="21" t="n">
        <v>0.0198024896064939</v>
      </c>
      <c r="P14" s="21" t="n">
        <v>0.0254713184844052</v>
      </c>
      <c r="Q14" s="21" t="n">
        <v>0.0088373005193898</v>
      </c>
      <c r="R14" s="21" t="n">
        <v>0.0189315363234699</v>
      </c>
      <c r="S14" s="21"/>
      <c r="T14" s="21" t="n">
        <v>0</v>
      </c>
      <c r="U14" s="21" t="n">
        <v>0.0118211175117014</v>
      </c>
      <c r="V14" s="21" t="n">
        <v>0.0107985705995262</v>
      </c>
      <c r="W14" s="21" t="n">
        <v>0.018544308425771</v>
      </c>
      <c r="X14" s="21"/>
      <c r="Y14" s="21" t="n">
        <v>0.0201847398653085</v>
      </c>
      <c r="Z14" s="21" t="n">
        <v>0</v>
      </c>
      <c r="AA14" s="21" t="n">
        <v>0.0101101279537771</v>
      </c>
      <c r="AB14" s="21" t="n">
        <v>0.0160439588011958</v>
      </c>
      <c r="AC14" s="21" t="n">
        <v>0.0269597751168758</v>
      </c>
      <c r="AD14" s="21" t="n">
        <v>0.0370903775897016</v>
      </c>
      <c r="AE14" s="21"/>
      <c r="AF14" s="21" t="n">
        <v>0.0217942699940813</v>
      </c>
      <c r="AG14" s="21"/>
      <c r="AH14" s="21" t="n">
        <v>0.0129977070850839</v>
      </c>
      <c r="AI14" s="21"/>
      <c r="AJ14" s="21" t="n">
        <v>0.00745504949525152</v>
      </c>
      <c r="AK14" s="21" t="n">
        <v>0.0293651405978385</v>
      </c>
      <c r="AL14" s="21" t="n">
        <v>0.0366112169365753</v>
      </c>
      <c r="AM14" s="21" t="n">
        <v>0</v>
      </c>
      <c r="AN14" s="21" t="n">
        <v>0</v>
      </c>
      <c r="AO14" s="21" t="n">
        <v>0.0202753082201448</v>
      </c>
      <c r="AP14" s="21" t="n">
        <v>0.00713851734426231</v>
      </c>
    </row>
    <row r="15">
      <c r="B15" s="18"/>
    </row>
    <row r="16">
      <c r="B16" t="s">
        <v>65</v>
      </c>
    </row>
    <row r="17">
      <c r="B17" t="s">
        <v>66</v>
      </c>
    </row>
    <row r="19">
      <c r="B19" s="9" t="str">
        <f>=HYPERLINK("#'Contents'!A1", "Return to Contents")</f>
      </c>
    </row>
  </sheetData>
  <mergeCells count="9">
    <mergeCell ref="D5:E5"/>
    <mergeCell ref="G5:L5"/>
    <mergeCell ref="N5:R5"/>
    <mergeCell ref="T5:W5"/>
    <mergeCell ref="Y5:AD5"/>
    <mergeCell ref="AF5:AF5"/>
    <mergeCell ref="AH5:AH5"/>
    <mergeCell ref="AJ5:AP5"/>
    <mergeCell ref="D2:AJ2"/>
  </mergeCells>
  <pageMargins left="0.7" right="0.7" top="0.75" bottom="0.75" header="0.3" footer="0.3"/>
  <pageSetup paperSize="9" orientation="portrait" horizontalDpi="300" verticalDpi="300" r:id="rId2"/>
  <drawing r:id="rId1"/>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2.21" hidden="0" customWidth="1"/>
    <col min="20" max="20" width="10.71" hidden="0" customWidth="1"/>
    <col min="21" max="21" width="10.71" hidden="0" customWidth="1"/>
    <col min="22" max="22" width="10.71" hidden="0" customWidth="1"/>
    <col min="23" max="23" width="10.71" hidden="0" customWidth="1"/>
    <col min="24" max="24" width="2.2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2.21" hidden="0" customWidth="1"/>
    <col min="34" max="34" width="10.71" hidden="0" customWidth="1"/>
    <col min="35" max="35" width="2.2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s>
  <sheetData>
    <row r="2" ht="40" customHeight="1">
      <c r="D2" s="16" t="s">
        <v>110</v>
      </c>
    </row>
    <row r="5" ht="30" customHeight="1">
      <c r="B5" s="17"/>
      <c r="C5" s="17"/>
      <c r="D5" s="17" t="s">
        <v>51</v>
      </c>
      <c r="E5" s="17"/>
      <c r="F5" s="17"/>
      <c r="G5" s="17" t="s">
        <v>52</v>
      </c>
      <c r="H5" s="17"/>
      <c r="I5" s="17"/>
      <c r="J5" s="17"/>
      <c r="K5" s="17"/>
      <c r="L5" s="17"/>
      <c r="M5" s="17"/>
      <c r="N5" s="17" t="s">
        <v>53</v>
      </c>
      <c r="O5" s="17"/>
      <c r="P5" s="17"/>
      <c r="Q5" s="17"/>
      <c r="R5" s="17"/>
      <c r="S5" s="17"/>
      <c r="T5" s="17" t="s">
        <v>54</v>
      </c>
      <c r="U5" s="17"/>
      <c r="V5" s="17"/>
      <c r="W5" s="17"/>
      <c r="X5" s="17"/>
      <c r="Y5" s="17" t="s">
        <v>55</v>
      </c>
      <c r="Z5" s="17"/>
      <c r="AA5" s="17"/>
      <c r="AB5" s="17"/>
      <c r="AC5" s="17"/>
      <c r="AD5" s="17"/>
      <c r="AE5" s="17"/>
      <c r="AF5" s="17" t="s">
        <v>42</v>
      </c>
      <c r="AG5" s="17"/>
      <c r="AH5" s="17" t="s">
        <v>43</v>
      </c>
      <c r="AI5" s="17"/>
      <c r="AJ5" s="17" t="s">
        <v>56</v>
      </c>
      <c r="AK5" s="17"/>
      <c r="AL5" s="17"/>
      <c r="AM5" s="17"/>
      <c r="AN5" s="17"/>
      <c r="AO5" s="17"/>
      <c r="AP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R6" s="13" t="s">
        <v>31</v>
      </c>
      <c r="T6" s="13" t="s">
        <v>32</v>
      </c>
      <c r="U6" s="13" t="s">
        <v>33</v>
      </c>
      <c r="V6" s="13" t="s">
        <v>34</v>
      </c>
      <c r="W6" s="13" t="s">
        <v>35</v>
      </c>
      <c r="Y6" s="13" t="s">
        <v>36</v>
      </c>
      <c r="Z6" s="13" t="s">
        <v>37</v>
      </c>
      <c r="AA6" s="13" t="s">
        <v>38</v>
      </c>
      <c r="AB6" s="13" t="s">
        <v>39</v>
      </c>
      <c r="AC6" s="13" t="s">
        <v>40</v>
      </c>
      <c r="AD6" s="13" t="s">
        <v>41</v>
      </c>
      <c r="AF6" s="13" t="s">
        <v>42</v>
      </c>
      <c r="AH6" s="13" t="s">
        <v>43</v>
      </c>
      <c r="AJ6" s="13" t="s">
        <v>44</v>
      </c>
      <c r="AK6" s="13" t="s">
        <v>45</v>
      </c>
      <c r="AL6" s="13" t="s">
        <v>46</v>
      </c>
      <c r="AM6" s="13" t="s">
        <v>47</v>
      </c>
      <c r="AN6" s="13" t="s">
        <v>48</v>
      </c>
      <c r="AO6" s="13" t="s">
        <v>49</v>
      </c>
      <c r="AP6" s="13" t="s">
        <v>50</v>
      </c>
    </row>
    <row r="7" ht="30" customHeight="1">
      <c r="B7" s="11" t="s">
        <v>19</v>
      </c>
      <c r="C7" s="11" t="n">
        <v>1001</v>
      </c>
      <c r="D7" s="11" t="n">
        <v>498</v>
      </c>
      <c r="E7" s="11" t="n">
        <v>503</v>
      </c>
      <c r="F7" s="11"/>
      <c r="G7" s="11" t="n">
        <v>125</v>
      </c>
      <c r="H7" s="11" t="n">
        <v>185</v>
      </c>
      <c r="I7" s="11" t="n">
        <v>192</v>
      </c>
      <c r="J7" s="11" t="n">
        <v>175</v>
      </c>
      <c r="K7" s="11" t="n">
        <v>131</v>
      </c>
      <c r="L7" s="11" t="n">
        <v>193</v>
      </c>
      <c r="M7" s="11"/>
      <c r="N7" s="11" t="n">
        <v>55</v>
      </c>
      <c r="O7" s="11" t="n">
        <v>178</v>
      </c>
      <c r="P7" s="11" t="n">
        <v>209</v>
      </c>
      <c r="Q7" s="11" t="n">
        <v>374</v>
      </c>
      <c r="R7" s="11" t="n">
        <v>183</v>
      </c>
      <c r="S7" s="11"/>
      <c r="T7" s="11" t="n">
        <v>51</v>
      </c>
      <c r="U7" s="11" t="n">
        <v>158</v>
      </c>
      <c r="V7" s="11" t="n">
        <v>168</v>
      </c>
      <c r="W7" s="11" t="n">
        <v>523</v>
      </c>
      <c r="X7" s="11"/>
      <c r="Y7" s="11" t="n">
        <v>473</v>
      </c>
      <c r="Z7" s="11" t="n">
        <v>105</v>
      </c>
      <c r="AA7" s="11" t="n">
        <v>228</v>
      </c>
      <c r="AB7" s="11" t="n">
        <v>58</v>
      </c>
      <c r="AC7" s="11" t="n">
        <v>67</v>
      </c>
      <c r="AD7" s="11" t="n">
        <v>60</v>
      </c>
      <c r="AE7" s="11"/>
      <c r="AF7" s="11" t="n">
        <v>484</v>
      </c>
      <c r="AG7" s="11"/>
      <c r="AH7" s="11" t="n">
        <v>939</v>
      </c>
      <c r="AI7" s="11"/>
      <c r="AJ7" s="11" t="n">
        <v>270</v>
      </c>
      <c r="AK7" s="11" t="n">
        <v>188</v>
      </c>
      <c r="AL7" s="11" t="n">
        <v>196</v>
      </c>
      <c r="AM7" s="11" t="n">
        <v>89</v>
      </c>
      <c r="AN7" s="11" t="n">
        <v>62</v>
      </c>
      <c r="AO7" s="11" t="n">
        <v>98</v>
      </c>
      <c r="AP7" s="11" t="n">
        <v>98</v>
      </c>
    </row>
    <row r="8" ht="30" customHeight="1">
      <c r="B8" s="12" t="s">
        <v>20</v>
      </c>
      <c r="C8" s="12" t="n">
        <v>1001</v>
      </c>
      <c r="D8" s="12" t="n">
        <v>501</v>
      </c>
      <c r="E8" s="12" t="n">
        <v>500</v>
      </c>
      <c r="F8" s="12"/>
      <c r="G8" s="12" t="n">
        <v>108</v>
      </c>
      <c r="H8" s="12" t="n">
        <v>174</v>
      </c>
      <c r="I8" s="12" t="n">
        <v>165</v>
      </c>
      <c r="J8" s="12" t="n">
        <v>172</v>
      </c>
      <c r="K8" s="12" t="n">
        <v>152</v>
      </c>
      <c r="L8" s="12" t="n">
        <v>230</v>
      </c>
      <c r="M8" s="12"/>
      <c r="N8" s="12" t="n">
        <v>68</v>
      </c>
      <c r="O8" s="12" t="n">
        <v>207</v>
      </c>
      <c r="P8" s="12" t="n">
        <v>264</v>
      </c>
      <c r="Q8" s="12" t="n">
        <v>311</v>
      </c>
      <c r="R8" s="12" t="n">
        <v>149</v>
      </c>
      <c r="S8" s="12"/>
      <c r="T8" s="12" t="n">
        <v>49</v>
      </c>
      <c r="U8" s="12" t="n">
        <v>181</v>
      </c>
      <c r="V8" s="12" t="n">
        <v>180</v>
      </c>
      <c r="W8" s="12" t="n">
        <v>487</v>
      </c>
      <c r="X8" s="12"/>
      <c r="Y8" s="12" t="n">
        <v>424</v>
      </c>
      <c r="Z8" s="12" t="n">
        <v>104</v>
      </c>
      <c r="AA8" s="12" t="n">
        <v>272</v>
      </c>
      <c r="AB8" s="12" t="n">
        <v>65</v>
      </c>
      <c r="AC8" s="12" t="n">
        <v>57</v>
      </c>
      <c r="AD8" s="12" t="n">
        <v>67</v>
      </c>
      <c r="AE8" s="12"/>
      <c r="AF8" s="12" t="n">
        <v>498</v>
      </c>
      <c r="AG8" s="12"/>
      <c r="AH8" s="12" t="n">
        <v>939</v>
      </c>
      <c r="AI8" s="12"/>
      <c r="AJ8" s="12" t="n">
        <v>241</v>
      </c>
      <c r="AK8" s="12" t="n">
        <v>190</v>
      </c>
      <c r="AL8" s="12" t="n">
        <v>170</v>
      </c>
      <c r="AM8" s="12" t="n">
        <v>93</v>
      </c>
      <c r="AN8" s="12" t="n">
        <v>76</v>
      </c>
      <c r="AO8" s="12" t="n">
        <v>86</v>
      </c>
      <c r="AP8" s="12" t="n">
        <v>145</v>
      </c>
    </row>
    <row r="9">
      <c r="B9" s="20" t="s">
        <v>99</v>
      </c>
      <c r="C9" s="19" t="n">
        <v>0.548061719092166</v>
      </c>
      <c r="D9" s="19" t="n">
        <v>0.552037499729027</v>
      </c>
      <c r="E9" s="19" t="n">
        <v>0.544076062996221</v>
      </c>
      <c r="F9" s="19"/>
      <c r="G9" s="19" t="n">
        <v>0.637763715939512</v>
      </c>
      <c r="H9" s="19" t="n">
        <v>0.489758129514977</v>
      </c>
      <c r="I9" s="19" t="n">
        <v>0.54957141091411</v>
      </c>
      <c r="J9" s="19" t="n">
        <v>0.592900415599742</v>
      </c>
      <c r="K9" s="19" t="n">
        <v>0.570850436262097</v>
      </c>
      <c r="L9" s="19" t="n">
        <v>0.500202709540301</v>
      </c>
      <c r="M9" s="19"/>
      <c r="N9" s="19" t="n">
        <v>0.544365706265638</v>
      </c>
      <c r="O9" s="19" t="n">
        <v>0.540608996343888</v>
      </c>
      <c r="P9" s="19" t="n">
        <v>0.474489978326305</v>
      </c>
      <c r="Q9" s="19" t="n">
        <v>0.579725090344545</v>
      </c>
      <c r="R9" s="19" t="n">
        <v>0.618284816774349</v>
      </c>
      <c r="S9" s="19"/>
      <c r="T9" s="19" t="n">
        <v>0.532507434533742</v>
      </c>
      <c r="U9" s="19" t="n">
        <v>0.587916695004321</v>
      </c>
      <c r="V9" s="19" t="n">
        <v>0.521751074534375</v>
      </c>
      <c r="W9" s="19" t="n">
        <v>0.556729580392741</v>
      </c>
      <c r="X9" s="19"/>
      <c r="Y9" s="19" t="n">
        <v>0.539016061764857</v>
      </c>
      <c r="Z9" s="19" t="n">
        <v>0.621684462581478</v>
      </c>
      <c r="AA9" s="19" t="n">
        <v>0.502632004856425</v>
      </c>
      <c r="AB9" s="19" t="n">
        <v>0.512286767584482</v>
      </c>
      <c r="AC9" s="19" t="n">
        <v>0.728747428190589</v>
      </c>
      <c r="AD9" s="19" t="n">
        <v>0.591083932562726</v>
      </c>
      <c r="AE9" s="19"/>
      <c r="AF9" s="19" t="n">
        <v>0.592402640409049</v>
      </c>
      <c r="AG9" s="19"/>
      <c r="AH9" s="19" t="n">
        <v>0.563338687492244</v>
      </c>
      <c r="AI9" s="19"/>
      <c r="AJ9" s="19" t="n">
        <v>0.609287142136159</v>
      </c>
      <c r="AK9" s="19" t="n">
        <v>0.556171370855483</v>
      </c>
      <c r="AL9" s="19" t="n">
        <v>0.570841522784819</v>
      </c>
      <c r="AM9" s="19" t="n">
        <v>0.505926237846447</v>
      </c>
      <c r="AN9" s="19" t="n">
        <v>0.497722047739075</v>
      </c>
      <c r="AO9" s="19" t="n">
        <v>0.574320132133267</v>
      </c>
      <c r="AP9" s="19" t="n">
        <v>0.446802849028498</v>
      </c>
    </row>
    <row r="10">
      <c r="B10" s="20" t="s">
        <v>100</v>
      </c>
      <c r="C10" s="19" t="n">
        <v>0.140535304003251</v>
      </c>
      <c r="D10" s="19" t="n">
        <v>0.144343306196922</v>
      </c>
      <c r="E10" s="19" t="n">
        <v>0.136717843096114</v>
      </c>
      <c r="F10" s="19"/>
      <c r="G10" s="19" t="n">
        <v>0.178180976181078</v>
      </c>
      <c r="H10" s="19" t="n">
        <v>0.139082713730587</v>
      </c>
      <c r="I10" s="19" t="n">
        <v>0.188512218435496</v>
      </c>
      <c r="J10" s="19" t="n">
        <v>0.104073429473855</v>
      </c>
      <c r="K10" s="19" t="n">
        <v>0.108008539459347</v>
      </c>
      <c r="L10" s="19" t="n">
        <v>0.138306891488142</v>
      </c>
      <c r="M10" s="19"/>
      <c r="N10" s="19" t="n">
        <v>0.0928764322733013</v>
      </c>
      <c r="O10" s="19" t="n">
        <v>0.122046488884873</v>
      </c>
      <c r="P10" s="19" t="n">
        <v>0.181451464588484</v>
      </c>
      <c r="Q10" s="19" t="n">
        <v>0.136805961504569</v>
      </c>
      <c r="R10" s="19" t="n">
        <v>0.12533081636913</v>
      </c>
      <c r="S10" s="19"/>
      <c r="T10" s="19" t="n">
        <v>0.128393118460558</v>
      </c>
      <c r="U10" s="19" t="n">
        <v>0.0939638587680297</v>
      </c>
      <c r="V10" s="19" t="n">
        <v>0.129955574191624</v>
      </c>
      <c r="W10" s="19" t="n">
        <v>0.153243704492043</v>
      </c>
      <c r="X10" s="19"/>
      <c r="Y10" s="19" t="n">
        <v>0.152385395875918</v>
      </c>
      <c r="Z10" s="19" t="n">
        <v>0.138404148300737</v>
      </c>
      <c r="AA10" s="19" t="n">
        <v>0.122457234423114</v>
      </c>
      <c r="AB10" s="19" t="n">
        <v>0.165073930608458</v>
      </c>
      <c r="AC10" s="19" t="n">
        <v>0.121294164224348</v>
      </c>
      <c r="AD10" s="19" t="n">
        <v>0.110777706655695</v>
      </c>
      <c r="AE10" s="19"/>
      <c r="AF10" s="19" t="n">
        <v>0.139795071644343</v>
      </c>
      <c r="AG10" s="19"/>
      <c r="AH10" s="19" t="n">
        <v>0.139136444922048</v>
      </c>
      <c r="AI10" s="19"/>
      <c r="AJ10" s="19" t="n">
        <v>0.124997523351188</v>
      </c>
      <c r="AK10" s="19" t="n">
        <v>0.154154905555849</v>
      </c>
      <c r="AL10" s="19" t="n">
        <v>0.128526015360813</v>
      </c>
      <c r="AM10" s="19" t="n">
        <v>0.183322605381423</v>
      </c>
      <c r="AN10" s="19" t="n">
        <v>0.125253808257278</v>
      </c>
      <c r="AO10" s="19" t="n">
        <v>0.148323882652083</v>
      </c>
      <c r="AP10" s="19" t="n">
        <v>0.138540937079753</v>
      </c>
    </row>
    <row r="11">
      <c r="B11" s="20" t="s">
        <v>101</v>
      </c>
      <c r="C11" s="19" t="n">
        <v>0.0704511041671245</v>
      </c>
      <c r="D11" s="19" t="n">
        <v>0.0947119351971636</v>
      </c>
      <c r="E11" s="19" t="n">
        <v>0.0461300115517422</v>
      </c>
      <c r="F11" s="19"/>
      <c r="G11" s="19" t="n">
        <v>0.075257631074174</v>
      </c>
      <c r="H11" s="19" t="n">
        <v>0.0791724561012108</v>
      </c>
      <c r="I11" s="19" t="n">
        <v>0.0841100161094122</v>
      </c>
      <c r="J11" s="19" t="n">
        <v>0.0479627123412058</v>
      </c>
      <c r="K11" s="19" t="n">
        <v>0.0675397657233933</v>
      </c>
      <c r="L11" s="19" t="n">
        <v>0.0705634348800256</v>
      </c>
      <c r="M11" s="19"/>
      <c r="N11" s="19" t="n">
        <v>0.0428105460758394</v>
      </c>
      <c r="O11" s="19" t="n">
        <v>0.0604394965327642</v>
      </c>
      <c r="P11" s="19" t="n">
        <v>0.093258833615223</v>
      </c>
      <c r="Q11" s="19" t="n">
        <v>0.0720727514729135</v>
      </c>
      <c r="R11" s="19" t="n">
        <v>0.0541981597787531</v>
      </c>
      <c r="S11" s="19"/>
      <c r="T11" s="19" t="n">
        <v>0.101301668550607</v>
      </c>
      <c r="U11" s="19" t="n">
        <v>0.0755558761131452</v>
      </c>
      <c r="V11" s="19" t="n">
        <v>0.0629225907901705</v>
      </c>
      <c r="W11" s="19" t="n">
        <v>0.0679374275703411</v>
      </c>
      <c r="X11" s="19"/>
      <c r="Y11" s="19" t="n">
        <v>0.0768161356035782</v>
      </c>
      <c r="Z11" s="19" t="n">
        <v>0.0445314417670987</v>
      </c>
      <c r="AA11" s="19" t="n">
        <v>0.0810928606492882</v>
      </c>
      <c r="AB11" s="19" t="n">
        <v>0.0646989699780764</v>
      </c>
      <c r="AC11" s="19" t="n">
        <v>0.0494507818373971</v>
      </c>
      <c r="AD11" s="19" t="n">
        <v>0.0629268789538118</v>
      </c>
      <c r="AE11" s="19"/>
      <c r="AF11" s="19" t="n">
        <v>0.0682044401895817</v>
      </c>
      <c r="AG11" s="19"/>
      <c r="AH11" s="19" t="n">
        <v>0.0678271398913703</v>
      </c>
      <c r="AI11" s="19"/>
      <c r="AJ11" s="19" t="n">
        <v>0.0960151974801813</v>
      </c>
      <c r="AK11" s="19" t="n">
        <v>0.0575449585277845</v>
      </c>
      <c r="AL11" s="19" t="n">
        <v>0.0968637506375378</v>
      </c>
      <c r="AM11" s="19" t="n">
        <v>0.030619087447313</v>
      </c>
      <c r="AN11" s="19" t="n">
        <v>0.0525644467187707</v>
      </c>
      <c r="AO11" s="19" t="n">
        <v>0.057901315312135</v>
      </c>
      <c r="AP11" s="19" t="n">
        <v>0.0562725982747389</v>
      </c>
    </row>
    <row r="12">
      <c r="B12" s="20" t="s">
        <v>102</v>
      </c>
      <c r="C12" s="19" t="n">
        <v>0.0835483516256632</v>
      </c>
      <c r="D12" s="19" t="n">
        <v>0.0682210398010415</v>
      </c>
      <c r="E12" s="19" t="n">
        <v>0.098913735027819</v>
      </c>
      <c r="F12" s="19"/>
      <c r="G12" s="19" t="n">
        <v>0.0351133126788842</v>
      </c>
      <c r="H12" s="19" t="n">
        <v>0.109016407010468</v>
      </c>
      <c r="I12" s="19" t="n">
        <v>0.0709360575186211</v>
      </c>
      <c r="J12" s="19" t="n">
        <v>0.0817531183952617</v>
      </c>
      <c r="K12" s="19" t="n">
        <v>0.0860308223966655</v>
      </c>
      <c r="L12" s="19" t="n">
        <v>0.0958432731712485</v>
      </c>
      <c r="M12" s="19"/>
      <c r="N12" s="19" t="n">
        <v>0.0558104059830078</v>
      </c>
      <c r="O12" s="19" t="n">
        <v>0.0887816851813551</v>
      </c>
      <c r="P12" s="19" t="n">
        <v>0.0701038839313931</v>
      </c>
      <c r="Q12" s="19" t="n">
        <v>0.103873798794338</v>
      </c>
      <c r="R12" s="19" t="n">
        <v>0.0714125343375533</v>
      </c>
      <c r="S12" s="19"/>
      <c r="T12" s="19" t="n">
        <v>0.121322476371704</v>
      </c>
      <c r="U12" s="19" t="n">
        <v>0.0801717194126907</v>
      </c>
      <c r="V12" s="19" t="n">
        <v>0.0802809616817939</v>
      </c>
      <c r="W12" s="19" t="n">
        <v>0.0828758702393249</v>
      </c>
      <c r="X12" s="19"/>
      <c r="Y12" s="19" t="n">
        <v>0.0818354874774516</v>
      </c>
      <c r="Z12" s="19" t="n">
        <v>0.0797840190975259</v>
      </c>
      <c r="AA12" s="19" t="n">
        <v>0.0943569120881391</v>
      </c>
      <c r="AB12" s="19" t="n">
        <v>0.128396156534766</v>
      </c>
      <c r="AC12" s="19" t="n">
        <v>0.0191829883316013</v>
      </c>
      <c r="AD12" s="19" t="n">
        <v>0.0723246973243297</v>
      </c>
      <c r="AE12" s="19"/>
      <c r="AF12" s="19" t="n">
        <v>0.0694397948817292</v>
      </c>
      <c r="AG12" s="19"/>
      <c r="AH12" s="19" t="n">
        <v>0.0770532722561933</v>
      </c>
      <c r="AI12" s="19"/>
      <c r="AJ12" s="19" t="n">
        <v>0.0869306946578185</v>
      </c>
      <c r="AK12" s="19" t="n">
        <v>0.0690866461779192</v>
      </c>
      <c r="AL12" s="19" t="n">
        <v>0.0581437957505757</v>
      </c>
      <c r="AM12" s="19" t="n">
        <v>0.0762487451979648</v>
      </c>
      <c r="AN12" s="19" t="n">
        <v>0.0935460353629</v>
      </c>
      <c r="AO12" s="19" t="n">
        <v>0.0499647912905169</v>
      </c>
      <c r="AP12" s="19" t="n">
        <v>0.1460213135957</v>
      </c>
    </row>
    <row r="13">
      <c r="B13" s="20" t="s">
        <v>103</v>
      </c>
      <c r="C13" s="19" t="n">
        <v>0.122577328455231</v>
      </c>
      <c r="D13" s="19" t="n">
        <v>0.112031803189821</v>
      </c>
      <c r="E13" s="19" t="n">
        <v>0.133149047797422</v>
      </c>
      <c r="F13" s="19"/>
      <c r="G13" s="19" t="n">
        <v>0.0279842764248195</v>
      </c>
      <c r="H13" s="19" t="n">
        <v>0.104924722333196</v>
      </c>
      <c r="I13" s="19" t="n">
        <v>0.0949369016175834</v>
      </c>
      <c r="J13" s="19" t="n">
        <v>0.136344482933969</v>
      </c>
      <c r="K13" s="19" t="n">
        <v>0.154898541988554</v>
      </c>
      <c r="L13" s="19" t="n">
        <v>0.168583314745973</v>
      </c>
      <c r="M13" s="19"/>
      <c r="N13" s="19" t="n">
        <v>0.240189557634308</v>
      </c>
      <c r="O13" s="19" t="n">
        <v>0.166004942650031</v>
      </c>
      <c r="P13" s="19" t="n">
        <v>0.117644375908854</v>
      </c>
      <c r="Q13" s="19" t="n">
        <v>0.0804752339916151</v>
      </c>
      <c r="R13" s="19" t="n">
        <v>0.106553221347779</v>
      </c>
      <c r="S13" s="19"/>
      <c r="T13" s="19" t="n">
        <v>0.0844965662236059</v>
      </c>
      <c r="U13" s="19" t="n">
        <v>0.133237413417357</v>
      </c>
      <c r="V13" s="19" t="n">
        <v>0.169978620898356</v>
      </c>
      <c r="W13" s="19" t="n">
        <v>0.106531819264564</v>
      </c>
      <c r="X13" s="19"/>
      <c r="Y13" s="19" t="n">
        <v>0.108538505518276</v>
      </c>
      <c r="Z13" s="19" t="n">
        <v>0.0934220549276253</v>
      </c>
      <c r="AA13" s="19" t="n">
        <v>0.17297941703605</v>
      </c>
      <c r="AB13" s="19" t="n">
        <v>0.0697921253015006</v>
      </c>
      <c r="AC13" s="19" t="n">
        <v>0.040577938007903</v>
      </c>
      <c r="AD13" s="19" t="n">
        <v>0.162886784503437</v>
      </c>
      <c r="AE13" s="19"/>
      <c r="AF13" s="19" t="n">
        <v>0.100556769391151</v>
      </c>
      <c r="AG13" s="19"/>
      <c r="AH13" s="19" t="n">
        <v>0.122925736101919</v>
      </c>
      <c r="AI13" s="19"/>
      <c r="AJ13" s="19" t="n">
        <v>0.0631900261342948</v>
      </c>
      <c r="AK13" s="19" t="n">
        <v>0.135566618382042</v>
      </c>
      <c r="AL13" s="19" t="n">
        <v>0.107742374061914</v>
      </c>
      <c r="AM13" s="19" t="n">
        <v>0.140616375642022</v>
      </c>
      <c r="AN13" s="19" t="n">
        <v>0.17538889829689</v>
      </c>
      <c r="AO13" s="19" t="n">
        <v>0.113225136273636</v>
      </c>
      <c r="AP13" s="19" t="n">
        <v>0.18795177570623</v>
      </c>
    </row>
    <row r="14">
      <c r="B14" s="20" t="s">
        <v>60</v>
      </c>
      <c r="C14" s="21" t="n">
        <v>0.0348261926565646</v>
      </c>
      <c r="D14" s="21" t="n">
        <v>0.0286544158860253</v>
      </c>
      <c r="E14" s="21" t="n">
        <v>0.0410132995306818</v>
      </c>
      <c r="F14" s="21"/>
      <c r="G14" s="21" t="n">
        <v>0.0457000877015322</v>
      </c>
      <c r="H14" s="21" t="n">
        <v>0.0780455713095613</v>
      </c>
      <c r="I14" s="21" t="n">
        <v>0.0119333954047778</v>
      </c>
      <c r="J14" s="21" t="n">
        <v>0.036965841255967</v>
      </c>
      <c r="K14" s="21" t="n">
        <v>0.0126718941699429</v>
      </c>
      <c r="L14" s="21" t="n">
        <v>0.0265003761743101</v>
      </c>
      <c r="M14" s="21"/>
      <c r="N14" s="21" t="n">
        <v>0.0239473517679062</v>
      </c>
      <c r="O14" s="21" t="n">
        <v>0.0221183904070895</v>
      </c>
      <c r="P14" s="21" t="n">
        <v>0.0630514636297404</v>
      </c>
      <c r="Q14" s="21" t="n">
        <v>0.02704716389202</v>
      </c>
      <c r="R14" s="21" t="n">
        <v>0.0242204513924352</v>
      </c>
      <c r="S14" s="21"/>
      <c r="T14" s="21" t="n">
        <v>0.0319787358597834</v>
      </c>
      <c r="U14" s="21" t="n">
        <v>0.0291544372844558</v>
      </c>
      <c r="V14" s="21" t="n">
        <v>0.0351111779036809</v>
      </c>
      <c r="W14" s="21" t="n">
        <v>0.0326815980409859</v>
      </c>
      <c r="X14" s="21"/>
      <c r="Y14" s="21" t="n">
        <v>0.0414084137599183</v>
      </c>
      <c r="Z14" s="21" t="n">
        <v>0.0221738733255348</v>
      </c>
      <c r="AA14" s="21" t="n">
        <v>0.026481570946984</v>
      </c>
      <c r="AB14" s="21" t="n">
        <v>0.0597520499927172</v>
      </c>
      <c r="AC14" s="21" t="n">
        <v>0.0407466994081623</v>
      </c>
      <c r="AD14" s="21" t="n">
        <v>0</v>
      </c>
      <c r="AE14" s="21"/>
      <c r="AF14" s="21" t="n">
        <v>0.0296012834841464</v>
      </c>
      <c r="AG14" s="21"/>
      <c r="AH14" s="21" t="n">
        <v>0.0297187193362254</v>
      </c>
      <c r="AI14" s="21"/>
      <c r="AJ14" s="21" t="n">
        <v>0.019579416240359</v>
      </c>
      <c r="AK14" s="21" t="n">
        <v>0.0274755005009228</v>
      </c>
      <c r="AL14" s="21" t="n">
        <v>0.0378825414043403</v>
      </c>
      <c r="AM14" s="21" t="n">
        <v>0.0632669484848294</v>
      </c>
      <c r="AN14" s="21" t="n">
        <v>0.0555247636250865</v>
      </c>
      <c r="AO14" s="21" t="n">
        <v>0.0562647423383613</v>
      </c>
      <c r="AP14" s="21" t="n">
        <v>0.0244105263150802</v>
      </c>
    </row>
    <row r="15">
      <c r="B15" s="18"/>
    </row>
    <row r="16">
      <c r="B16" t="s">
        <v>65</v>
      </c>
    </row>
    <row r="17">
      <c r="B17" t="s">
        <v>66</v>
      </c>
    </row>
    <row r="19">
      <c r="B19" s="9" t="str">
        <f>=HYPERLINK("#'Contents'!A1", "Return to Contents")</f>
      </c>
    </row>
  </sheetData>
  <mergeCells count="9">
    <mergeCell ref="D5:E5"/>
    <mergeCell ref="G5:L5"/>
    <mergeCell ref="N5:R5"/>
    <mergeCell ref="T5:W5"/>
    <mergeCell ref="Y5:AD5"/>
    <mergeCell ref="AF5:AF5"/>
    <mergeCell ref="AH5:AH5"/>
    <mergeCell ref="AJ5:AP5"/>
    <mergeCell ref="D2:AJ2"/>
  </mergeCells>
  <pageMargins left="0.7" right="0.7" top="0.75" bottom="0.75" header="0.3" footer="0.3"/>
  <pageSetup paperSize="9" orientation="portrait" horizontalDpi="300" verticalDpi="300" r:id="rId2"/>
  <drawing r:id="rId1"/>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2.21" hidden="0" customWidth="1"/>
    <col min="20" max="20" width="10.71" hidden="0" customWidth="1"/>
    <col min="21" max="21" width="10.71" hidden="0" customWidth="1"/>
    <col min="22" max="22" width="10.71" hidden="0" customWidth="1"/>
    <col min="23" max="23" width="10.71" hidden="0" customWidth="1"/>
    <col min="24" max="24" width="2.2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2.21" hidden="0" customWidth="1"/>
    <col min="34" max="34" width="10.71" hidden="0" customWidth="1"/>
    <col min="35" max="35" width="2.2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s>
  <sheetData>
    <row r="2" ht="40" customHeight="1">
      <c r="D2" s="16" t="s">
        <v>119</v>
      </c>
    </row>
    <row r="5" ht="30" customHeight="1">
      <c r="B5" s="17"/>
      <c r="C5" s="17"/>
      <c r="D5" s="17" t="s">
        <v>51</v>
      </c>
      <c r="E5" s="17"/>
      <c r="F5" s="17"/>
      <c r="G5" s="17" t="s">
        <v>52</v>
      </c>
      <c r="H5" s="17"/>
      <c r="I5" s="17"/>
      <c r="J5" s="17"/>
      <c r="K5" s="17"/>
      <c r="L5" s="17"/>
      <c r="M5" s="17"/>
      <c r="N5" s="17" t="s">
        <v>53</v>
      </c>
      <c r="O5" s="17"/>
      <c r="P5" s="17"/>
      <c r="Q5" s="17"/>
      <c r="R5" s="17"/>
      <c r="S5" s="17"/>
      <c r="T5" s="17" t="s">
        <v>54</v>
      </c>
      <c r="U5" s="17"/>
      <c r="V5" s="17"/>
      <c r="W5" s="17"/>
      <c r="X5" s="17"/>
      <c r="Y5" s="17" t="s">
        <v>55</v>
      </c>
      <c r="Z5" s="17"/>
      <c r="AA5" s="17"/>
      <c r="AB5" s="17"/>
      <c r="AC5" s="17"/>
      <c r="AD5" s="17"/>
      <c r="AE5" s="17"/>
      <c r="AF5" s="17" t="s">
        <v>42</v>
      </c>
      <c r="AG5" s="17"/>
      <c r="AH5" s="17" t="s">
        <v>43</v>
      </c>
      <c r="AI5" s="17"/>
      <c r="AJ5" s="17" t="s">
        <v>56</v>
      </c>
      <c r="AK5" s="17"/>
      <c r="AL5" s="17"/>
      <c r="AM5" s="17"/>
      <c r="AN5" s="17"/>
      <c r="AO5" s="17"/>
      <c r="AP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R6" s="13" t="s">
        <v>31</v>
      </c>
      <c r="T6" s="13" t="s">
        <v>32</v>
      </c>
      <c r="U6" s="13" t="s">
        <v>33</v>
      </c>
      <c r="V6" s="13" t="s">
        <v>34</v>
      </c>
      <c r="W6" s="13" t="s">
        <v>35</v>
      </c>
      <c r="Y6" s="13" t="s">
        <v>36</v>
      </c>
      <c r="Z6" s="13" t="s">
        <v>37</v>
      </c>
      <c r="AA6" s="13" t="s">
        <v>38</v>
      </c>
      <c r="AB6" s="13" t="s">
        <v>39</v>
      </c>
      <c r="AC6" s="13" t="s">
        <v>40</v>
      </c>
      <c r="AD6" s="13" t="s">
        <v>41</v>
      </c>
      <c r="AF6" s="13" t="s">
        <v>42</v>
      </c>
      <c r="AH6" s="13" t="s">
        <v>43</v>
      </c>
      <c r="AJ6" s="13" t="s">
        <v>44</v>
      </c>
      <c r="AK6" s="13" t="s">
        <v>45</v>
      </c>
      <c r="AL6" s="13" t="s">
        <v>46</v>
      </c>
      <c r="AM6" s="13" t="s">
        <v>47</v>
      </c>
      <c r="AN6" s="13" t="s">
        <v>48</v>
      </c>
      <c r="AO6" s="13" t="s">
        <v>49</v>
      </c>
      <c r="AP6" s="13" t="s">
        <v>50</v>
      </c>
    </row>
    <row r="7" ht="30" customHeight="1">
      <c r="B7" s="11" t="s">
        <v>19</v>
      </c>
      <c r="C7" s="11" t="n">
        <v>545</v>
      </c>
      <c r="D7" s="11" t="n">
        <v>285</v>
      </c>
      <c r="E7" s="11" t="n">
        <v>260</v>
      </c>
      <c r="F7" s="11"/>
      <c r="G7" s="11" t="n">
        <v>57</v>
      </c>
      <c r="H7" s="11" t="n">
        <v>141</v>
      </c>
      <c r="I7" s="11" t="n">
        <v>150</v>
      </c>
      <c r="J7" s="11" t="n">
        <v>117</v>
      </c>
      <c r="K7" s="11" t="n">
        <v>61</v>
      </c>
      <c r="L7" s="11" t="n">
        <v>19</v>
      </c>
      <c r="M7" s="11"/>
      <c r="N7" s="11" t="n">
        <v>17</v>
      </c>
      <c r="O7" s="11" t="n">
        <v>69</v>
      </c>
      <c r="P7" s="11" t="n">
        <v>101</v>
      </c>
      <c r="Q7" s="11" t="n">
        <v>229</v>
      </c>
      <c r="R7" s="11" t="n">
        <v>128</v>
      </c>
      <c r="S7" s="11"/>
      <c r="T7" s="11" t="n">
        <v>17</v>
      </c>
      <c r="U7" s="11" t="n">
        <v>45</v>
      </c>
      <c r="V7" s="11" t="n">
        <v>93</v>
      </c>
      <c r="W7" s="11" t="n">
        <v>354</v>
      </c>
      <c r="X7" s="11"/>
      <c r="Y7" s="11" t="n">
        <v>447</v>
      </c>
      <c r="Z7" s="11" t="n">
        <v>98</v>
      </c>
      <c r="AA7" s="11" t="s">
        <v>117</v>
      </c>
      <c r="AB7" s="11" t="s">
        <v>117</v>
      </c>
      <c r="AC7" s="11" t="s">
        <v>117</v>
      </c>
      <c r="AD7" s="11" t="s">
        <v>117</v>
      </c>
      <c r="AE7" s="11"/>
      <c r="AF7" s="11" t="n">
        <v>267</v>
      </c>
      <c r="AG7" s="11"/>
      <c r="AH7" s="11" t="n">
        <v>545</v>
      </c>
      <c r="AI7" s="11"/>
      <c r="AJ7" s="11" t="n">
        <v>162</v>
      </c>
      <c r="AK7" s="11" t="n">
        <v>86</v>
      </c>
      <c r="AL7" s="11" t="n">
        <v>107</v>
      </c>
      <c r="AM7" s="11" t="n">
        <v>54</v>
      </c>
      <c r="AN7" s="11" t="n">
        <v>32</v>
      </c>
      <c r="AO7" s="11" t="n">
        <v>57</v>
      </c>
      <c r="AP7" s="11" t="n">
        <v>47</v>
      </c>
    </row>
    <row r="8" ht="30" customHeight="1">
      <c r="B8" s="12" t="s">
        <v>20</v>
      </c>
      <c r="C8" s="12" t="n">
        <v>497</v>
      </c>
      <c r="D8" s="12" t="n">
        <v>278</v>
      </c>
      <c r="E8" s="12" t="n">
        <v>219</v>
      </c>
      <c r="F8" s="12"/>
      <c r="G8" s="12" t="n">
        <v>48</v>
      </c>
      <c r="H8" s="12" t="n">
        <v>130</v>
      </c>
      <c r="I8" s="12" t="n">
        <v>125</v>
      </c>
      <c r="J8" s="12" t="n">
        <v>110</v>
      </c>
      <c r="K8" s="12" t="n">
        <v>63</v>
      </c>
      <c r="L8" s="12" t="n">
        <v>20</v>
      </c>
      <c r="M8" s="12"/>
      <c r="N8" s="12" t="n">
        <v>20</v>
      </c>
      <c r="O8" s="12" t="n">
        <v>78</v>
      </c>
      <c r="P8" s="12" t="n">
        <v>120</v>
      </c>
      <c r="Q8" s="12" t="n">
        <v>181</v>
      </c>
      <c r="R8" s="12" t="n">
        <v>98</v>
      </c>
      <c r="S8" s="12"/>
      <c r="T8" s="12" t="n">
        <v>16</v>
      </c>
      <c r="U8" s="12" t="n">
        <v>44</v>
      </c>
      <c r="V8" s="12" t="n">
        <v>94</v>
      </c>
      <c r="W8" s="12" t="n">
        <v>307</v>
      </c>
      <c r="X8" s="12"/>
      <c r="Y8" s="12" t="n">
        <v>400</v>
      </c>
      <c r="Z8" s="12" t="n">
        <v>97</v>
      </c>
      <c r="AA8" s="12" t="s">
        <v>117</v>
      </c>
      <c r="AB8" s="12" t="s">
        <v>117</v>
      </c>
      <c r="AC8" s="12" t="s">
        <v>117</v>
      </c>
      <c r="AD8" s="12" t="s">
        <v>117</v>
      </c>
      <c r="AE8" s="12"/>
      <c r="AF8" s="12" t="n">
        <v>249</v>
      </c>
      <c r="AG8" s="12"/>
      <c r="AH8" s="12" t="n">
        <v>497</v>
      </c>
      <c r="AI8" s="12"/>
      <c r="AJ8" s="12" t="n">
        <v>131</v>
      </c>
      <c r="AK8" s="12" t="n">
        <v>79</v>
      </c>
      <c r="AL8" s="12" t="n">
        <v>87</v>
      </c>
      <c r="AM8" s="12" t="n">
        <v>54</v>
      </c>
      <c r="AN8" s="12" t="n">
        <v>35</v>
      </c>
      <c r="AO8" s="12" t="n">
        <v>48</v>
      </c>
      <c r="AP8" s="12" t="n">
        <v>64</v>
      </c>
    </row>
    <row r="9">
      <c r="B9" s="20" t="s">
        <v>111</v>
      </c>
      <c r="C9" s="19" t="n">
        <v>0.146708593862273</v>
      </c>
      <c r="D9" s="19" t="n">
        <v>0.102679201624109</v>
      </c>
      <c r="E9" s="19" t="n">
        <v>0.202797975715038</v>
      </c>
      <c r="F9" s="19"/>
      <c r="G9" s="19" t="n">
        <v>0.0879552764281098</v>
      </c>
      <c r="H9" s="19" t="n">
        <v>0.118187507446662</v>
      </c>
      <c r="I9" s="19" t="n">
        <v>0.100736691314032</v>
      </c>
      <c r="J9" s="19" t="n">
        <v>0.146575693984769</v>
      </c>
      <c r="K9" s="19" t="n">
        <v>0.302443867880519</v>
      </c>
      <c r="L9" s="19" t="n">
        <v>0.266209735308709</v>
      </c>
      <c r="M9" s="19"/>
      <c r="N9" s="19" t="n">
        <v>0.227390862376747</v>
      </c>
      <c r="O9" s="19" t="n">
        <v>0.2041673020713</v>
      </c>
      <c r="P9" s="19" t="n">
        <v>0.23585942790606</v>
      </c>
      <c r="Q9" s="19" t="n">
        <v>0.113945474239721</v>
      </c>
      <c r="R9" s="19" t="n">
        <v>0.030781043057388</v>
      </c>
      <c r="S9" s="19"/>
      <c r="T9" s="19" t="n">
        <v>0.11784946025406</v>
      </c>
      <c r="U9" s="19" t="n">
        <v>0.225950304757448</v>
      </c>
      <c r="V9" s="19" t="n">
        <v>0.234127803636531</v>
      </c>
      <c r="W9" s="19" t="n">
        <v>0.0954272906483201</v>
      </c>
      <c r="X9" s="19"/>
      <c r="Y9" s="19" t="n">
        <v>0.130476588280363</v>
      </c>
      <c r="Z9" s="19" t="n">
        <v>0.213335114071986</v>
      </c>
      <c r="AA9" s="19" t="s">
        <v>118</v>
      </c>
      <c r="AB9" s="19" t="s">
        <v>118</v>
      </c>
      <c r="AC9" s="19" t="s">
        <v>118</v>
      </c>
      <c r="AD9" s="19" t="s">
        <v>118</v>
      </c>
      <c r="AE9" s="19"/>
      <c r="AF9" s="19" t="n">
        <v>0.159750272398432</v>
      </c>
      <c r="AG9" s="19"/>
      <c r="AH9" s="19" t="n">
        <v>0.146708593862273</v>
      </c>
      <c r="AI9" s="19"/>
      <c r="AJ9" s="19" t="n">
        <v>0.0861487760377252</v>
      </c>
      <c r="AK9" s="19" t="n">
        <v>0.203697793691559</v>
      </c>
      <c r="AL9" s="19" t="n">
        <v>0.121069484405324</v>
      </c>
      <c r="AM9" s="19" t="n">
        <v>0.112150098850493</v>
      </c>
      <c r="AN9" s="19" t="n">
        <v>0.147992199497713</v>
      </c>
      <c r="AO9" s="19" t="n">
        <v>0.192730728511617</v>
      </c>
      <c r="AP9" s="19" t="n">
        <v>0.228576803884443</v>
      </c>
    </row>
    <row r="10">
      <c r="B10" s="20" t="s">
        <v>112</v>
      </c>
      <c r="C10" s="19" t="n">
        <v>0.304161965188939</v>
      </c>
      <c r="D10" s="19" t="n">
        <v>0.244831977500869</v>
      </c>
      <c r="E10" s="19" t="n">
        <v>0.379742893418776</v>
      </c>
      <c r="F10" s="19"/>
      <c r="G10" s="19" t="n">
        <v>0.353611766594881</v>
      </c>
      <c r="H10" s="19" t="n">
        <v>0.250921328845051</v>
      </c>
      <c r="I10" s="19" t="n">
        <v>0.271800592706023</v>
      </c>
      <c r="J10" s="19" t="n">
        <v>0.409081595647498</v>
      </c>
      <c r="K10" s="19" t="n">
        <v>0.260711726727004</v>
      </c>
      <c r="L10" s="19" t="n">
        <v>0.292164829956835</v>
      </c>
      <c r="M10" s="19"/>
      <c r="N10" s="19" t="n">
        <v>0.479008987160013</v>
      </c>
      <c r="O10" s="19" t="n">
        <v>0.38363123937053</v>
      </c>
      <c r="P10" s="19" t="n">
        <v>0.275790883829412</v>
      </c>
      <c r="Q10" s="19" t="n">
        <v>0.311331368113161</v>
      </c>
      <c r="R10" s="19" t="n">
        <v>0.229698244763308</v>
      </c>
      <c r="S10" s="19"/>
      <c r="T10" s="19" t="n">
        <v>0.298835966030776</v>
      </c>
      <c r="U10" s="19" t="n">
        <v>0.392003436610531</v>
      </c>
      <c r="V10" s="19" t="n">
        <v>0.270237725290748</v>
      </c>
      <c r="W10" s="19" t="n">
        <v>0.303410090485526</v>
      </c>
      <c r="X10" s="19"/>
      <c r="Y10" s="19" t="n">
        <v>0.286338031204172</v>
      </c>
      <c r="Z10" s="19" t="n">
        <v>0.377322776516907</v>
      </c>
      <c r="AA10" s="19" t="s">
        <v>118</v>
      </c>
      <c r="AB10" s="19" t="s">
        <v>118</v>
      </c>
      <c r="AC10" s="19" t="s">
        <v>118</v>
      </c>
      <c r="AD10" s="19" t="s">
        <v>118</v>
      </c>
      <c r="AE10" s="19"/>
      <c r="AF10" s="19" t="n">
        <v>0.30104734645646</v>
      </c>
      <c r="AG10" s="19"/>
      <c r="AH10" s="19" t="n">
        <v>0.304161965188939</v>
      </c>
      <c r="AI10" s="19"/>
      <c r="AJ10" s="19" t="n">
        <v>0.215490870250229</v>
      </c>
      <c r="AK10" s="19" t="n">
        <v>0.355532140722996</v>
      </c>
      <c r="AL10" s="19" t="n">
        <v>0.288252060781661</v>
      </c>
      <c r="AM10" s="19" t="n">
        <v>0.310199441958744</v>
      </c>
      <c r="AN10" s="19" t="n">
        <v>0.467087599205208</v>
      </c>
      <c r="AO10" s="19" t="n">
        <v>0.307228836623212</v>
      </c>
      <c r="AP10" s="19" t="n">
        <v>0.346711784877564</v>
      </c>
    </row>
    <row r="11">
      <c r="B11" s="20" t="s">
        <v>113</v>
      </c>
      <c r="C11" s="19" t="n">
        <v>0.18147729210312</v>
      </c>
      <c r="D11" s="19" t="n">
        <v>0.187683389185529</v>
      </c>
      <c r="E11" s="19" t="n">
        <v>0.173571297235245</v>
      </c>
      <c r="F11" s="19"/>
      <c r="G11" s="19" t="n">
        <v>0.17053881940397</v>
      </c>
      <c r="H11" s="19" t="n">
        <v>0.192008838975573</v>
      </c>
      <c r="I11" s="19" t="n">
        <v>0.185057675824921</v>
      </c>
      <c r="J11" s="19" t="n">
        <v>0.150363711680359</v>
      </c>
      <c r="K11" s="19" t="n">
        <v>0.186308790678351</v>
      </c>
      <c r="L11" s="19" t="n">
        <v>0.272679773469145</v>
      </c>
      <c r="M11" s="19"/>
      <c r="N11" s="19" t="n">
        <v>0</v>
      </c>
      <c r="O11" s="19" t="n">
        <v>0.178512669958786</v>
      </c>
      <c r="P11" s="19" t="n">
        <v>0.189827627663048</v>
      </c>
      <c r="Q11" s="19" t="n">
        <v>0.165442527085303</v>
      </c>
      <c r="R11" s="19" t="n">
        <v>0.240842005940405</v>
      </c>
      <c r="S11" s="19"/>
      <c r="T11" s="19" t="n">
        <v>0.122552806782028</v>
      </c>
      <c r="U11" s="19" t="n">
        <v>0.16967149554159</v>
      </c>
      <c r="V11" s="19" t="n">
        <v>0.251394774633673</v>
      </c>
      <c r="W11" s="19" t="n">
        <v>0.175944044372875</v>
      </c>
      <c r="X11" s="19"/>
      <c r="Y11" s="19" t="n">
        <v>0.185861974527991</v>
      </c>
      <c r="Z11" s="19" t="n">
        <v>0.163479754416252</v>
      </c>
      <c r="AA11" s="19" t="s">
        <v>118</v>
      </c>
      <c r="AB11" s="19" t="s">
        <v>118</v>
      </c>
      <c r="AC11" s="19" t="s">
        <v>118</v>
      </c>
      <c r="AD11" s="19" t="s">
        <v>118</v>
      </c>
      <c r="AE11" s="19"/>
      <c r="AF11" s="19" t="n">
        <v>0.174007695738531</v>
      </c>
      <c r="AG11" s="19"/>
      <c r="AH11" s="19" t="n">
        <v>0.18147729210312</v>
      </c>
      <c r="AI11" s="19"/>
      <c r="AJ11" s="19" t="n">
        <v>0.203204745703314</v>
      </c>
      <c r="AK11" s="19" t="n">
        <v>0.16358198307151</v>
      </c>
      <c r="AL11" s="19" t="n">
        <v>0.240970091711278</v>
      </c>
      <c r="AM11" s="19" t="n">
        <v>0.140952278229536</v>
      </c>
      <c r="AN11" s="19" t="n">
        <v>0.211214223237668</v>
      </c>
      <c r="AO11" s="19" t="n">
        <v>0.146208845976823</v>
      </c>
      <c r="AP11" s="19" t="n">
        <v>0.122690445902525</v>
      </c>
    </row>
    <row r="12">
      <c r="B12" s="20" t="s">
        <v>114</v>
      </c>
      <c r="C12" s="19" t="n">
        <v>0.180353025846252</v>
      </c>
      <c r="D12" s="19" t="n">
        <v>0.238506161324117</v>
      </c>
      <c r="E12" s="19" t="n">
        <v>0.106271298710205</v>
      </c>
      <c r="F12" s="19"/>
      <c r="G12" s="19" t="n">
        <v>0.270678794121306</v>
      </c>
      <c r="H12" s="19" t="n">
        <v>0.232326301336193</v>
      </c>
      <c r="I12" s="19" t="n">
        <v>0.192953807254067</v>
      </c>
      <c r="J12" s="19" t="n">
        <v>0.136607199863135</v>
      </c>
      <c r="K12" s="19" t="n">
        <v>0.102673149750648</v>
      </c>
      <c r="L12" s="19" t="n">
        <v>0.0369632750615475</v>
      </c>
      <c r="M12" s="19"/>
      <c r="N12" s="19" t="n">
        <v>0.197526180731805</v>
      </c>
      <c r="O12" s="19" t="n">
        <v>0.107070429760494</v>
      </c>
      <c r="P12" s="19" t="n">
        <v>0.170982086552063</v>
      </c>
      <c r="Q12" s="19" t="n">
        <v>0.200220318464639</v>
      </c>
      <c r="R12" s="19" t="n">
        <v>0.210899422440024</v>
      </c>
      <c r="S12" s="19"/>
      <c r="T12" s="19" t="n">
        <v>0.285400275107974</v>
      </c>
      <c r="U12" s="19" t="n">
        <v>0.124022425244461</v>
      </c>
      <c r="V12" s="19" t="n">
        <v>0.141170264873873</v>
      </c>
      <c r="W12" s="19" t="n">
        <v>0.190223267001185</v>
      </c>
      <c r="X12" s="19"/>
      <c r="Y12" s="19" t="n">
        <v>0.196926952190031</v>
      </c>
      <c r="Z12" s="19" t="n">
        <v>0.112323044404601</v>
      </c>
      <c r="AA12" s="19" t="s">
        <v>118</v>
      </c>
      <c r="AB12" s="19" t="s">
        <v>118</v>
      </c>
      <c r="AC12" s="19" t="s">
        <v>118</v>
      </c>
      <c r="AD12" s="19" t="s">
        <v>118</v>
      </c>
      <c r="AE12" s="19"/>
      <c r="AF12" s="19" t="n">
        <v>0.135966910499723</v>
      </c>
      <c r="AG12" s="19"/>
      <c r="AH12" s="19" t="n">
        <v>0.180353025846252</v>
      </c>
      <c r="AI12" s="19"/>
      <c r="AJ12" s="19" t="n">
        <v>0.259534258098918</v>
      </c>
      <c r="AK12" s="19" t="n">
        <v>0.100236587302017</v>
      </c>
      <c r="AL12" s="19" t="n">
        <v>0.17629887243794</v>
      </c>
      <c r="AM12" s="19" t="n">
        <v>0.231439231730106</v>
      </c>
      <c r="AN12" s="19" t="n">
        <v>0.0859978624637471</v>
      </c>
      <c r="AO12" s="19" t="n">
        <v>0.128278870944861</v>
      </c>
      <c r="AP12" s="19" t="n">
        <v>0.171129493493102</v>
      </c>
    </row>
    <row r="13">
      <c r="B13" s="20" t="s">
        <v>115</v>
      </c>
      <c r="C13" s="19" t="n">
        <v>0.0855701868267784</v>
      </c>
      <c r="D13" s="19" t="n">
        <v>0.117054810036268</v>
      </c>
      <c r="E13" s="19" t="n">
        <v>0.0454616828498181</v>
      </c>
      <c r="F13" s="19"/>
      <c r="G13" s="19" t="n">
        <v>0.0700026461643472</v>
      </c>
      <c r="H13" s="19" t="n">
        <v>0.111346144330737</v>
      </c>
      <c r="I13" s="19" t="n">
        <v>0.0986435494669182</v>
      </c>
      <c r="J13" s="19" t="n">
        <v>0.0725003711632001</v>
      </c>
      <c r="K13" s="19" t="n">
        <v>0.048067601800681</v>
      </c>
      <c r="L13" s="19" t="n">
        <v>0.0653185722655613</v>
      </c>
      <c r="M13" s="19"/>
      <c r="N13" s="19" t="n">
        <v>0</v>
      </c>
      <c r="O13" s="19" t="n">
        <v>0.0283615118164136</v>
      </c>
      <c r="P13" s="19" t="n">
        <v>0.0356839875571155</v>
      </c>
      <c r="Q13" s="19" t="n">
        <v>0.126609108599287</v>
      </c>
      <c r="R13" s="19" t="n">
        <v>0.133830810445303</v>
      </c>
      <c r="S13" s="19"/>
      <c r="T13" s="19" t="n">
        <v>0.175361491825162</v>
      </c>
      <c r="U13" s="19" t="n">
        <v>0</v>
      </c>
      <c r="V13" s="19" t="n">
        <v>0.0495859175615922</v>
      </c>
      <c r="W13" s="19" t="n">
        <v>0.106499010294984</v>
      </c>
      <c r="X13" s="19"/>
      <c r="Y13" s="19" t="n">
        <v>0.0939205128222649</v>
      </c>
      <c r="Z13" s="19" t="n">
        <v>0.0512951146005832</v>
      </c>
      <c r="AA13" s="19" t="s">
        <v>118</v>
      </c>
      <c r="AB13" s="19" t="s">
        <v>118</v>
      </c>
      <c r="AC13" s="19" t="s">
        <v>118</v>
      </c>
      <c r="AD13" s="19" t="s">
        <v>118</v>
      </c>
      <c r="AE13" s="19"/>
      <c r="AF13" s="19" t="n">
        <v>0.119709090679492</v>
      </c>
      <c r="AG13" s="19"/>
      <c r="AH13" s="19" t="n">
        <v>0.0855701868267784</v>
      </c>
      <c r="AI13" s="19"/>
      <c r="AJ13" s="19" t="n">
        <v>0.13221723082214</v>
      </c>
      <c r="AK13" s="19" t="n">
        <v>0.0880913806874775</v>
      </c>
      <c r="AL13" s="19" t="n">
        <v>0.0474049587823509</v>
      </c>
      <c r="AM13" s="19" t="n">
        <v>0.121386146876326</v>
      </c>
      <c r="AN13" s="19" t="n">
        <v>0.0514882668478821</v>
      </c>
      <c r="AO13" s="19" t="n">
        <v>0.1003799896694</v>
      </c>
      <c r="AP13" s="19" t="n">
        <v>0.0162336880074104</v>
      </c>
    </row>
    <row r="14">
      <c r="B14" s="20" t="s">
        <v>116</v>
      </c>
      <c r="C14" s="19" t="n">
        <v>0.0709726061357922</v>
      </c>
      <c r="D14" s="19" t="n">
        <v>0.0833619917755945</v>
      </c>
      <c r="E14" s="19" t="n">
        <v>0.0551896723557135</v>
      </c>
      <c r="F14" s="19"/>
      <c r="G14" s="19" t="n">
        <v>0.0180326339525039</v>
      </c>
      <c r="H14" s="19" t="n">
        <v>0.0869678312220414</v>
      </c>
      <c r="I14" s="19" t="n">
        <v>0.0957650145275585</v>
      </c>
      <c r="J14" s="19" t="n">
        <v>0.047428899686983</v>
      </c>
      <c r="K14" s="19" t="n">
        <v>0.0717100001192445</v>
      </c>
      <c r="L14" s="19" t="n">
        <v>0.0666638139382016</v>
      </c>
      <c r="M14" s="19"/>
      <c r="N14" s="19" t="n">
        <v>0.0571452539810612</v>
      </c>
      <c r="O14" s="19" t="n">
        <v>0.0407834554605235</v>
      </c>
      <c r="P14" s="19" t="n">
        <v>0.0398235144617341</v>
      </c>
      <c r="Q14" s="19" t="n">
        <v>0.0613555557460924</v>
      </c>
      <c r="R14" s="19" t="n">
        <v>0.153948473353572</v>
      </c>
      <c r="S14" s="19"/>
      <c r="T14" s="19" t="n">
        <v>0</v>
      </c>
      <c r="U14" s="19" t="n">
        <v>0.0454197154981094</v>
      </c>
      <c r="V14" s="19" t="n">
        <v>0.0353331687180606</v>
      </c>
      <c r="W14" s="19" t="n">
        <v>0.092834490813753</v>
      </c>
      <c r="X14" s="19"/>
      <c r="Y14" s="19" t="n">
        <v>0.07316638904123</v>
      </c>
      <c r="Z14" s="19" t="n">
        <v>0.0619679196632978</v>
      </c>
      <c r="AA14" s="19" t="s">
        <v>118</v>
      </c>
      <c r="AB14" s="19" t="s">
        <v>118</v>
      </c>
      <c r="AC14" s="19" t="s">
        <v>118</v>
      </c>
      <c r="AD14" s="19" t="s">
        <v>118</v>
      </c>
      <c r="AE14" s="19"/>
      <c r="AF14" s="19" t="n">
        <v>0.0788794709428813</v>
      </c>
      <c r="AG14" s="19"/>
      <c r="AH14" s="19" t="n">
        <v>0.0709726061357922</v>
      </c>
      <c r="AI14" s="19"/>
      <c r="AJ14" s="19" t="n">
        <v>0.0958792607584045</v>
      </c>
      <c r="AK14" s="19" t="n">
        <v>0.0262464897698613</v>
      </c>
      <c r="AL14" s="19" t="n">
        <v>0.0877910835230727</v>
      </c>
      <c r="AM14" s="19" t="n">
        <v>0.0476675834381434</v>
      </c>
      <c r="AN14" s="19" t="n">
        <v>0</v>
      </c>
      <c r="AO14" s="19" t="n">
        <v>0.066382958806672</v>
      </c>
      <c r="AP14" s="19" t="n">
        <v>0.114657783834955</v>
      </c>
    </row>
    <row r="15">
      <c r="B15" s="20" t="s">
        <v>60</v>
      </c>
      <c r="C15" s="21" t="n">
        <v>0.0307563300368468</v>
      </c>
      <c r="D15" s="21" t="n">
        <v>0.0258824685535123</v>
      </c>
      <c r="E15" s="21" t="n">
        <v>0.036965179715205</v>
      </c>
      <c r="F15" s="21"/>
      <c r="G15" s="21" t="n">
        <v>0.0291800633348828</v>
      </c>
      <c r="H15" s="21" t="n">
        <v>0.00824204784374317</v>
      </c>
      <c r="I15" s="21" t="n">
        <v>0.0550426689064799</v>
      </c>
      <c r="J15" s="21" t="n">
        <v>0.037442527974055</v>
      </c>
      <c r="K15" s="21" t="n">
        <v>0.0280848630435519</v>
      </c>
      <c r="L15" s="21" t="n">
        <v>0</v>
      </c>
      <c r="M15" s="21"/>
      <c r="N15" s="21" t="n">
        <v>0.0389287157503734</v>
      </c>
      <c r="O15" s="21" t="n">
        <v>0.0574733915619535</v>
      </c>
      <c r="P15" s="21" t="n">
        <v>0.0520324720305666</v>
      </c>
      <c r="Q15" s="21" t="n">
        <v>0.0210956477517968</v>
      </c>
      <c r="R15" s="21" t="n">
        <v>0</v>
      </c>
      <c r="S15" s="21"/>
      <c r="T15" s="21" t="n">
        <v>0</v>
      </c>
      <c r="U15" s="21" t="n">
        <v>0.0429326223478609</v>
      </c>
      <c r="V15" s="21" t="n">
        <v>0.0181503452855217</v>
      </c>
      <c r="W15" s="21" t="n">
        <v>0.0356618063833555</v>
      </c>
      <c r="X15" s="21"/>
      <c r="Y15" s="21" t="n">
        <v>0.0333095519339484</v>
      </c>
      <c r="Z15" s="21" t="n">
        <v>0.0202762763263732</v>
      </c>
      <c r="AA15" s="21" t="s">
        <v>118</v>
      </c>
      <c r="AB15" s="21" t="s">
        <v>118</v>
      </c>
      <c r="AC15" s="21" t="s">
        <v>118</v>
      </c>
      <c r="AD15" s="21" t="s">
        <v>118</v>
      </c>
      <c r="AE15" s="21"/>
      <c r="AF15" s="21" t="n">
        <v>0.030639213284481</v>
      </c>
      <c r="AG15" s="21"/>
      <c r="AH15" s="21" t="n">
        <v>0.0307563300368468</v>
      </c>
      <c r="AI15" s="21"/>
      <c r="AJ15" s="21" t="n">
        <v>0.0075248583292694</v>
      </c>
      <c r="AK15" s="21" t="n">
        <v>0.0626136247545794</v>
      </c>
      <c r="AL15" s="21" t="n">
        <v>0.0382134483583739</v>
      </c>
      <c r="AM15" s="21" t="n">
        <v>0.0362052189166507</v>
      </c>
      <c r="AN15" s="21" t="n">
        <v>0.0362198487477819</v>
      </c>
      <c r="AO15" s="21" t="n">
        <v>0.0587897694674151</v>
      </c>
      <c r="AP15" s="21" t="n">
        <v>0</v>
      </c>
    </row>
    <row r="16">
      <c r="B16" s="18" t="s">
        <v>120</v>
      </c>
    </row>
    <row r="17">
      <c r="B17" t="s">
        <v>65</v>
      </c>
    </row>
    <row r="18">
      <c r="B18" t="s">
        <v>66</v>
      </c>
    </row>
    <row r="20">
      <c r="B20" s="9" t="str">
        <f>=HYPERLINK("#'Contents'!A1", "Return to Contents")</f>
      </c>
    </row>
  </sheetData>
  <mergeCells count="9">
    <mergeCell ref="D5:E5"/>
    <mergeCell ref="G5:L5"/>
    <mergeCell ref="N5:R5"/>
    <mergeCell ref="T5:W5"/>
    <mergeCell ref="Y5:AD5"/>
    <mergeCell ref="AF5:AF5"/>
    <mergeCell ref="AH5:AH5"/>
    <mergeCell ref="AJ5:AP5"/>
    <mergeCell ref="D2:AJ2"/>
  </mergeCells>
  <pageMargins left="0.7" right="0.7" top="0.75" bottom="0.75" header="0.3" footer="0.3"/>
  <pageSetup paperSize="9" orientation="portrait" horizontalDpi="300" verticalDpi="300" r:id="rId2"/>
  <drawing r:id="rId1"/>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2.21" hidden="0" customWidth="1"/>
    <col min="20" max="20" width="10.71" hidden="0" customWidth="1"/>
    <col min="21" max="21" width="10.71" hidden="0" customWidth="1"/>
    <col min="22" max="22" width="10.71" hidden="0" customWidth="1"/>
    <col min="23" max="23" width="10.71" hidden="0" customWidth="1"/>
    <col min="24" max="24" width="2.2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2.21" hidden="0" customWidth="1"/>
    <col min="34" max="34" width="10.71" hidden="0" customWidth="1"/>
    <col min="35" max="35" width="2.2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s>
  <sheetData>
    <row r="2" ht="40" customHeight="1">
      <c r="D2" s="16" t="s">
        <v>121</v>
      </c>
    </row>
    <row r="5" ht="30" customHeight="1">
      <c r="B5" s="17"/>
      <c r="C5" s="17"/>
      <c r="D5" s="17" t="s">
        <v>51</v>
      </c>
      <c r="E5" s="17"/>
      <c r="F5" s="17"/>
      <c r="G5" s="17" t="s">
        <v>52</v>
      </c>
      <c r="H5" s="17"/>
      <c r="I5" s="17"/>
      <c r="J5" s="17"/>
      <c r="K5" s="17"/>
      <c r="L5" s="17"/>
      <c r="M5" s="17"/>
      <c r="N5" s="17" t="s">
        <v>53</v>
      </c>
      <c r="O5" s="17"/>
      <c r="P5" s="17"/>
      <c r="Q5" s="17"/>
      <c r="R5" s="17"/>
      <c r="S5" s="17"/>
      <c r="T5" s="17" t="s">
        <v>54</v>
      </c>
      <c r="U5" s="17"/>
      <c r="V5" s="17"/>
      <c r="W5" s="17"/>
      <c r="X5" s="17"/>
      <c r="Y5" s="17" t="s">
        <v>55</v>
      </c>
      <c r="Z5" s="17"/>
      <c r="AA5" s="17"/>
      <c r="AB5" s="17"/>
      <c r="AC5" s="17"/>
      <c r="AD5" s="17"/>
      <c r="AE5" s="17"/>
      <c r="AF5" s="17" t="s">
        <v>42</v>
      </c>
      <c r="AG5" s="17"/>
      <c r="AH5" s="17" t="s">
        <v>43</v>
      </c>
      <c r="AI5" s="17"/>
      <c r="AJ5" s="17" t="s">
        <v>56</v>
      </c>
      <c r="AK5" s="17"/>
      <c r="AL5" s="17"/>
      <c r="AM5" s="17"/>
      <c r="AN5" s="17"/>
      <c r="AO5" s="17"/>
      <c r="AP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R6" s="13" t="s">
        <v>31</v>
      </c>
      <c r="T6" s="13" t="s">
        <v>32</v>
      </c>
      <c r="U6" s="13" t="s">
        <v>33</v>
      </c>
      <c r="V6" s="13" t="s">
        <v>34</v>
      </c>
      <c r="W6" s="13" t="s">
        <v>35</v>
      </c>
      <c r="Y6" s="13" t="s">
        <v>36</v>
      </c>
      <c r="Z6" s="13" t="s">
        <v>37</v>
      </c>
      <c r="AA6" s="13" t="s">
        <v>38</v>
      </c>
      <c r="AB6" s="13" t="s">
        <v>39</v>
      </c>
      <c r="AC6" s="13" t="s">
        <v>40</v>
      </c>
      <c r="AD6" s="13" t="s">
        <v>41</v>
      </c>
      <c r="AF6" s="13" t="s">
        <v>42</v>
      </c>
      <c r="AH6" s="13" t="s">
        <v>43</v>
      </c>
      <c r="AJ6" s="13" t="s">
        <v>44</v>
      </c>
      <c r="AK6" s="13" t="s">
        <v>45</v>
      </c>
      <c r="AL6" s="13" t="s">
        <v>46</v>
      </c>
      <c r="AM6" s="13" t="s">
        <v>47</v>
      </c>
      <c r="AN6" s="13" t="s">
        <v>48</v>
      </c>
      <c r="AO6" s="13" t="s">
        <v>49</v>
      </c>
      <c r="AP6" s="13" t="s">
        <v>50</v>
      </c>
    </row>
    <row r="7" ht="30" customHeight="1">
      <c r="B7" s="11" t="s">
        <v>19</v>
      </c>
      <c r="C7" s="11" t="n">
        <v>939</v>
      </c>
      <c r="D7" s="11" t="n">
        <v>465</v>
      </c>
      <c r="E7" s="11" t="n">
        <v>474</v>
      </c>
      <c r="F7" s="11"/>
      <c r="G7" s="11" t="n">
        <v>111</v>
      </c>
      <c r="H7" s="11" t="n">
        <v>170</v>
      </c>
      <c r="I7" s="11" t="n">
        <v>183</v>
      </c>
      <c r="J7" s="11" t="n">
        <v>163</v>
      </c>
      <c r="K7" s="11" t="n">
        <v>124</v>
      </c>
      <c r="L7" s="11" t="n">
        <v>188</v>
      </c>
      <c r="M7" s="11"/>
      <c r="N7" s="11" t="n">
        <v>53</v>
      </c>
      <c r="O7" s="11" t="n">
        <v>158</v>
      </c>
      <c r="P7" s="11" t="n">
        <v>191</v>
      </c>
      <c r="Q7" s="11" t="n">
        <v>358</v>
      </c>
      <c r="R7" s="11" t="n">
        <v>177</v>
      </c>
      <c r="S7" s="11"/>
      <c r="T7" s="11" t="n">
        <v>44</v>
      </c>
      <c r="U7" s="11" t="n">
        <v>146</v>
      </c>
      <c r="V7" s="11" t="n">
        <v>161</v>
      </c>
      <c r="W7" s="11" t="n">
        <v>498</v>
      </c>
      <c r="X7" s="11"/>
      <c r="Y7" s="11" t="n">
        <v>447</v>
      </c>
      <c r="Z7" s="11" t="n">
        <v>98</v>
      </c>
      <c r="AA7" s="11" t="n">
        <v>219</v>
      </c>
      <c r="AB7" s="11" t="n">
        <v>52</v>
      </c>
      <c r="AC7" s="11" t="n">
        <v>56</v>
      </c>
      <c r="AD7" s="11" t="n">
        <v>57</v>
      </c>
      <c r="AE7" s="11"/>
      <c r="AF7" s="11" t="n">
        <v>465</v>
      </c>
      <c r="AG7" s="11"/>
      <c r="AH7" s="11" t="n">
        <v>939</v>
      </c>
      <c r="AI7" s="11"/>
      <c r="AJ7" s="11" t="n">
        <v>255</v>
      </c>
      <c r="AK7" s="11" t="n">
        <v>180</v>
      </c>
      <c r="AL7" s="11" t="n">
        <v>178</v>
      </c>
      <c r="AM7" s="11" t="n">
        <v>83</v>
      </c>
      <c r="AN7" s="11" t="n">
        <v>59</v>
      </c>
      <c r="AO7" s="11" t="n">
        <v>89</v>
      </c>
      <c r="AP7" s="11" t="n">
        <v>95</v>
      </c>
    </row>
    <row r="8" ht="30" customHeight="1">
      <c r="B8" s="12" t="s">
        <v>20</v>
      </c>
      <c r="C8" s="12" t="n">
        <v>939</v>
      </c>
      <c r="D8" s="12" t="n">
        <v>464</v>
      </c>
      <c r="E8" s="12" t="n">
        <v>475</v>
      </c>
      <c r="F8" s="12"/>
      <c r="G8" s="12" t="n">
        <v>95</v>
      </c>
      <c r="H8" s="12" t="n">
        <v>159</v>
      </c>
      <c r="I8" s="12" t="n">
        <v>158</v>
      </c>
      <c r="J8" s="12" t="n">
        <v>159</v>
      </c>
      <c r="K8" s="12" t="n">
        <v>142</v>
      </c>
      <c r="L8" s="12" t="n">
        <v>225</v>
      </c>
      <c r="M8" s="12"/>
      <c r="N8" s="12" t="n">
        <v>66</v>
      </c>
      <c r="O8" s="12" t="n">
        <v>186</v>
      </c>
      <c r="P8" s="12" t="n">
        <v>241</v>
      </c>
      <c r="Q8" s="12" t="n">
        <v>300</v>
      </c>
      <c r="R8" s="12" t="n">
        <v>144</v>
      </c>
      <c r="S8" s="12"/>
      <c r="T8" s="12" t="n">
        <v>42</v>
      </c>
      <c r="U8" s="12" t="n">
        <v>167</v>
      </c>
      <c r="V8" s="12" t="n">
        <v>174</v>
      </c>
      <c r="W8" s="12" t="n">
        <v>462</v>
      </c>
      <c r="X8" s="12"/>
      <c r="Y8" s="12" t="n">
        <v>400</v>
      </c>
      <c r="Z8" s="12" t="n">
        <v>97</v>
      </c>
      <c r="AA8" s="12" t="n">
        <v>262</v>
      </c>
      <c r="AB8" s="12" t="n">
        <v>58</v>
      </c>
      <c r="AC8" s="12" t="n">
        <v>48</v>
      </c>
      <c r="AD8" s="12" t="n">
        <v>63</v>
      </c>
      <c r="AE8" s="12"/>
      <c r="AF8" s="12" t="n">
        <v>476</v>
      </c>
      <c r="AG8" s="12"/>
      <c r="AH8" s="12" t="n">
        <v>939</v>
      </c>
      <c r="AI8" s="12"/>
      <c r="AJ8" s="12" t="n">
        <v>228</v>
      </c>
      <c r="AK8" s="12" t="n">
        <v>182</v>
      </c>
      <c r="AL8" s="12" t="n">
        <v>152</v>
      </c>
      <c r="AM8" s="12" t="n">
        <v>88</v>
      </c>
      <c r="AN8" s="12" t="n">
        <v>72</v>
      </c>
      <c r="AO8" s="12" t="n">
        <v>78</v>
      </c>
      <c r="AP8" s="12" t="n">
        <v>139</v>
      </c>
    </row>
    <row r="9">
      <c r="B9" s="20" t="s">
        <v>111</v>
      </c>
      <c r="C9" s="19" t="n">
        <v>0.0352841733570169</v>
      </c>
      <c r="D9" s="19" t="n">
        <v>0.0347546684549273</v>
      </c>
      <c r="E9" s="19" t="n">
        <v>0.0358021451375391</v>
      </c>
      <c r="F9" s="19"/>
      <c r="G9" s="19" t="n">
        <v>0.0306452378615159</v>
      </c>
      <c r="H9" s="19" t="n">
        <v>0.0106693054605764</v>
      </c>
      <c r="I9" s="19" t="n">
        <v>0.0209147429502311</v>
      </c>
      <c r="J9" s="19" t="n">
        <v>0.0203201899184475</v>
      </c>
      <c r="K9" s="19" t="n">
        <v>0.0595600242088055</v>
      </c>
      <c r="L9" s="19" t="n">
        <v>0.0599674427865875</v>
      </c>
      <c r="M9" s="19"/>
      <c r="N9" s="19" t="n">
        <v>0.03586101954287</v>
      </c>
      <c r="O9" s="19" t="n">
        <v>0.0465047931895071</v>
      </c>
      <c r="P9" s="19" t="n">
        <v>0.0303149977053302</v>
      </c>
      <c r="Q9" s="19" t="n">
        <v>0.0371444278181712</v>
      </c>
      <c r="R9" s="19" t="n">
        <v>0.0254333195821091</v>
      </c>
      <c r="S9" s="19"/>
      <c r="T9" s="19" t="n">
        <v>0</v>
      </c>
      <c r="U9" s="19" t="n">
        <v>0.0651731134747881</v>
      </c>
      <c r="V9" s="19" t="n">
        <v>0.0428215327604573</v>
      </c>
      <c r="W9" s="19" t="n">
        <v>0.0260318760431529</v>
      </c>
      <c r="X9" s="19"/>
      <c r="Y9" s="19" t="n">
        <v>0.017501086131368</v>
      </c>
      <c r="Z9" s="19" t="n">
        <v>0.0393578600125743</v>
      </c>
      <c r="AA9" s="19" t="n">
        <v>0.0535598225771824</v>
      </c>
      <c r="AB9" s="19" t="n">
        <v>0.0910136474532886</v>
      </c>
      <c r="AC9" s="19" t="n">
        <v>0.0431164442690682</v>
      </c>
      <c r="AD9" s="19" t="n">
        <v>0.0155385058212209</v>
      </c>
      <c r="AE9" s="19"/>
      <c r="AF9" s="19" t="n">
        <v>0.0370545973117911</v>
      </c>
      <c r="AG9" s="19"/>
      <c r="AH9" s="19" t="n">
        <v>0.0352841733570169</v>
      </c>
      <c r="AI9" s="19"/>
      <c r="AJ9" s="19" t="n">
        <v>0.0615412605646716</v>
      </c>
      <c r="AK9" s="19" t="n">
        <v>0.0310584238551546</v>
      </c>
      <c r="AL9" s="19" t="n">
        <v>0.0413645178586603</v>
      </c>
      <c r="AM9" s="19" t="n">
        <v>0</v>
      </c>
      <c r="AN9" s="19" t="n">
        <v>0.0241063778587104</v>
      </c>
      <c r="AO9" s="19" t="n">
        <v>0.0221677867308458</v>
      </c>
      <c r="AP9" s="19" t="n">
        <v>0.0265546123497901</v>
      </c>
    </row>
    <row r="10">
      <c r="B10" s="20" t="s">
        <v>112</v>
      </c>
      <c r="C10" s="19" t="n">
        <v>0.335257650225302</v>
      </c>
      <c r="D10" s="19" t="n">
        <v>0.296453714534946</v>
      </c>
      <c r="E10" s="19" t="n">
        <v>0.37321639920286</v>
      </c>
      <c r="F10" s="19"/>
      <c r="G10" s="19" t="n">
        <v>0.274621225361512</v>
      </c>
      <c r="H10" s="19" t="n">
        <v>0.289122488544093</v>
      </c>
      <c r="I10" s="19" t="n">
        <v>0.233293613427705</v>
      </c>
      <c r="J10" s="19" t="n">
        <v>0.355043240883732</v>
      </c>
      <c r="K10" s="19" t="n">
        <v>0.330955660203635</v>
      </c>
      <c r="L10" s="19" t="n">
        <v>0.453778282722051</v>
      </c>
      <c r="M10" s="19"/>
      <c r="N10" s="19" t="n">
        <v>0.434716792148152</v>
      </c>
      <c r="O10" s="19" t="n">
        <v>0.341266300987961</v>
      </c>
      <c r="P10" s="19" t="n">
        <v>0.342520876034937</v>
      </c>
      <c r="Q10" s="19" t="n">
        <v>0.314323538650954</v>
      </c>
      <c r="R10" s="19" t="n">
        <v>0.313490872743046</v>
      </c>
      <c r="S10" s="19"/>
      <c r="T10" s="19" t="n">
        <v>0.213277290721385</v>
      </c>
      <c r="U10" s="19" t="n">
        <v>0.325788444414456</v>
      </c>
      <c r="V10" s="19" t="n">
        <v>0.325857154831139</v>
      </c>
      <c r="W10" s="19" t="n">
        <v>0.342136659139997</v>
      </c>
      <c r="X10" s="19"/>
      <c r="Y10" s="19" t="n">
        <v>0.314235841977671</v>
      </c>
      <c r="Z10" s="19" t="n">
        <v>0.25672911982551</v>
      </c>
      <c r="AA10" s="19" t="n">
        <v>0.435906808204851</v>
      </c>
      <c r="AB10" s="19" t="n">
        <v>0.260655853889386</v>
      </c>
      <c r="AC10" s="19" t="n">
        <v>0.256398273677289</v>
      </c>
      <c r="AD10" s="19" t="n">
        <v>0.305116990684776</v>
      </c>
      <c r="AE10" s="19"/>
      <c r="AF10" s="19" t="n">
        <v>0.282057909824342</v>
      </c>
      <c r="AG10" s="19"/>
      <c r="AH10" s="19" t="n">
        <v>0.335257650225302</v>
      </c>
      <c r="AI10" s="19"/>
      <c r="AJ10" s="19" t="n">
        <v>0.275660672807964</v>
      </c>
      <c r="AK10" s="19" t="n">
        <v>0.359451499886149</v>
      </c>
      <c r="AL10" s="19" t="n">
        <v>0.244083668768255</v>
      </c>
      <c r="AM10" s="19" t="n">
        <v>0.368197461233724</v>
      </c>
      <c r="AN10" s="19" t="n">
        <v>0.503860884436216</v>
      </c>
      <c r="AO10" s="19" t="n">
        <v>0.365163169618476</v>
      </c>
      <c r="AP10" s="19" t="n">
        <v>0.376164797030429</v>
      </c>
    </row>
    <row r="11">
      <c r="B11" s="20" t="s">
        <v>113</v>
      </c>
      <c r="C11" s="19" t="n">
        <v>0.24311753534017</v>
      </c>
      <c r="D11" s="19" t="n">
        <v>0.220134799440189</v>
      </c>
      <c r="E11" s="19" t="n">
        <v>0.265599685341819</v>
      </c>
      <c r="F11" s="19"/>
      <c r="G11" s="19" t="n">
        <v>0.222832109994035</v>
      </c>
      <c r="H11" s="19" t="n">
        <v>0.257969132982675</v>
      </c>
      <c r="I11" s="19" t="n">
        <v>0.221795785858373</v>
      </c>
      <c r="J11" s="19" t="n">
        <v>0.249684473870234</v>
      </c>
      <c r="K11" s="19" t="n">
        <v>0.292659282122764</v>
      </c>
      <c r="L11" s="19" t="n">
        <v>0.220118412217994</v>
      </c>
      <c r="M11" s="19"/>
      <c r="N11" s="19" t="n">
        <v>0.229300867204525</v>
      </c>
      <c r="O11" s="19" t="n">
        <v>0.233645303637496</v>
      </c>
      <c r="P11" s="19" t="n">
        <v>0.230612392672557</v>
      </c>
      <c r="Q11" s="19" t="n">
        <v>0.27025946973532</v>
      </c>
      <c r="R11" s="19" t="n">
        <v>0.229514623353578</v>
      </c>
      <c r="S11" s="19"/>
      <c r="T11" s="19" t="n">
        <v>0.298686002481328</v>
      </c>
      <c r="U11" s="19" t="n">
        <v>0.247584770518842</v>
      </c>
      <c r="V11" s="19" t="n">
        <v>0.285098664942667</v>
      </c>
      <c r="W11" s="19" t="n">
        <v>0.24240693359589</v>
      </c>
      <c r="X11" s="19"/>
      <c r="Y11" s="19" t="n">
        <v>0.233702856594961</v>
      </c>
      <c r="Z11" s="19" t="n">
        <v>0.267255971653882</v>
      </c>
      <c r="AA11" s="19" t="n">
        <v>0.233747957456853</v>
      </c>
      <c r="AB11" s="19" t="n">
        <v>0.262396704321458</v>
      </c>
      <c r="AC11" s="19" t="n">
        <v>0.224530939563557</v>
      </c>
      <c r="AD11" s="19" t="n">
        <v>0.278927028136738</v>
      </c>
      <c r="AE11" s="19"/>
      <c r="AF11" s="19" t="n">
        <v>0.256118791129121</v>
      </c>
      <c r="AG11" s="19"/>
      <c r="AH11" s="19" t="n">
        <v>0.24311753534017</v>
      </c>
      <c r="AI11" s="19"/>
      <c r="AJ11" s="19" t="n">
        <v>0.270322700804736</v>
      </c>
      <c r="AK11" s="19" t="n">
        <v>0.236065160687877</v>
      </c>
      <c r="AL11" s="19" t="n">
        <v>0.268397988529921</v>
      </c>
      <c r="AM11" s="19" t="n">
        <v>0.19804196366216</v>
      </c>
      <c r="AN11" s="19" t="n">
        <v>0.166739500873748</v>
      </c>
      <c r="AO11" s="19" t="n">
        <v>0.256147864597876</v>
      </c>
      <c r="AP11" s="19" t="n">
        <v>0.240717008161619</v>
      </c>
    </row>
    <row r="12">
      <c r="B12" s="20" t="s">
        <v>114</v>
      </c>
      <c r="C12" s="19" t="n">
        <v>0.187167695944712</v>
      </c>
      <c r="D12" s="19" t="n">
        <v>0.217464464068183</v>
      </c>
      <c r="E12" s="19" t="n">
        <v>0.157530820314182</v>
      </c>
      <c r="F12" s="19"/>
      <c r="G12" s="19" t="n">
        <v>0.297665266369155</v>
      </c>
      <c r="H12" s="19" t="n">
        <v>0.214341016987317</v>
      </c>
      <c r="I12" s="19" t="n">
        <v>0.249082038521536</v>
      </c>
      <c r="J12" s="19" t="n">
        <v>0.130061693704042</v>
      </c>
      <c r="K12" s="19" t="n">
        <v>0.146670726125111</v>
      </c>
      <c r="L12" s="19" t="n">
        <v>0.143806882655598</v>
      </c>
      <c r="M12" s="19"/>
      <c r="N12" s="19" t="n">
        <v>0.116074895665174</v>
      </c>
      <c r="O12" s="19" t="n">
        <v>0.201641708708045</v>
      </c>
      <c r="P12" s="19" t="n">
        <v>0.161190731665375</v>
      </c>
      <c r="Q12" s="19" t="n">
        <v>0.17270574298079</v>
      </c>
      <c r="R12" s="19" t="n">
        <v>0.267900304523197</v>
      </c>
      <c r="S12" s="19"/>
      <c r="T12" s="19" t="n">
        <v>0.270815469949786</v>
      </c>
      <c r="U12" s="19" t="n">
        <v>0.170339097779327</v>
      </c>
      <c r="V12" s="19" t="n">
        <v>0.150645456585414</v>
      </c>
      <c r="W12" s="19" t="n">
        <v>0.193884480195316</v>
      </c>
      <c r="X12" s="19"/>
      <c r="Y12" s="19" t="n">
        <v>0.221703811782614</v>
      </c>
      <c r="Z12" s="19" t="n">
        <v>0.198472730570447</v>
      </c>
      <c r="AA12" s="19" t="n">
        <v>0.131421833510931</v>
      </c>
      <c r="AB12" s="19" t="n">
        <v>0.177435779956173</v>
      </c>
      <c r="AC12" s="19" t="n">
        <v>0.319405574602703</v>
      </c>
      <c r="AD12" s="19" t="n">
        <v>0.125479949437867</v>
      </c>
      <c r="AE12" s="19"/>
      <c r="AF12" s="19" t="n">
        <v>0.184133014822006</v>
      </c>
      <c r="AG12" s="19"/>
      <c r="AH12" s="19" t="n">
        <v>0.187167695944712</v>
      </c>
      <c r="AI12" s="19"/>
      <c r="AJ12" s="19" t="n">
        <v>0.205303321177424</v>
      </c>
      <c r="AK12" s="19" t="n">
        <v>0.180811031068329</v>
      </c>
      <c r="AL12" s="19" t="n">
        <v>0.248604863712024</v>
      </c>
      <c r="AM12" s="19" t="n">
        <v>0.190315053720469</v>
      </c>
      <c r="AN12" s="19" t="n">
        <v>0.150188890545001</v>
      </c>
      <c r="AO12" s="19" t="n">
        <v>0.110176523023401</v>
      </c>
      <c r="AP12" s="19" t="n">
        <v>0.15901887884207</v>
      </c>
    </row>
    <row r="13">
      <c r="B13" s="20" t="s">
        <v>115</v>
      </c>
      <c r="C13" s="19" t="n">
        <v>0.100712674333419</v>
      </c>
      <c r="D13" s="19" t="n">
        <v>0.12782189556429</v>
      </c>
      <c r="E13" s="19" t="n">
        <v>0.074193917785342</v>
      </c>
      <c r="F13" s="19"/>
      <c r="G13" s="19" t="n">
        <v>0.111509909468307</v>
      </c>
      <c r="H13" s="19" t="n">
        <v>0.145546928651696</v>
      </c>
      <c r="I13" s="19" t="n">
        <v>0.152288994955263</v>
      </c>
      <c r="J13" s="19" t="n">
        <v>0.128325607631614</v>
      </c>
      <c r="K13" s="19" t="n">
        <v>0.0611505020472459</v>
      </c>
      <c r="L13" s="19" t="n">
        <v>0.0337549097698383</v>
      </c>
      <c r="M13" s="19"/>
      <c r="N13" s="19" t="n">
        <v>0.0761334630539987</v>
      </c>
      <c r="O13" s="19" t="n">
        <v>0.0710055947731926</v>
      </c>
      <c r="P13" s="19" t="n">
        <v>0.107901019170919</v>
      </c>
      <c r="Q13" s="19" t="n">
        <v>0.118433679934639</v>
      </c>
      <c r="R13" s="19" t="n">
        <v>0.102866812651224</v>
      </c>
      <c r="S13" s="19"/>
      <c r="T13" s="19" t="n">
        <v>0.104417147631912</v>
      </c>
      <c r="U13" s="19" t="n">
        <v>0.095184871988667</v>
      </c>
      <c r="V13" s="19" t="n">
        <v>0.0850171271794199</v>
      </c>
      <c r="W13" s="19" t="n">
        <v>0.110073981936383</v>
      </c>
      <c r="X13" s="19"/>
      <c r="Y13" s="19" t="n">
        <v>0.137840303514639</v>
      </c>
      <c r="Z13" s="19" t="n">
        <v>0.127975640049936</v>
      </c>
      <c r="AA13" s="19" t="n">
        <v>0.0402087768235461</v>
      </c>
      <c r="AB13" s="19" t="n">
        <v>0.122236951063204</v>
      </c>
      <c r="AC13" s="19" t="n">
        <v>0.0856770577867624</v>
      </c>
      <c r="AD13" s="19" t="n">
        <v>0.0847526436506033</v>
      </c>
      <c r="AE13" s="19"/>
      <c r="AF13" s="19" t="n">
        <v>0.119312987322909</v>
      </c>
      <c r="AG13" s="19"/>
      <c r="AH13" s="19" t="n">
        <v>0.100712674333419</v>
      </c>
      <c r="AI13" s="19"/>
      <c r="AJ13" s="19" t="n">
        <v>0.103633792986592</v>
      </c>
      <c r="AK13" s="19" t="n">
        <v>0.0948316490969643</v>
      </c>
      <c r="AL13" s="19" t="n">
        <v>0.104034023667152</v>
      </c>
      <c r="AM13" s="19" t="n">
        <v>0.126556938647036</v>
      </c>
      <c r="AN13" s="19" t="n">
        <v>0.0903987550214095</v>
      </c>
      <c r="AO13" s="19" t="n">
        <v>0.0992249859652935</v>
      </c>
      <c r="AP13" s="19" t="n">
        <v>0.0898708797597018</v>
      </c>
    </row>
    <row r="14">
      <c r="B14" s="20" t="s">
        <v>116</v>
      </c>
      <c r="C14" s="19" t="n">
        <v>0.0609179457830293</v>
      </c>
      <c r="D14" s="19" t="n">
        <v>0.0759924740409087</v>
      </c>
      <c r="E14" s="19" t="n">
        <v>0.0461717551218027</v>
      </c>
      <c r="F14" s="19"/>
      <c r="G14" s="19" t="n">
        <v>0.0366102927671176</v>
      </c>
      <c r="H14" s="19" t="n">
        <v>0.0756390965478459</v>
      </c>
      <c r="I14" s="19" t="n">
        <v>0.0880985507828702</v>
      </c>
      <c r="J14" s="19" t="n">
        <v>0.0589020043344592</v>
      </c>
      <c r="K14" s="19" t="n">
        <v>0.0506618259415887</v>
      </c>
      <c r="L14" s="19" t="n">
        <v>0.0496937879004508</v>
      </c>
      <c r="M14" s="19"/>
      <c r="N14" s="19" t="n">
        <v>0.0650652855892522</v>
      </c>
      <c r="O14" s="19" t="n">
        <v>0.0590626726270671</v>
      </c>
      <c r="P14" s="19" t="n">
        <v>0.0644072019485072</v>
      </c>
      <c r="Q14" s="19" t="n">
        <v>0.0610393360209747</v>
      </c>
      <c r="R14" s="19" t="n">
        <v>0.0561674853908683</v>
      </c>
      <c r="S14" s="19"/>
      <c r="T14" s="19" t="n">
        <v>0.0636014077091725</v>
      </c>
      <c r="U14" s="19" t="n">
        <v>0.0579719278645879</v>
      </c>
      <c r="V14" s="19" t="n">
        <v>0.0603386417282409</v>
      </c>
      <c r="W14" s="19" t="n">
        <v>0.0587647713587025</v>
      </c>
      <c r="X14" s="19"/>
      <c r="Y14" s="19" t="n">
        <v>0.0600378337793953</v>
      </c>
      <c r="Z14" s="19" t="n">
        <v>0.0794987026812354</v>
      </c>
      <c r="AA14" s="19" t="n">
        <v>0.0599588007715629</v>
      </c>
      <c r="AB14" s="19" t="n">
        <v>0.0176127659033448</v>
      </c>
      <c r="AC14" s="19" t="n">
        <v>0.0708717101006211</v>
      </c>
      <c r="AD14" s="19" t="n">
        <v>0.0739245708954507</v>
      </c>
      <c r="AE14" s="19"/>
      <c r="AF14" s="19" t="n">
        <v>0.0780445008198099</v>
      </c>
      <c r="AG14" s="19"/>
      <c r="AH14" s="19" t="n">
        <v>0.0609179457830293</v>
      </c>
      <c r="AI14" s="19"/>
      <c r="AJ14" s="19" t="n">
        <v>0.0603113038576001</v>
      </c>
      <c r="AK14" s="19" t="n">
        <v>0.0388705351535314</v>
      </c>
      <c r="AL14" s="19" t="n">
        <v>0.0590214688619515</v>
      </c>
      <c r="AM14" s="19" t="n">
        <v>0.0784412384448002</v>
      </c>
      <c r="AN14" s="19" t="n">
        <v>0</v>
      </c>
      <c r="AO14" s="19" t="n">
        <v>0.128511805059551</v>
      </c>
      <c r="AP14" s="19" t="n">
        <v>0.075215474709607</v>
      </c>
    </row>
    <row r="15">
      <c r="B15" s="20" t="s">
        <v>60</v>
      </c>
      <c r="C15" s="21" t="n">
        <v>0.0375423250163517</v>
      </c>
      <c r="D15" s="21" t="n">
        <v>0.0273779838965554</v>
      </c>
      <c r="E15" s="21" t="n">
        <v>0.0474852770964551</v>
      </c>
      <c r="F15" s="21"/>
      <c r="G15" s="21" t="n">
        <v>0.026115958178357</v>
      </c>
      <c r="H15" s="21" t="n">
        <v>0.00671203082579838</v>
      </c>
      <c r="I15" s="21" t="n">
        <v>0.0345262735040212</v>
      </c>
      <c r="J15" s="21" t="n">
        <v>0.0576627896574715</v>
      </c>
      <c r="K15" s="21" t="n">
        <v>0.0583419793508493</v>
      </c>
      <c r="L15" s="21" t="n">
        <v>0.0388802819474809</v>
      </c>
      <c r="M15" s="21"/>
      <c r="N15" s="21" t="n">
        <v>0.0428476767960283</v>
      </c>
      <c r="O15" s="21" t="n">
        <v>0.0468736260767317</v>
      </c>
      <c r="P15" s="21" t="n">
        <v>0.0630527808023744</v>
      </c>
      <c r="Q15" s="21" t="n">
        <v>0.0260938048591516</v>
      </c>
      <c r="R15" s="21" t="n">
        <v>0.00462658175597753</v>
      </c>
      <c r="S15" s="21"/>
      <c r="T15" s="21" t="n">
        <v>0.0492026815064159</v>
      </c>
      <c r="U15" s="21" t="n">
        <v>0.0379577739593323</v>
      </c>
      <c r="V15" s="21" t="n">
        <v>0.0502214219726624</v>
      </c>
      <c r="W15" s="21" t="n">
        <v>0.0267012977305581</v>
      </c>
      <c r="X15" s="21"/>
      <c r="Y15" s="21" t="n">
        <v>0.0149782662193525</v>
      </c>
      <c r="Z15" s="21" t="n">
        <v>0.0307099752064152</v>
      </c>
      <c r="AA15" s="21" t="n">
        <v>0.0451960006550748</v>
      </c>
      <c r="AB15" s="21" t="n">
        <v>0.0686482974131453</v>
      </c>
      <c r="AC15" s="21" t="n">
        <v>0</v>
      </c>
      <c r="AD15" s="21" t="n">
        <v>0.116260311373343</v>
      </c>
      <c r="AE15" s="21"/>
      <c r="AF15" s="21" t="n">
        <v>0.0432781987700205</v>
      </c>
      <c r="AG15" s="21"/>
      <c r="AH15" s="21" t="n">
        <v>0.0375423250163517</v>
      </c>
      <c r="AI15" s="21"/>
      <c r="AJ15" s="21" t="n">
        <v>0.0232269478010126</v>
      </c>
      <c r="AK15" s="21" t="n">
        <v>0.0589117002519955</v>
      </c>
      <c r="AL15" s="21" t="n">
        <v>0.0344934686020378</v>
      </c>
      <c r="AM15" s="21" t="n">
        <v>0.0384473442918119</v>
      </c>
      <c r="AN15" s="21" t="n">
        <v>0.0647055912649164</v>
      </c>
      <c r="AO15" s="21" t="n">
        <v>0.0186078650045575</v>
      </c>
      <c r="AP15" s="21" t="n">
        <v>0.0324583491467836</v>
      </c>
    </row>
    <row r="16">
      <c r="B16" s="18" t="s">
        <v>122</v>
      </c>
    </row>
    <row r="17">
      <c r="B17" t="s">
        <v>65</v>
      </c>
    </row>
    <row r="18">
      <c r="B18" t="s">
        <v>66</v>
      </c>
    </row>
    <row r="20">
      <c r="B20" s="9" t="str">
        <f>=HYPERLINK("#'Contents'!A1", "Return to Contents")</f>
      </c>
    </row>
  </sheetData>
  <mergeCells count="9">
    <mergeCell ref="D5:E5"/>
    <mergeCell ref="G5:L5"/>
    <mergeCell ref="N5:R5"/>
    <mergeCell ref="T5:W5"/>
    <mergeCell ref="Y5:AD5"/>
    <mergeCell ref="AF5:AF5"/>
    <mergeCell ref="AH5:AH5"/>
    <mergeCell ref="AJ5:AP5"/>
    <mergeCell ref="D2:AJ2"/>
  </mergeCells>
  <pageMargins left="0.7" right="0.7" top="0.75" bottom="0.75" header="0.3" footer="0.3"/>
  <pageSetup paperSize="9" orientation="portrait" horizontalDpi="300" verticalDpi="300" r:id="rId2"/>
  <drawing r:id="rId1"/>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20.71" hidden="0" customWidth="1"/>
    <col min="4" max="4" width="20.71" hidden="0" customWidth="1"/>
    <col min="5" max="5" width="20.71" hidden="0" customWidth="1"/>
    <col min="6" max="6" width="20.71" hidden="0" customWidth="1"/>
    <col min="7" max="7" width="20.71" hidden="0" customWidth="1"/>
    <col min="8" max="8" width="20.71" hidden="0" customWidth="1"/>
    <col min="9" max="9" width="20.71" hidden="0" customWidth="1"/>
    <col min="10" max="10" width="20.71" hidden="0" customWidth="1"/>
    <col min="11" max="11" width="20.71" hidden="0" customWidth="1"/>
    <col min="12" max="12" width="20.71" hidden="0" customWidth="1"/>
    <col min="13" max="13" width="20.71" hidden="0" customWidth="1"/>
    <col min="14" max="14" width="20.71" hidden="0" customWidth="1"/>
    <col min="15" max="15" width="20.71" hidden="0" customWidth="1"/>
  </cols>
  <sheetData>
    <row r="2" ht="40" customHeight="1">
      <c r="D2" s="16" t="s">
        <v>140</v>
      </c>
    </row>
    <row r="6" ht="50" customHeight="1">
      <c r="B6" s="22" t="s">
        <v>15</v>
      </c>
      <c r="C6" s="22" t="s">
        <v>123</v>
      </c>
      <c r="D6" s="22" t="s">
        <v>124</v>
      </c>
      <c r="E6" s="22" t="s">
        <v>125</v>
      </c>
      <c r="F6" s="22" t="s">
        <v>126</v>
      </c>
      <c r="G6" s="22" t="s">
        <v>127</v>
      </c>
      <c r="H6" s="22" t="s">
        <v>128</v>
      </c>
      <c r="I6" s="22" t="s">
        <v>129</v>
      </c>
      <c r="J6" s="22" t="s">
        <v>130</v>
      </c>
      <c r="K6" s="22" t="s">
        <v>131</v>
      </c>
      <c r="L6" s="22" t="s">
        <v>132</v>
      </c>
      <c r="M6" s="22" t="s">
        <v>133</v>
      </c>
      <c r="N6" s="22" t="s">
        <v>134</v>
      </c>
    </row>
    <row r="7">
      <c r="B7" s="20" t="s">
        <v>135</v>
      </c>
      <c r="C7" s="19" t="n">
        <v>0.381845039182863</v>
      </c>
      <c r="D7" s="19" t="n">
        <v>0.228787756783379</v>
      </c>
      <c r="E7" s="19" t="n">
        <v>0.20601321330534</v>
      </c>
      <c r="F7" s="19" t="n">
        <v>0.195486862825766</v>
      </c>
      <c r="G7" s="19" t="n">
        <v>0.239471945274984</v>
      </c>
      <c r="H7" s="19" t="n">
        <v>0.312145297641635</v>
      </c>
      <c r="I7" s="19" t="n">
        <v>0.434846681789046</v>
      </c>
      <c r="J7" s="19" t="n">
        <v>0.491331659717218</v>
      </c>
      <c r="K7" s="19" t="n">
        <v>0.358228072990845</v>
      </c>
      <c r="L7" s="19" t="n">
        <v>0.223028221705847</v>
      </c>
      <c r="M7" s="19" t="n">
        <v>0.0290846509462636</v>
      </c>
      <c r="N7" s="19" t="n">
        <v>0.0364284086817229</v>
      </c>
    </row>
    <row r="8">
      <c r="B8" s="20" t="s">
        <v>136</v>
      </c>
      <c r="C8" s="19" t="n">
        <v>0.508432926196236</v>
      </c>
      <c r="D8" s="19" t="n">
        <v>0.410260737507248</v>
      </c>
      <c r="E8" s="19" t="n">
        <v>0.524342774571096</v>
      </c>
      <c r="F8" s="19" t="n">
        <v>0.507465606137014</v>
      </c>
      <c r="G8" s="19" t="n">
        <v>0.506911585754254</v>
      </c>
      <c r="H8" s="19" t="n">
        <v>0.532593836468746</v>
      </c>
      <c r="I8" s="19" t="n">
        <v>0.479711743541552</v>
      </c>
      <c r="J8" s="19" t="n">
        <v>0.430266722526269</v>
      </c>
      <c r="K8" s="19" t="n">
        <v>0.486714522479306</v>
      </c>
      <c r="L8" s="19" t="n">
        <v>0.436634681589859</v>
      </c>
      <c r="M8" s="19" t="n">
        <v>0.0827117461085148</v>
      </c>
      <c r="N8" s="19" t="n">
        <v>0.104002679827533</v>
      </c>
    </row>
    <row r="9">
      <c r="B9" s="20" t="s">
        <v>137</v>
      </c>
      <c r="C9" s="19" t="n">
        <v>0.0905113805332377</v>
      </c>
      <c r="D9" s="19" t="n">
        <v>0.261687301563194</v>
      </c>
      <c r="E9" s="19" t="n">
        <v>0.226615992458807</v>
      </c>
      <c r="F9" s="19" t="n">
        <v>0.250624507160274</v>
      </c>
      <c r="G9" s="19" t="n">
        <v>0.205463278370776</v>
      </c>
      <c r="H9" s="19" t="n">
        <v>0.138450094753937</v>
      </c>
      <c r="I9" s="19" t="n">
        <v>0.0674766558399012</v>
      </c>
      <c r="J9" s="19" t="n">
        <v>0.0638830848029473</v>
      </c>
      <c r="K9" s="19" t="n">
        <v>0.129787540411645</v>
      </c>
      <c r="L9" s="19" t="n">
        <v>0.266952310927821</v>
      </c>
      <c r="M9" s="19" t="n">
        <v>0.218757823795519</v>
      </c>
      <c r="N9" s="19" t="n">
        <v>0.235601695205242</v>
      </c>
    </row>
    <row r="10">
      <c r="B10" s="20" t="s">
        <v>138</v>
      </c>
      <c r="C10" s="19" t="n">
        <v>0.0130105383450418</v>
      </c>
      <c r="D10" s="19" t="n">
        <v>0.0338689126834439</v>
      </c>
      <c r="E10" s="19" t="n">
        <v>0.0259350069061337</v>
      </c>
      <c r="F10" s="19" t="n">
        <v>0.0274610851219503</v>
      </c>
      <c r="G10" s="19" t="n">
        <v>0.0287817993685911</v>
      </c>
      <c r="H10" s="19" t="n">
        <v>0.00900187774636546</v>
      </c>
      <c r="I10" s="19" t="n">
        <v>0.00997864285954875</v>
      </c>
      <c r="J10" s="19" t="n">
        <v>0.0109661813566177</v>
      </c>
      <c r="K10" s="19" t="n">
        <v>0.0145838542075177</v>
      </c>
      <c r="L10" s="19" t="n">
        <v>0.0322776511379676</v>
      </c>
      <c r="M10" s="19" t="n">
        <v>0.376060672085446</v>
      </c>
      <c r="N10" s="19" t="n">
        <v>0.35935637510593</v>
      </c>
    </row>
    <row r="11">
      <c r="B11" s="20" t="s">
        <v>139</v>
      </c>
      <c r="C11" s="19" t="n">
        <v>0.000820996271886148</v>
      </c>
      <c r="D11" s="19" t="n">
        <v>0.00799585875467469</v>
      </c>
      <c r="E11" s="19" t="n">
        <v>0.00161918039373843</v>
      </c>
      <c r="F11" s="19" t="n">
        <v>0.00433557086308652</v>
      </c>
      <c r="G11" s="19" t="n">
        <v>0.00253529060249057</v>
      </c>
      <c r="H11" s="19" t="n">
        <v>0.00224816963884176</v>
      </c>
      <c r="I11" s="19" t="n">
        <v>0.0010219888820993</v>
      </c>
      <c r="J11" s="19" t="n">
        <v>0.000654265551408082</v>
      </c>
      <c r="K11" s="19" t="n">
        <v>0.00293970024642106</v>
      </c>
      <c r="L11" s="19" t="n">
        <v>0.00897494406375296</v>
      </c>
      <c r="M11" s="19" t="n">
        <v>0.265322847176742</v>
      </c>
      <c r="N11" s="19" t="n">
        <v>0.22582736112967</v>
      </c>
    </row>
    <row r="12">
      <c r="B12" s="20" t="s">
        <v>60</v>
      </c>
      <c r="C12" s="19" t="n">
        <v>0.00537911947073455</v>
      </c>
      <c r="D12" s="19" t="n">
        <v>0.0573994327080606</v>
      </c>
      <c r="E12" s="19" t="n">
        <v>0.0154738323648847</v>
      </c>
      <c r="F12" s="19" t="n">
        <v>0.014626367891909</v>
      </c>
      <c r="G12" s="19" t="n">
        <v>0.0168361006289038</v>
      </c>
      <c r="H12" s="19" t="n">
        <v>0.00556072375047509</v>
      </c>
      <c r="I12" s="19" t="n">
        <v>0.00696428708785251</v>
      </c>
      <c r="J12" s="19" t="n">
        <v>0.0028980860455405</v>
      </c>
      <c r="K12" s="19" t="n">
        <v>0.00774630966426559</v>
      </c>
      <c r="L12" s="19" t="n">
        <v>0.0321321905747521</v>
      </c>
      <c r="M12" s="19" t="n">
        <v>0.0280622598875149</v>
      </c>
      <c r="N12" s="19" t="n">
        <v>0.0387834800499024</v>
      </c>
    </row>
    <row r="13">
      <c r="B13" s="18" t="s">
        <v>122</v>
      </c>
      <c r="C13" s="18"/>
      <c r="D13" s="18"/>
      <c r="E13" s="18"/>
      <c r="F13" s="18"/>
      <c r="G13" s="18"/>
      <c r="H13" s="18"/>
      <c r="I13" s="18"/>
      <c r="J13" s="18"/>
      <c r="K13" s="18"/>
      <c r="L13" s="18"/>
      <c r="M13" s="18"/>
      <c r="N13" s="18"/>
    </row>
    <row r="14">
      <c r="B14" t="s">
        <v>65</v>
      </c>
    </row>
    <row r="15">
      <c r="B15" t="s">
        <v>66</v>
      </c>
    </row>
    <row r="19">
      <c r="B19" s="9" t="str">
        <f>=HYPERLINK("#'Contents'!A1", "Return to Contents")</f>
      </c>
    </row>
  </sheetData>
  <mergeCells count="1">
    <mergeCell ref="D2:O2"/>
  </mergeCells>
  <pageMargins left="0.7" right="0.7" top="0.75" bottom="0.75" header="0.3" footer="0.3"/>
  <pageSetup paperSize="9" orientation="portrait" horizontalDpi="300" verticalDpi="300" r:id="rId2"/>
  <drawing r:id="rId1"/>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2.21" hidden="0" customWidth="1"/>
    <col min="20" max="20" width="10.71" hidden="0" customWidth="1"/>
    <col min="21" max="21" width="10.71" hidden="0" customWidth="1"/>
    <col min="22" max="22" width="10.71" hidden="0" customWidth="1"/>
    <col min="23" max="23" width="10.71" hidden="0" customWidth="1"/>
    <col min="24" max="24" width="2.2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2.21" hidden="0" customWidth="1"/>
    <col min="34" max="34" width="10.71" hidden="0" customWidth="1"/>
    <col min="35" max="35" width="2.2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s>
  <sheetData>
    <row r="2" ht="40" customHeight="1">
      <c r="D2" s="16" t="s">
        <v>141</v>
      </c>
    </row>
    <row r="5" ht="30" customHeight="1">
      <c r="B5" s="17"/>
      <c r="C5" s="17"/>
      <c r="D5" s="17" t="s">
        <v>51</v>
      </c>
      <c r="E5" s="17"/>
      <c r="F5" s="17"/>
      <c r="G5" s="17" t="s">
        <v>52</v>
      </c>
      <c r="H5" s="17"/>
      <c r="I5" s="17"/>
      <c r="J5" s="17"/>
      <c r="K5" s="17"/>
      <c r="L5" s="17"/>
      <c r="M5" s="17"/>
      <c r="N5" s="17" t="s">
        <v>53</v>
      </c>
      <c r="O5" s="17"/>
      <c r="P5" s="17"/>
      <c r="Q5" s="17"/>
      <c r="R5" s="17"/>
      <c r="S5" s="17"/>
      <c r="T5" s="17" t="s">
        <v>54</v>
      </c>
      <c r="U5" s="17"/>
      <c r="V5" s="17"/>
      <c r="W5" s="17"/>
      <c r="X5" s="17"/>
      <c r="Y5" s="17" t="s">
        <v>55</v>
      </c>
      <c r="Z5" s="17"/>
      <c r="AA5" s="17"/>
      <c r="AB5" s="17"/>
      <c r="AC5" s="17"/>
      <c r="AD5" s="17"/>
      <c r="AE5" s="17"/>
      <c r="AF5" s="17" t="s">
        <v>42</v>
      </c>
      <c r="AG5" s="17"/>
      <c r="AH5" s="17" t="s">
        <v>43</v>
      </c>
      <c r="AI5" s="17"/>
      <c r="AJ5" s="17" t="s">
        <v>56</v>
      </c>
      <c r="AK5" s="17"/>
      <c r="AL5" s="17"/>
      <c r="AM5" s="17"/>
      <c r="AN5" s="17"/>
      <c r="AO5" s="17"/>
      <c r="AP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R6" s="13" t="s">
        <v>31</v>
      </c>
      <c r="T6" s="13" t="s">
        <v>32</v>
      </c>
      <c r="U6" s="13" t="s">
        <v>33</v>
      </c>
      <c r="V6" s="13" t="s">
        <v>34</v>
      </c>
      <c r="W6" s="13" t="s">
        <v>35</v>
      </c>
      <c r="Y6" s="13" t="s">
        <v>36</v>
      </c>
      <c r="Z6" s="13" t="s">
        <v>37</v>
      </c>
      <c r="AA6" s="13" t="s">
        <v>38</v>
      </c>
      <c r="AB6" s="13" t="s">
        <v>39</v>
      </c>
      <c r="AC6" s="13" t="s">
        <v>40</v>
      </c>
      <c r="AD6" s="13" t="s">
        <v>41</v>
      </c>
      <c r="AF6" s="13" t="s">
        <v>42</v>
      </c>
      <c r="AH6" s="13" t="s">
        <v>43</v>
      </c>
      <c r="AJ6" s="13" t="s">
        <v>44</v>
      </c>
      <c r="AK6" s="13" t="s">
        <v>45</v>
      </c>
      <c r="AL6" s="13" t="s">
        <v>46</v>
      </c>
      <c r="AM6" s="13" t="s">
        <v>47</v>
      </c>
      <c r="AN6" s="13" t="s">
        <v>48</v>
      </c>
      <c r="AO6" s="13" t="s">
        <v>49</v>
      </c>
      <c r="AP6" s="13" t="s">
        <v>50</v>
      </c>
    </row>
    <row r="7" ht="30" customHeight="1">
      <c r="B7" s="11" t="s">
        <v>19</v>
      </c>
      <c r="C7" s="11" t="n">
        <v>939</v>
      </c>
      <c r="D7" s="11" t="n">
        <v>465</v>
      </c>
      <c r="E7" s="11" t="n">
        <v>474</v>
      </c>
      <c r="F7" s="11"/>
      <c r="G7" s="11" t="n">
        <v>111</v>
      </c>
      <c r="H7" s="11" t="n">
        <v>170</v>
      </c>
      <c r="I7" s="11" t="n">
        <v>183</v>
      </c>
      <c r="J7" s="11" t="n">
        <v>163</v>
      </c>
      <c r="K7" s="11" t="n">
        <v>124</v>
      </c>
      <c r="L7" s="11" t="n">
        <v>188</v>
      </c>
      <c r="M7" s="11"/>
      <c r="N7" s="11" t="n">
        <v>53</v>
      </c>
      <c r="O7" s="11" t="n">
        <v>158</v>
      </c>
      <c r="P7" s="11" t="n">
        <v>191</v>
      </c>
      <c r="Q7" s="11" t="n">
        <v>358</v>
      </c>
      <c r="R7" s="11" t="n">
        <v>177</v>
      </c>
      <c r="S7" s="11"/>
      <c r="T7" s="11" t="n">
        <v>44</v>
      </c>
      <c r="U7" s="11" t="n">
        <v>146</v>
      </c>
      <c r="V7" s="11" t="n">
        <v>161</v>
      </c>
      <c r="W7" s="11" t="n">
        <v>498</v>
      </c>
      <c r="X7" s="11"/>
      <c r="Y7" s="11" t="n">
        <v>447</v>
      </c>
      <c r="Z7" s="11" t="n">
        <v>98</v>
      </c>
      <c r="AA7" s="11" t="n">
        <v>219</v>
      </c>
      <c r="AB7" s="11" t="n">
        <v>52</v>
      </c>
      <c r="AC7" s="11" t="n">
        <v>56</v>
      </c>
      <c r="AD7" s="11" t="n">
        <v>57</v>
      </c>
      <c r="AE7" s="11"/>
      <c r="AF7" s="11" t="n">
        <v>465</v>
      </c>
      <c r="AG7" s="11"/>
      <c r="AH7" s="11" t="n">
        <v>939</v>
      </c>
      <c r="AI7" s="11"/>
      <c r="AJ7" s="11" t="n">
        <v>255</v>
      </c>
      <c r="AK7" s="11" t="n">
        <v>180</v>
      </c>
      <c r="AL7" s="11" t="n">
        <v>178</v>
      </c>
      <c r="AM7" s="11" t="n">
        <v>83</v>
      </c>
      <c r="AN7" s="11" t="n">
        <v>59</v>
      </c>
      <c r="AO7" s="11" t="n">
        <v>89</v>
      </c>
      <c r="AP7" s="11" t="n">
        <v>95</v>
      </c>
    </row>
    <row r="8" ht="30" customHeight="1">
      <c r="B8" s="12" t="s">
        <v>20</v>
      </c>
      <c r="C8" s="12" t="n">
        <v>939</v>
      </c>
      <c r="D8" s="12" t="n">
        <v>464</v>
      </c>
      <c r="E8" s="12" t="n">
        <v>475</v>
      </c>
      <c r="F8" s="12"/>
      <c r="G8" s="12" t="n">
        <v>95</v>
      </c>
      <c r="H8" s="12" t="n">
        <v>159</v>
      </c>
      <c r="I8" s="12" t="n">
        <v>158</v>
      </c>
      <c r="J8" s="12" t="n">
        <v>159</v>
      </c>
      <c r="K8" s="12" t="n">
        <v>142</v>
      </c>
      <c r="L8" s="12" t="n">
        <v>225</v>
      </c>
      <c r="M8" s="12"/>
      <c r="N8" s="12" t="n">
        <v>66</v>
      </c>
      <c r="O8" s="12" t="n">
        <v>186</v>
      </c>
      <c r="P8" s="12" t="n">
        <v>241</v>
      </c>
      <c r="Q8" s="12" t="n">
        <v>300</v>
      </c>
      <c r="R8" s="12" t="n">
        <v>144</v>
      </c>
      <c r="S8" s="12"/>
      <c r="T8" s="12" t="n">
        <v>42</v>
      </c>
      <c r="U8" s="12" t="n">
        <v>167</v>
      </c>
      <c r="V8" s="12" t="n">
        <v>174</v>
      </c>
      <c r="W8" s="12" t="n">
        <v>462</v>
      </c>
      <c r="X8" s="12"/>
      <c r="Y8" s="12" t="n">
        <v>400</v>
      </c>
      <c r="Z8" s="12" t="n">
        <v>97</v>
      </c>
      <c r="AA8" s="12" t="n">
        <v>262</v>
      </c>
      <c r="AB8" s="12" t="n">
        <v>58</v>
      </c>
      <c r="AC8" s="12" t="n">
        <v>48</v>
      </c>
      <c r="AD8" s="12" t="n">
        <v>63</v>
      </c>
      <c r="AE8" s="12"/>
      <c r="AF8" s="12" t="n">
        <v>476</v>
      </c>
      <c r="AG8" s="12"/>
      <c r="AH8" s="12" t="n">
        <v>939</v>
      </c>
      <c r="AI8" s="12"/>
      <c r="AJ8" s="12" t="n">
        <v>228</v>
      </c>
      <c r="AK8" s="12" t="n">
        <v>182</v>
      </c>
      <c r="AL8" s="12" t="n">
        <v>152</v>
      </c>
      <c r="AM8" s="12" t="n">
        <v>88</v>
      </c>
      <c r="AN8" s="12" t="n">
        <v>72</v>
      </c>
      <c r="AO8" s="12" t="n">
        <v>78</v>
      </c>
      <c r="AP8" s="12" t="n">
        <v>139</v>
      </c>
    </row>
    <row r="9">
      <c r="B9" s="20" t="s">
        <v>135</v>
      </c>
      <c r="C9" s="19" t="n">
        <v>0.381845039182863</v>
      </c>
      <c r="D9" s="19" t="n">
        <v>0.400183957469356</v>
      </c>
      <c r="E9" s="19" t="n">
        <v>0.36390556001993</v>
      </c>
      <c r="F9" s="19"/>
      <c r="G9" s="19" t="n">
        <v>0.516205512922353</v>
      </c>
      <c r="H9" s="19" t="n">
        <v>0.417536683781559</v>
      </c>
      <c r="I9" s="19" t="n">
        <v>0.371714885571717</v>
      </c>
      <c r="J9" s="19" t="n">
        <v>0.436711361906258</v>
      </c>
      <c r="K9" s="19" t="n">
        <v>0.325923949293696</v>
      </c>
      <c r="L9" s="19" t="n">
        <v>0.303218003389726</v>
      </c>
      <c r="M9" s="19"/>
      <c r="N9" s="19" t="n">
        <v>0.574182546661052</v>
      </c>
      <c r="O9" s="19" t="n">
        <v>0.363159318915826</v>
      </c>
      <c r="P9" s="19" t="n">
        <v>0.396779561177707</v>
      </c>
      <c r="Q9" s="19" t="n">
        <v>0.367501736121018</v>
      </c>
      <c r="R9" s="19" t="n">
        <v>0.318993653512066</v>
      </c>
      <c r="S9" s="19"/>
      <c r="T9" s="19" t="n">
        <v>0.495576287143261</v>
      </c>
      <c r="U9" s="19" t="n">
        <v>0.407119995199522</v>
      </c>
      <c r="V9" s="19" t="n">
        <v>0.373087727055272</v>
      </c>
      <c r="W9" s="19" t="n">
        <v>0.375997068431264</v>
      </c>
      <c r="X9" s="19"/>
      <c r="Y9" s="19" t="n">
        <v>0.381964293051946</v>
      </c>
      <c r="Z9" s="19" t="n">
        <v>0.51241880512049</v>
      </c>
      <c r="AA9" s="19" t="n">
        <v>0.297710851847779</v>
      </c>
      <c r="AB9" s="19" t="n">
        <v>0.397472768664971</v>
      </c>
      <c r="AC9" s="19" t="n">
        <v>0.460435470550078</v>
      </c>
      <c r="AD9" s="19" t="n">
        <v>0.446422541821626</v>
      </c>
      <c r="AE9" s="19"/>
      <c r="AF9" s="19" t="n">
        <v>0.375366935623576</v>
      </c>
      <c r="AG9" s="19"/>
      <c r="AH9" s="19" t="n">
        <v>0.381845039182863</v>
      </c>
      <c r="AI9" s="19"/>
      <c r="AJ9" s="19" t="n">
        <v>0.342331722555689</v>
      </c>
      <c r="AK9" s="19" t="n">
        <v>0.393560235894015</v>
      </c>
      <c r="AL9" s="19" t="n">
        <v>0.341802186097311</v>
      </c>
      <c r="AM9" s="19" t="n">
        <v>0.359433647717163</v>
      </c>
      <c r="AN9" s="19" t="n">
        <v>0.42739298039729</v>
      </c>
      <c r="AO9" s="19" t="n">
        <v>0.442341332039326</v>
      </c>
      <c r="AP9" s="19" t="n">
        <v>0.431549775846423</v>
      </c>
    </row>
    <row r="10">
      <c r="B10" s="20" t="s">
        <v>136</v>
      </c>
      <c r="C10" s="19" t="n">
        <v>0.508432926196236</v>
      </c>
      <c r="D10" s="19" t="n">
        <v>0.47124854970995</v>
      </c>
      <c r="E10" s="19" t="n">
        <v>0.544807391513186</v>
      </c>
      <c r="F10" s="19"/>
      <c r="G10" s="19" t="n">
        <v>0.347841440237365</v>
      </c>
      <c r="H10" s="19" t="n">
        <v>0.468367329556845</v>
      </c>
      <c r="I10" s="19" t="n">
        <v>0.51036817854147</v>
      </c>
      <c r="J10" s="19" t="n">
        <v>0.471526756425542</v>
      </c>
      <c r="K10" s="19" t="n">
        <v>0.611286637623497</v>
      </c>
      <c r="L10" s="19" t="n">
        <v>0.564565163131302</v>
      </c>
      <c r="M10" s="19"/>
      <c r="N10" s="19" t="n">
        <v>0.307901063947056</v>
      </c>
      <c r="O10" s="19" t="n">
        <v>0.541429672129831</v>
      </c>
      <c r="P10" s="19" t="n">
        <v>0.479031595731698</v>
      </c>
      <c r="Q10" s="19" t="n">
        <v>0.534311460496144</v>
      </c>
      <c r="R10" s="19" t="n">
        <v>0.55979442145914</v>
      </c>
      <c r="S10" s="19"/>
      <c r="T10" s="19" t="n">
        <v>0.290089502490117</v>
      </c>
      <c r="U10" s="19" t="n">
        <v>0.494170444091233</v>
      </c>
      <c r="V10" s="19" t="n">
        <v>0.470381439600921</v>
      </c>
      <c r="W10" s="19" t="n">
        <v>0.538566089793639</v>
      </c>
      <c r="X10" s="19"/>
      <c r="Y10" s="19" t="n">
        <v>0.503384754803963</v>
      </c>
      <c r="Z10" s="19" t="n">
        <v>0.438430467612328</v>
      </c>
      <c r="AA10" s="19" t="n">
        <v>0.580024493864998</v>
      </c>
      <c r="AB10" s="19" t="n">
        <v>0.403776219786068</v>
      </c>
      <c r="AC10" s="19" t="n">
        <v>0.460733831907774</v>
      </c>
      <c r="AD10" s="19" t="n">
        <v>0.501369159463448</v>
      </c>
      <c r="AE10" s="19"/>
      <c r="AF10" s="19" t="n">
        <v>0.52640095163274</v>
      </c>
      <c r="AG10" s="19"/>
      <c r="AH10" s="19" t="n">
        <v>0.508432926196236</v>
      </c>
      <c r="AI10" s="19"/>
      <c r="AJ10" s="19" t="n">
        <v>0.545550244707294</v>
      </c>
      <c r="AK10" s="19" t="n">
        <v>0.498753073266173</v>
      </c>
      <c r="AL10" s="19" t="n">
        <v>0.556838021817948</v>
      </c>
      <c r="AM10" s="19" t="n">
        <v>0.522486688317769</v>
      </c>
      <c r="AN10" s="19" t="n">
        <v>0.476177252480814</v>
      </c>
      <c r="AO10" s="19" t="n">
        <v>0.452374078643985</v>
      </c>
      <c r="AP10" s="19" t="n">
        <v>0.446746896359394</v>
      </c>
    </row>
    <row r="11">
      <c r="B11" s="20" t="s">
        <v>137</v>
      </c>
      <c r="C11" s="19" t="n">
        <v>0.0905113805332377</v>
      </c>
      <c r="D11" s="19" t="n">
        <v>0.0977909176777972</v>
      </c>
      <c r="E11" s="19" t="n">
        <v>0.0833903986475826</v>
      </c>
      <c r="F11" s="19"/>
      <c r="G11" s="19" t="n">
        <v>0.0969062790980668</v>
      </c>
      <c r="H11" s="19" t="n">
        <v>0.0765265005118782</v>
      </c>
      <c r="I11" s="19" t="n">
        <v>0.103669028999884</v>
      </c>
      <c r="J11" s="19" t="n">
        <v>0.0841960960781523</v>
      </c>
      <c r="K11" s="19" t="n">
        <v>0.0525680479681067</v>
      </c>
      <c r="L11" s="19" t="n">
        <v>0.116985805971625</v>
      </c>
      <c r="M11" s="19"/>
      <c r="N11" s="19" t="n">
        <v>0.117916389391893</v>
      </c>
      <c r="O11" s="19" t="n">
        <v>0.088660973680999</v>
      </c>
      <c r="P11" s="19" t="n">
        <v>0.0912306261556277</v>
      </c>
      <c r="Q11" s="19" t="n">
        <v>0.0844170700622823</v>
      </c>
      <c r="R11" s="19" t="n">
        <v>0.0885324238753079</v>
      </c>
      <c r="S11" s="19"/>
      <c r="T11" s="19" t="n">
        <v>0.214334210366622</v>
      </c>
      <c r="U11" s="19" t="n">
        <v>0.0870780267370862</v>
      </c>
      <c r="V11" s="19" t="n">
        <v>0.114939320171612</v>
      </c>
      <c r="W11" s="19" t="n">
        <v>0.072247375856216</v>
      </c>
      <c r="X11" s="19"/>
      <c r="Y11" s="19" t="n">
        <v>0.0999118254305158</v>
      </c>
      <c r="Z11" s="19" t="n">
        <v>0.0423844679410814</v>
      </c>
      <c r="AA11" s="19" t="n">
        <v>0.109183536802277</v>
      </c>
      <c r="AB11" s="19" t="n">
        <v>0.123987272647153</v>
      </c>
      <c r="AC11" s="19" t="n">
        <v>0.0445019416593676</v>
      </c>
      <c r="AD11" s="19" t="n">
        <v>0.0377189036441913</v>
      </c>
      <c r="AE11" s="19"/>
      <c r="AF11" s="19" t="n">
        <v>0.0788322838840293</v>
      </c>
      <c r="AG11" s="19"/>
      <c r="AH11" s="19" t="n">
        <v>0.0905113805332377</v>
      </c>
      <c r="AI11" s="19"/>
      <c r="AJ11" s="19" t="n">
        <v>0.0979110910911336</v>
      </c>
      <c r="AK11" s="19" t="n">
        <v>0.100757976630014</v>
      </c>
      <c r="AL11" s="19" t="n">
        <v>0.0793191962915711</v>
      </c>
      <c r="AM11" s="19" t="n">
        <v>0.109287491643678</v>
      </c>
      <c r="AN11" s="19" t="n">
        <v>0.0743894030352923</v>
      </c>
      <c r="AO11" s="19" t="n">
        <v>0.0701146779130395</v>
      </c>
      <c r="AP11" s="19" t="n">
        <v>0.0852631624228283</v>
      </c>
    </row>
    <row r="12">
      <c r="B12" s="20" t="s">
        <v>138</v>
      </c>
      <c r="C12" s="19" t="n">
        <v>0.0130105383450418</v>
      </c>
      <c r="D12" s="19" t="n">
        <v>0.0216988680798709</v>
      </c>
      <c r="E12" s="19" t="n">
        <v>0.00451144871479573</v>
      </c>
      <c r="F12" s="19"/>
      <c r="G12" s="19" t="n">
        <v>0.013794381649773</v>
      </c>
      <c r="H12" s="19" t="n">
        <v>0.0260235990729976</v>
      </c>
      <c r="I12" s="19" t="n">
        <v>0.00843652432279713</v>
      </c>
      <c r="J12" s="19" t="n">
        <v>0.00756578559004757</v>
      </c>
      <c r="K12" s="19" t="n">
        <v>0.0102213651147</v>
      </c>
      <c r="L12" s="19" t="n">
        <v>0.0123017738744217</v>
      </c>
      <c r="M12" s="19"/>
      <c r="N12" s="19" t="n">
        <v>0</v>
      </c>
      <c r="O12" s="19" t="n">
        <v>0.00675003527334373</v>
      </c>
      <c r="P12" s="19" t="n">
        <v>0.0176164540682176</v>
      </c>
      <c r="Q12" s="19" t="n">
        <v>0.0114641340446239</v>
      </c>
      <c r="R12" s="19" t="n">
        <v>0.0227446174668332</v>
      </c>
      <c r="S12" s="19"/>
      <c r="T12" s="19" t="n">
        <v>0</v>
      </c>
      <c r="U12" s="19" t="n">
        <v>0.0116315339721591</v>
      </c>
      <c r="V12" s="19" t="n">
        <v>0.0281772965333161</v>
      </c>
      <c r="W12" s="19" t="n">
        <v>0.00904025831437049</v>
      </c>
      <c r="X12" s="19"/>
      <c r="Y12" s="19" t="n">
        <v>0.00821340553458085</v>
      </c>
      <c r="Z12" s="19" t="n">
        <v>0.00676625932610071</v>
      </c>
      <c r="AA12" s="19" t="n">
        <v>0.0105653377125687</v>
      </c>
      <c r="AB12" s="19" t="n">
        <v>0.0747637389018068</v>
      </c>
      <c r="AC12" s="19" t="n">
        <v>0</v>
      </c>
      <c r="AD12" s="19" t="n">
        <v>0</v>
      </c>
      <c r="AE12" s="19"/>
      <c r="AF12" s="19" t="n">
        <v>0.0144738398208112</v>
      </c>
      <c r="AG12" s="19"/>
      <c r="AH12" s="19" t="n">
        <v>0.0130105383450418</v>
      </c>
      <c r="AI12" s="19"/>
      <c r="AJ12" s="19" t="n">
        <v>0.00828314516471953</v>
      </c>
      <c r="AK12" s="19" t="n">
        <v>0.00692871420979822</v>
      </c>
      <c r="AL12" s="19" t="n">
        <v>0.00849742547569363</v>
      </c>
      <c r="AM12" s="19" t="n">
        <v>0</v>
      </c>
      <c r="AN12" s="19" t="n">
        <v>0.0220403640866041</v>
      </c>
      <c r="AO12" s="19" t="n">
        <v>0.0351699114036487</v>
      </c>
      <c r="AP12" s="19" t="n">
        <v>0.024675850234736</v>
      </c>
    </row>
    <row r="13">
      <c r="B13" s="20" t="s">
        <v>139</v>
      </c>
      <c r="C13" s="19" t="n">
        <v>0.000820996271886148</v>
      </c>
      <c r="D13" s="19" t="n">
        <v>0.00166027278637629</v>
      </c>
      <c r="E13" s="19" t="n">
        <v>0</v>
      </c>
      <c r="F13" s="19"/>
      <c r="G13" s="19" t="n">
        <v>0.00807886358421976</v>
      </c>
      <c r="H13" s="19" t="n">
        <v>0</v>
      </c>
      <c r="I13" s="19" t="n">
        <v>0</v>
      </c>
      <c r="J13" s="19" t="n">
        <v>0</v>
      </c>
      <c r="K13" s="19" t="n">
        <v>0</v>
      </c>
      <c r="L13" s="19" t="n">
        <v>0</v>
      </c>
      <c r="M13" s="19"/>
      <c r="N13" s="19" t="n">
        <v>0</v>
      </c>
      <c r="O13" s="19" t="n">
        <v>0</v>
      </c>
      <c r="P13" s="19" t="n">
        <v>0</v>
      </c>
      <c r="Q13" s="19" t="n">
        <v>0</v>
      </c>
      <c r="R13" s="19" t="n">
        <v>0.00535683652039408</v>
      </c>
      <c r="S13" s="19"/>
      <c r="T13" s="19" t="n">
        <v>0</v>
      </c>
      <c r="U13" s="19" t="n">
        <v>0</v>
      </c>
      <c r="V13" s="19" t="n">
        <v>0</v>
      </c>
      <c r="W13" s="19" t="n">
        <v>0.00166819273192572</v>
      </c>
      <c r="X13" s="19"/>
      <c r="Y13" s="19" t="n">
        <v>0.00192869463145609</v>
      </c>
      <c r="Z13" s="19" t="n">
        <v>0</v>
      </c>
      <c r="AA13" s="19" t="n">
        <v>0</v>
      </c>
      <c r="AB13" s="19" t="n">
        <v>0</v>
      </c>
      <c r="AC13" s="19" t="n">
        <v>0</v>
      </c>
      <c r="AD13" s="19" t="n">
        <v>0</v>
      </c>
      <c r="AE13" s="19"/>
      <c r="AF13" s="19" t="n">
        <v>0.00161894507783813</v>
      </c>
      <c r="AG13" s="19"/>
      <c r="AH13" s="19" t="n">
        <v>0.000820996271886148</v>
      </c>
      <c r="AI13" s="19"/>
      <c r="AJ13" s="19" t="n">
        <v>0</v>
      </c>
      <c r="AK13" s="19" t="n">
        <v>0</v>
      </c>
      <c r="AL13" s="19" t="n">
        <v>0</v>
      </c>
      <c r="AM13" s="19" t="n">
        <v>0.00879217232139037</v>
      </c>
      <c r="AN13" s="19" t="n">
        <v>0</v>
      </c>
      <c r="AO13" s="19" t="n">
        <v>0</v>
      </c>
      <c r="AP13" s="19" t="n">
        <v>0</v>
      </c>
    </row>
    <row r="14">
      <c r="B14" s="20" t="s">
        <v>60</v>
      </c>
      <c r="C14" s="21" t="n">
        <v>0.00537911947073455</v>
      </c>
      <c r="D14" s="21" t="n">
        <v>0.00741743427664932</v>
      </c>
      <c r="E14" s="21" t="n">
        <v>0.00338520110450578</v>
      </c>
      <c r="F14" s="21"/>
      <c r="G14" s="21" t="n">
        <v>0.0171735225082228</v>
      </c>
      <c r="H14" s="21" t="n">
        <v>0.0115458870767207</v>
      </c>
      <c r="I14" s="21" t="n">
        <v>0.00581138256413313</v>
      </c>
      <c r="J14" s="21" t="n">
        <v>0</v>
      </c>
      <c r="K14" s="21" t="n">
        <v>0</v>
      </c>
      <c r="L14" s="21" t="n">
        <v>0.00292925363292606</v>
      </c>
      <c r="M14" s="21"/>
      <c r="N14" s="21" t="n">
        <v>0</v>
      </c>
      <c r="O14" s="21" t="n">
        <v>0</v>
      </c>
      <c r="P14" s="21" t="n">
        <v>0.0153417628667501</v>
      </c>
      <c r="Q14" s="21" t="n">
        <v>0.00230559927593178</v>
      </c>
      <c r="R14" s="21" t="n">
        <v>0.00457804716625871</v>
      </c>
      <c r="S14" s="21"/>
      <c r="T14" s="21" t="n">
        <v>0</v>
      </c>
      <c r="U14" s="21" t="n">
        <v>0</v>
      </c>
      <c r="V14" s="21" t="n">
        <v>0.01341421663888</v>
      </c>
      <c r="W14" s="21" t="n">
        <v>0.00248101487258453</v>
      </c>
      <c r="X14" s="21"/>
      <c r="Y14" s="21" t="n">
        <v>0.00459702654753859</v>
      </c>
      <c r="Z14" s="21" t="n">
        <v>0</v>
      </c>
      <c r="AA14" s="21" t="n">
        <v>0.00251577977237754</v>
      </c>
      <c r="AB14" s="21" t="n">
        <v>0</v>
      </c>
      <c r="AC14" s="21" t="n">
        <v>0.0343287558827807</v>
      </c>
      <c r="AD14" s="21" t="n">
        <v>0.0144893950707344</v>
      </c>
      <c r="AE14" s="21"/>
      <c r="AF14" s="21" t="n">
        <v>0.00330704396100512</v>
      </c>
      <c r="AG14" s="21"/>
      <c r="AH14" s="21" t="n">
        <v>0.00537911947073455</v>
      </c>
      <c r="AI14" s="21"/>
      <c r="AJ14" s="21" t="n">
        <v>0.00592379648116437</v>
      </c>
      <c r="AK14" s="21" t="n">
        <v>0</v>
      </c>
      <c r="AL14" s="21" t="n">
        <v>0.0135431703174766</v>
      </c>
      <c r="AM14" s="21" t="n">
        <v>0</v>
      </c>
      <c r="AN14" s="21" t="n">
        <v>0</v>
      </c>
      <c r="AO14" s="21" t="n">
        <v>0</v>
      </c>
      <c r="AP14" s="21" t="n">
        <v>0.011764315136618</v>
      </c>
    </row>
    <row r="15">
      <c r="B15" s="18" t="s">
        <v>122</v>
      </c>
    </row>
    <row r="16">
      <c r="B16" t="s">
        <v>65</v>
      </c>
    </row>
    <row r="17">
      <c r="B17" t="s">
        <v>66</v>
      </c>
    </row>
    <row r="19">
      <c r="B19" s="9" t="str">
        <f>=HYPERLINK("#'Contents'!A1", "Return to Contents")</f>
      </c>
    </row>
  </sheetData>
  <mergeCells count="9">
    <mergeCell ref="D5:E5"/>
    <mergeCell ref="G5:L5"/>
    <mergeCell ref="N5:R5"/>
    <mergeCell ref="T5:W5"/>
    <mergeCell ref="Y5:AD5"/>
    <mergeCell ref="AF5:AF5"/>
    <mergeCell ref="AH5:AH5"/>
    <mergeCell ref="AJ5:AP5"/>
    <mergeCell ref="D2:AJ2"/>
  </mergeCells>
  <pageMargins left="0.7" right="0.7" top="0.75" bottom="0.75" header="0.3" footer="0.3"/>
  <pageSetup paperSize="9" orientation="portrait" horizontalDpi="300" verticalDpi="300" r:id="rId2"/>
  <drawing r:id="rId1"/>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2.21" hidden="0" customWidth="1"/>
    <col min="20" max="20" width="10.71" hidden="0" customWidth="1"/>
    <col min="21" max="21" width="10.71" hidden="0" customWidth="1"/>
    <col min="22" max="22" width="10.71" hidden="0" customWidth="1"/>
    <col min="23" max="23" width="10.71" hidden="0" customWidth="1"/>
    <col min="24" max="24" width="2.2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2.21" hidden="0" customWidth="1"/>
    <col min="34" max="34" width="10.71" hidden="0" customWidth="1"/>
    <col min="35" max="35" width="2.2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s>
  <sheetData>
    <row r="2" ht="40" customHeight="1">
      <c r="D2" s="16" t="s">
        <v>142</v>
      </c>
    </row>
    <row r="5" ht="30" customHeight="1">
      <c r="B5" s="17"/>
      <c r="C5" s="17"/>
      <c r="D5" s="17" t="s">
        <v>51</v>
      </c>
      <c r="E5" s="17"/>
      <c r="F5" s="17"/>
      <c r="G5" s="17" t="s">
        <v>52</v>
      </c>
      <c r="H5" s="17"/>
      <c r="I5" s="17"/>
      <c r="J5" s="17"/>
      <c r="K5" s="17"/>
      <c r="L5" s="17"/>
      <c r="M5" s="17"/>
      <c r="N5" s="17" t="s">
        <v>53</v>
      </c>
      <c r="O5" s="17"/>
      <c r="P5" s="17"/>
      <c r="Q5" s="17"/>
      <c r="R5" s="17"/>
      <c r="S5" s="17"/>
      <c r="T5" s="17" t="s">
        <v>54</v>
      </c>
      <c r="U5" s="17"/>
      <c r="V5" s="17"/>
      <c r="W5" s="17"/>
      <c r="X5" s="17"/>
      <c r="Y5" s="17" t="s">
        <v>55</v>
      </c>
      <c r="Z5" s="17"/>
      <c r="AA5" s="17"/>
      <c r="AB5" s="17"/>
      <c r="AC5" s="17"/>
      <c r="AD5" s="17"/>
      <c r="AE5" s="17"/>
      <c r="AF5" s="17" t="s">
        <v>42</v>
      </c>
      <c r="AG5" s="17"/>
      <c r="AH5" s="17" t="s">
        <v>43</v>
      </c>
      <c r="AI5" s="17"/>
      <c r="AJ5" s="17" t="s">
        <v>56</v>
      </c>
      <c r="AK5" s="17"/>
      <c r="AL5" s="17"/>
      <c r="AM5" s="17"/>
      <c r="AN5" s="17"/>
      <c r="AO5" s="17"/>
      <c r="AP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R6" s="13" t="s">
        <v>31</v>
      </c>
      <c r="T6" s="13" t="s">
        <v>32</v>
      </c>
      <c r="U6" s="13" t="s">
        <v>33</v>
      </c>
      <c r="V6" s="13" t="s">
        <v>34</v>
      </c>
      <c r="W6" s="13" t="s">
        <v>35</v>
      </c>
      <c r="Y6" s="13" t="s">
        <v>36</v>
      </c>
      <c r="Z6" s="13" t="s">
        <v>37</v>
      </c>
      <c r="AA6" s="13" t="s">
        <v>38</v>
      </c>
      <c r="AB6" s="13" t="s">
        <v>39</v>
      </c>
      <c r="AC6" s="13" t="s">
        <v>40</v>
      </c>
      <c r="AD6" s="13" t="s">
        <v>41</v>
      </c>
      <c r="AF6" s="13" t="s">
        <v>42</v>
      </c>
      <c r="AH6" s="13" t="s">
        <v>43</v>
      </c>
      <c r="AJ6" s="13" t="s">
        <v>44</v>
      </c>
      <c r="AK6" s="13" t="s">
        <v>45</v>
      </c>
      <c r="AL6" s="13" t="s">
        <v>46</v>
      </c>
      <c r="AM6" s="13" t="s">
        <v>47</v>
      </c>
      <c r="AN6" s="13" t="s">
        <v>48</v>
      </c>
      <c r="AO6" s="13" t="s">
        <v>49</v>
      </c>
      <c r="AP6" s="13" t="s">
        <v>50</v>
      </c>
    </row>
    <row r="7" ht="30" customHeight="1">
      <c r="B7" s="11" t="s">
        <v>19</v>
      </c>
      <c r="C7" s="11" t="n">
        <v>939</v>
      </c>
      <c r="D7" s="11" t="n">
        <v>465</v>
      </c>
      <c r="E7" s="11" t="n">
        <v>474</v>
      </c>
      <c r="F7" s="11"/>
      <c r="G7" s="11" t="n">
        <v>111</v>
      </c>
      <c r="H7" s="11" t="n">
        <v>170</v>
      </c>
      <c r="I7" s="11" t="n">
        <v>183</v>
      </c>
      <c r="J7" s="11" t="n">
        <v>163</v>
      </c>
      <c r="K7" s="11" t="n">
        <v>124</v>
      </c>
      <c r="L7" s="11" t="n">
        <v>188</v>
      </c>
      <c r="M7" s="11"/>
      <c r="N7" s="11" t="n">
        <v>53</v>
      </c>
      <c r="O7" s="11" t="n">
        <v>158</v>
      </c>
      <c r="P7" s="11" t="n">
        <v>191</v>
      </c>
      <c r="Q7" s="11" t="n">
        <v>358</v>
      </c>
      <c r="R7" s="11" t="n">
        <v>177</v>
      </c>
      <c r="S7" s="11"/>
      <c r="T7" s="11" t="n">
        <v>44</v>
      </c>
      <c r="U7" s="11" t="n">
        <v>146</v>
      </c>
      <c r="V7" s="11" t="n">
        <v>161</v>
      </c>
      <c r="W7" s="11" t="n">
        <v>498</v>
      </c>
      <c r="X7" s="11"/>
      <c r="Y7" s="11" t="n">
        <v>447</v>
      </c>
      <c r="Z7" s="11" t="n">
        <v>98</v>
      </c>
      <c r="AA7" s="11" t="n">
        <v>219</v>
      </c>
      <c r="AB7" s="11" t="n">
        <v>52</v>
      </c>
      <c r="AC7" s="11" t="n">
        <v>56</v>
      </c>
      <c r="AD7" s="11" t="n">
        <v>57</v>
      </c>
      <c r="AE7" s="11"/>
      <c r="AF7" s="11" t="n">
        <v>465</v>
      </c>
      <c r="AG7" s="11"/>
      <c r="AH7" s="11" t="n">
        <v>939</v>
      </c>
      <c r="AI7" s="11"/>
      <c r="AJ7" s="11" t="n">
        <v>255</v>
      </c>
      <c r="AK7" s="11" t="n">
        <v>180</v>
      </c>
      <c r="AL7" s="11" t="n">
        <v>178</v>
      </c>
      <c r="AM7" s="11" t="n">
        <v>83</v>
      </c>
      <c r="AN7" s="11" t="n">
        <v>59</v>
      </c>
      <c r="AO7" s="11" t="n">
        <v>89</v>
      </c>
      <c r="AP7" s="11" t="n">
        <v>95</v>
      </c>
    </row>
    <row r="8" ht="30" customHeight="1">
      <c r="B8" s="12" t="s">
        <v>20</v>
      </c>
      <c r="C8" s="12" t="n">
        <v>939</v>
      </c>
      <c r="D8" s="12" t="n">
        <v>464</v>
      </c>
      <c r="E8" s="12" t="n">
        <v>475</v>
      </c>
      <c r="F8" s="12"/>
      <c r="G8" s="12" t="n">
        <v>95</v>
      </c>
      <c r="H8" s="12" t="n">
        <v>159</v>
      </c>
      <c r="I8" s="12" t="n">
        <v>158</v>
      </c>
      <c r="J8" s="12" t="n">
        <v>159</v>
      </c>
      <c r="K8" s="12" t="n">
        <v>142</v>
      </c>
      <c r="L8" s="12" t="n">
        <v>225</v>
      </c>
      <c r="M8" s="12"/>
      <c r="N8" s="12" t="n">
        <v>66</v>
      </c>
      <c r="O8" s="12" t="n">
        <v>186</v>
      </c>
      <c r="P8" s="12" t="n">
        <v>241</v>
      </c>
      <c r="Q8" s="12" t="n">
        <v>300</v>
      </c>
      <c r="R8" s="12" t="n">
        <v>144</v>
      </c>
      <c r="S8" s="12"/>
      <c r="T8" s="12" t="n">
        <v>42</v>
      </c>
      <c r="U8" s="12" t="n">
        <v>167</v>
      </c>
      <c r="V8" s="12" t="n">
        <v>174</v>
      </c>
      <c r="W8" s="12" t="n">
        <v>462</v>
      </c>
      <c r="X8" s="12"/>
      <c r="Y8" s="12" t="n">
        <v>400</v>
      </c>
      <c r="Z8" s="12" t="n">
        <v>97</v>
      </c>
      <c r="AA8" s="12" t="n">
        <v>262</v>
      </c>
      <c r="AB8" s="12" t="n">
        <v>58</v>
      </c>
      <c r="AC8" s="12" t="n">
        <v>48</v>
      </c>
      <c r="AD8" s="12" t="n">
        <v>63</v>
      </c>
      <c r="AE8" s="12"/>
      <c r="AF8" s="12" t="n">
        <v>476</v>
      </c>
      <c r="AG8" s="12"/>
      <c r="AH8" s="12" t="n">
        <v>939</v>
      </c>
      <c r="AI8" s="12"/>
      <c r="AJ8" s="12" t="n">
        <v>228</v>
      </c>
      <c r="AK8" s="12" t="n">
        <v>182</v>
      </c>
      <c r="AL8" s="12" t="n">
        <v>152</v>
      </c>
      <c r="AM8" s="12" t="n">
        <v>88</v>
      </c>
      <c r="AN8" s="12" t="n">
        <v>72</v>
      </c>
      <c r="AO8" s="12" t="n">
        <v>78</v>
      </c>
      <c r="AP8" s="12" t="n">
        <v>139</v>
      </c>
    </row>
    <row r="9">
      <c r="B9" s="20" t="s">
        <v>135</v>
      </c>
      <c r="C9" s="19" t="n">
        <v>0.228787756783379</v>
      </c>
      <c r="D9" s="19" t="n">
        <v>0.275574638538207</v>
      </c>
      <c r="E9" s="19" t="n">
        <v>0.183019937917117</v>
      </c>
      <c r="F9" s="19"/>
      <c r="G9" s="19" t="n">
        <v>0.213610807984462</v>
      </c>
      <c r="H9" s="19" t="n">
        <v>0.26863434947276</v>
      </c>
      <c r="I9" s="19" t="n">
        <v>0.223774875181011</v>
      </c>
      <c r="J9" s="19" t="n">
        <v>0.258341210888181</v>
      </c>
      <c r="K9" s="19" t="n">
        <v>0.227850345113949</v>
      </c>
      <c r="L9" s="19" t="n">
        <v>0.190190402871971</v>
      </c>
      <c r="M9" s="19"/>
      <c r="N9" s="19" t="n">
        <v>0.364376126489336</v>
      </c>
      <c r="O9" s="19" t="n">
        <v>0.199422820327092</v>
      </c>
      <c r="P9" s="19" t="n">
        <v>0.218276624817479</v>
      </c>
      <c r="Q9" s="19" t="n">
        <v>0.244385512657905</v>
      </c>
      <c r="R9" s="19" t="n">
        <v>0.193162171898908</v>
      </c>
      <c r="S9" s="19"/>
      <c r="T9" s="19" t="n">
        <v>0.252235446381473</v>
      </c>
      <c r="U9" s="19" t="n">
        <v>0.22562723319673</v>
      </c>
      <c r="V9" s="19" t="n">
        <v>0.264321165397357</v>
      </c>
      <c r="W9" s="19" t="n">
        <v>0.238227150355975</v>
      </c>
      <c r="X9" s="19"/>
      <c r="Y9" s="19" t="n">
        <v>0.239079669519583</v>
      </c>
      <c r="Z9" s="19" t="n">
        <v>0.275892123495912</v>
      </c>
      <c r="AA9" s="19" t="n">
        <v>0.203535835649581</v>
      </c>
      <c r="AB9" s="19" t="n">
        <v>0.302581211088927</v>
      </c>
      <c r="AC9" s="19" t="n">
        <v>0.144716523100823</v>
      </c>
      <c r="AD9" s="19" t="n">
        <v>0.196654286594228</v>
      </c>
      <c r="AE9" s="19"/>
      <c r="AF9" s="19" t="n">
        <v>0.244382612489621</v>
      </c>
      <c r="AG9" s="19"/>
      <c r="AH9" s="19" t="n">
        <v>0.228787756783379</v>
      </c>
      <c r="AI9" s="19"/>
      <c r="AJ9" s="19" t="n">
        <v>0.278682572192194</v>
      </c>
      <c r="AK9" s="19" t="n">
        <v>0.222408508418825</v>
      </c>
      <c r="AL9" s="19" t="n">
        <v>0.185207306868489</v>
      </c>
      <c r="AM9" s="19" t="n">
        <v>0.261230727679414</v>
      </c>
      <c r="AN9" s="19" t="n">
        <v>0.153030979001102</v>
      </c>
      <c r="AO9" s="19" t="n">
        <v>0.254097928491252</v>
      </c>
      <c r="AP9" s="19" t="n">
        <v>0.20766304655912</v>
      </c>
    </row>
    <row r="10">
      <c r="B10" s="20" t="s">
        <v>136</v>
      </c>
      <c r="C10" s="19" t="n">
        <v>0.410260737507248</v>
      </c>
      <c r="D10" s="19" t="n">
        <v>0.412909628809346</v>
      </c>
      <c r="E10" s="19" t="n">
        <v>0.407669541583011</v>
      </c>
      <c r="F10" s="19"/>
      <c r="G10" s="19" t="n">
        <v>0.412850256588006</v>
      </c>
      <c r="H10" s="19" t="n">
        <v>0.335093906837077</v>
      </c>
      <c r="I10" s="19" t="n">
        <v>0.439923310823555</v>
      </c>
      <c r="J10" s="19" t="n">
        <v>0.400769514700702</v>
      </c>
      <c r="K10" s="19" t="n">
        <v>0.456332331158962</v>
      </c>
      <c r="L10" s="19" t="n">
        <v>0.41910524700492</v>
      </c>
      <c r="M10" s="19"/>
      <c r="N10" s="19" t="n">
        <v>0.199501889220178</v>
      </c>
      <c r="O10" s="19" t="n">
        <v>0.428047097726939</v>
      </c>
      <c r="P10" s="19" t="n">
        <v>0.383704381391272</v>
      </c>
      <c r="Q10" s="19" t="n">
        <v>0.436085230632099</v>
      </c>
      <c r="R10" s="19" t="n">
        <v>0.466120826929249</v>
      </c>
      <c r="S10" s="19"/>
      <c r="T10" s="19" t="n">
        <v>0.449585445078906</v>
      </c>
      <c r="U10" s="19" t="n">
        <v>0.394960027175402</v>
      </c>
      <c r="V10" s="19" t="n">
        <v>0.360734725440976</v>
      </c>
      <c r="W10" s="19" t="n">
        <v>0.436250881699064</v>
      </c>
      <c r="X10" s="19"/>
      <c r="Y10" s="19" t="n">
        <v>0.42623801792499</v>
      </c>
      <c r="Z10" s="19" t="n">
        <v>0.344960824454879</v>
      </c>
      <c r="AA10" s="19" t="n">
        <v>0.434010145971119</v>
      </c>
      <c r="AB10" s="19" t="n">
        <v>0.470659890642609</v>
      </c>
      <c r="AC10" s="19" t="n">
        <v>0.396083356970125</v>
      </c>
      <c r="AD10" s="19" t="n">
        <v>0.310144239710791</v>
      </c>
      <c r="AE10" s="19"/>
      <c r="AF10" s="19" t="n">
        <v>0.403639749056949</v>
      </c>
      <c r="AG10" s="19"/>
      <c r="AH10" s="19" t="n">
        <v>0.410260737507248</v>
      </c>
      <c r="AI10" s="19"/>
      <c r="AJ10" s="19" t="n">
        <v>0.413432573070297</v>
      </c>
      <c r="AK10" s="19" t="n">
        <v>0.377779546741391</v>
      </c>
      <c r="AL10" s="19" t="n">
        <v>0.449318901768188</v>
      </c>
      <c r="AM10" s="19" t="n">
        <v>0.388356145230564</v>
      </c>
      <c r="AN10" s="19" t="n">
        <v>0.447868022511791</v>
      </c>
      <c r="AO10" s="19" t="n">
        <v>0.456842753916471</v>
      </c>
      <c r="AP10" s="19" t="n">
        <v>0.372885033612636</v>
      </c>
    </row>
    <row r="11">
      <c r="B11" s="20" t="s">
        <v>137</v>
      </c>
      <c r="C11" s="19" t="n">
        <v>0.261687301563194</v>
      </c>
      <c r="D11" s="19" t="n">
        <v>0.249333493053947</v>
      </c>
      <c r="E11" s="19" t="n">
        <v>0.273772032345693</v>
      </c>
      <c r="F11" s="19"/>
      <c r="G11" s="19" t="n">
        <v>0.283449096497886</v>
      </c>
      <c r="H11" s="19" t="n">
        <v>0.233835000447733</v>
      </c>
      <c r="I11" s="19" t="n">
        <v>0.221324270938307</v>
      </c>
      <c r="J11" s="19" t="n">
        <v>0.288798342291553</v>
      </c>
      <c r="K11" s="19" t="n">
        <v>0.209138442606228</v>
      </c>
      <c r="L11" s="19" t="n">
        <v>0.31451683885458</v>
      </c>
      <c r="M11" s="19"/>
      <c r="N11" s="19" t="n">
        <v>0.339889322205644</v>
      </c>
      <c r="O11" s="19" t="n">
        <v>0.279665161948776</v>
      </c>
      <c r="P11" s="19" t="n">
        <v>0.287910732448022</v>
      </c>
      <c r="Q11" s="19" t="n">
        <v>0.227935006115217</v>
      </c>
      <c r="R11" s="19" t="n">
        <v>0.232610671605111</v>
      </c>
      <c r="S11" s="19"/>
      <c r="T11" s="19" t="n">
        <v>0.279807418748202</v>
      </c>
      <c r="U11" s="19" t="n">
        <v>0.239618263406464</v>
      </c>
      <c r="V11" s="19" t="n">
        <v>0.292337690258859</v>
      </c>
      <c r="W11" s="19" t="n">
        <v>0.243510519834145</v>
      </c>
      <c r="X11" s="19"/>
      <c r="Y11" s="19" t="n">
        <v>0.250884491681472</v>
      </c>
      <c r="Z11" s="19" t="n">
        <v>0.194088547042288</v>
      </c>
      <c r="AA11" s="19" t="n">
        <v>0.296858063025423</v>
      </c>
      <c r="AB11" s="19" t="n">
        <v>0.184473047851381</v>
      </c>
      <c r="AC11" s="19" t="n">
        <v>0.341453008405911</v>
      </c>
      <c r="AD11" s="19" t="n">
        <v>0.293369561195807</v>
      </c>
      <c r="AE11" s="19"/>
      <c r="AF11" s="19" t="n">
        <v>0.256731446568665</v>
      </c>
      <c r="AG11" s="19"/>
      <c r="AH11" s="19" t="n">
        <v>0.261687301563194</v>
      </c>
      <c r="AI11" s="19"/>
      <c r="AJ11" s="19" t="n">
        <v>0.223908926292016</v>
      </c>
      <c r="AK11" s="19" t="n">
        <v>0.283806521952473</v>
      </c>
      <c r="AL11" s="19" t="n">
        <v>0.281349347042485</v>
      </c>
      <c r="AM11" s="19" t="n">
        <v>0.291477504263754</v>
      </c>
      <c r="AN11" s="19" t="n">
        <v>0.300631701865784</v>
      </c>
      <c r="AO11" s="19" t="n">
        <v>0.220193008550682</v>
      </c>
      <c r="AP11" s="19" t="n">
        <v>0.257577774856399</v>
      </c>
    </row>
    <row r="12">
      <c r="B12" s="20" t="s">
        <v>138</v>
      </c>
      <c r="C12" s="19" t="n">
        <v>0.0338689126834439</v>
      </c>
      <c r="D12" s="19" t="n">
        <v>0.0269965598773417</v>
      </c>
      <c r="E12" s="19" t="n">
        <v>0.0405915790937196</v>
      </c>
      <c r="F12" s="19"/>
      <c r="G12" s="19" t="n">
        <v>0.00861102066674806</v>
      </c>
      <c r="H12" s="19" t="n">
        <v>0.0400372480486602</v>
      </c>
      <c r="I12" s="19" t="n">
        <v>0.0529179139889292</v>
      </c>
      <c r="J12" s="19" t="n">
        <v>0.0181437511183307</v>
      </c>
      <c r="K12" s="19" t="n">
        <v>0.0294916336571239</v>
      </c>
      <c r="L12" s="19" t="n">
        <v>0.0407913347899726</v>
      </c>
      <c r="M12" s="19"/>
      <c r="N12" s="19" t="n">
        <v>0.0141120343856552</v>
      </c>
      <c r="O12" s="19" t="n">
        <v>0.0216586681637758</v>
      </c>
      <c r="P12" s="19" t="n">
        <v>0.0451653615617839</v>
      </c>
      <c r="Q12" s="19" t="n">
        <v>0.0297966719412411</v>
      </c>
      <c r="R12" s="19" t="n">
        <v>0.0487252139606598</v>
      </c>
      <c r="S12" s="19"/>
      <c r="T12" s="19" t="n">
        <v>0</v>
      </c>
      <c r="U12" s="19" t="n">
        <v>0.0608676059527949</v>
      </c>
      <c r="V12" s="19" t="n">
        <v>0.0235707791515277</v>
      </c>
      <c r="W12" s="19" t="n">
        <v>0.0335013020500413</v>
      </c>
      <c r="X12" s="19"/>
      <c r="Y12" s="19" t="n">
        <v>0.0299918533342156</v>
      </c>
      <c r="Z12" s="19" t="n">
        <v>0.0850049906426037</v>
      </c>
      <c r="AA12" s="19" t="n">
        <v>0.0334668662347304</v>
      </c>
      <c r="AB12" s="19" t="n">
        <v>0</v>
      </c>
      <c r="AC12" s="19" t="n">
        <v>0</v>
      </c>
      <c r="AD12" s="19" t="n">
        <v>0.0438637849683947</v>
      </c>
      <c r="AE12" s="19"/>
      <c r="AF12" s="19" t="n">
        <v>0.0501787180987431</v>
      </c>
      <c r="AG12" s="19"/>
      <c r="AH12" s="19" t="n">
        <v>0.0338689126834439</v>
      </c>
      <c r="AI12" s="19"/>
      <c r="AJ12" s="19" t="n">
        <v>0.0301207412190342</v>
      </c>
      <c r="AK12" s="19" t="n">
        <v>0.0493753667509695</v>
      </c>
      <c r="AL12" s="19" t="n">
        <v>0.0279863681789949</v>
      </c>
      <c r="AM12" s="19" t="n">
        <v>0.0186965406085519</v>
      </c>
      <c r="AN12" s="19" t="n">
        <v>0.012385195790635</v>
      </c>
      <c r="AO12" s="19" t="n">
        <v>0</v>
      </c>
      <c r="AP12" s="19" t="n">
        <v>0.0659045882613438</v>
      </c>
    </row>
    <row r="13">
      <c r="B13" s="20" t="s">
        <v>139</v>
      </c>
      <c r="C13" s="19" t="n">
        <v>0.00799585875467469</v>
      </c>
      <c r="D13" s="19" t="n">
        <v>0.0103107074385561</v>
      </c>
      <c r="E13" s="19" t="n">
        <v>0.00573142968197305</v>
      </c>
      <c r="F13" s="19"/>
      <c r="G13" s="19" t="n">
        <v>0</v>
      </c>
      <c r="H13" s="19" t="n">
        <v>0.0143244653880179</v>
      </c>
      <c r="I13" s="19" t="n">
        <v>0.015332678693946</v>
      </c>
      <c r="J13" s="19" t="n">
        <v>0.00500756143510335</v>
      </c>
      <c r="K13" s="19" t="n">
        <v>0.0141323308274217</v>
      </c>
      <c r="L13" s="19" t="n">
        <v>0</v>
      </c>
      <c r="M13" s="19"/>
      <c r="N13" s="19" t="n">
        <v>0</v>
      </c>
      <c r="O13" s="19" t="n">
        <v>0.00648243902413782</v>
      </c>
      <c r="P13" s="19" t="n">
        <v>0.0100305517427645</v>
      </c>
      <c r="Q13" s="19" t="n">
        <v>0.00805569496674021</v>
      </c>
      <c r="R13" s="19" t="n">
        <v>0.0101857796910537</v>
      </c>
      <c r="S13" s="19"/>
      <c r="T13" s="19" t="n">
        <v>0</v>
      </c>
      <c r="U13" s="19" t="n">
        <v>0</v>
      </c>
      <c r="V13" s="19" t="n">
        <v>0.011573219517453</v>
      </c>
      <c r="W13" s="19" t="n">
        <v>0.00666829468831654</v>
      </c>
      <c r="X13" s="19"/>
      <c r="Y13" s="19" t="n">
        <v>0.00793814639945479</v>
      </c>
      <c r="Z13" s="19" t="n">
        <v>0.0372579532050922</v>
      </c>
      <c r="AA13" s="19" t="n">
        <v>0</v>
      </c>
      <c r="AB13" s="19" t="n">
        <v>0</v>
      </c>
      <c r="AC13" s="19" t="n">
        <v>0.0148102158852195</v>
      </c>
      <c r="AD13" s="19" t="n">
        <v>0</v>
      </c>
      <c r="AE13" s="19"/>
      <c r="AF13" s="19" t="n">
        <v>0.0115387720448558</v>
      </c>
      <c r="AG13" s="19"/>
      <c r="AH13" s="19" t="n">
        <v>0.00799585875467469</v>
      </c>
      <c r="AI13" s="19"/>
      <c r="AJ13" s="19" t="n">
        <v>0.00707536427146884</v>
      </c>
      <c r="AK13" s="19" t="n">
        <v>0.0149820668742448</v>
      </c>
      <c r="AL13" s="19" t="n">
        <v>0.00498305837452831</v>
      </c>
      <c r="AM13" s="19" t="n">
        <v>0.0275604882180983</v>
      </c>
      <c r="AN13" s="19" t="n">
        <v>0</v>
      </c>
      <c r="AO13" s="19" t="n">
        <v>0</v>
      </c>
      <c r="AP13" s="19" t="n">
        <v>0</v>
      </c>
    </row>
    <row r="14">
      <c r="B14" s="20" t="s">
        <v>60</v>
      </c>
      <c r="C14" s="21" t="n">
        <v>0.0573994327080606</v>
      </c>
      <c r="D14" s="21" t="n">
        <v>0.0248749722826019</v>
      </c>
      <c r="E14" s="21" t="n">
        <v>0.0892154793784857</v>
      </c>
      <c r="F14" s="21"/>
      <c r="G14" s="21" t="n">
        <v>0.0814788182628974</v>
      </c>
      <c r="H14" s="21" t="n">
        <v>0.108075029805753</v>
      </c>
      <c r="I14" s="21" t="n">
        <v>0.046726950374252</v>
      </c>
      <c r="J14" s="21" t="n">
        <v>0.0289396195661302</v>
      </c>
      <c r="K14" s="21" t="n">
        <v>0.0630549166363157</v>
      </c>
      <c r="L14" s="21" t="n">
        <v>0.0353961764785558</v>
      </c>
      <c r="M14" s="21"/>
      <c r="N14" s="21" t="n">
        <v>0.0821206276991882</v>
      </c>
      <c r="O14" s="21" t="n">
        <v>0.0647238128092795</v>
      </c>
      <c r="P14" s="21" t="n">
        <v>0.0549123480386779</v>
      </c>
      <c r="Q14" s="21" t="n">
        <v>0.0537418836867969</v>
      </c>
      <c r="R14" s="21" t="n">
        <v>0.0491953359150188</v>
      </c>
      <c r="S14" s="21"/>
      <c r="T14" s="21" t="n">
        <v>0.0183716897914194</v>
      </c>
      <c r="U14" s="21" t="n">
        <v>0.0789268702686094</v>
      </c>
      <c r="V14" s="21" t="n">
        <v>0.0474624202338277</v>
      </c>
      <c r="W14" s="21" t="n">
        <v>0.0418418513724591</v>
      </c>
      <c r="X14" s="21"/>
      <c r="Y14" s="21" t="n">
        <v>0.0458678211402849</v>
      </c>
      <c r="Z14" s="21" t="n">
        <v>0.0627955611592254</v>
      </c>
      <c r="AA14" s="21" t="n">
        <v>0.0321290891191474</v>
      </c>
      <c r="AB14" s="21" t="n">
        <v>0.0422858504170833</v>
      </c>
      <c r="AC14" s="21" t="n">
        <v>0.102936895637921</v>
      </c>
      <c r="AD14" s="21" t="n">
        <v>0.155968127530779</v>
      </c>
      <c r="AE14" s="21"/>
      <c r="AF14" s="21" t="n">
        <v>0.0335287017411663</v>
      </c>
      <c r="AG14" s="21"/>
      <c r="AH14" s="21" t="n">
        <v>0.0573994327080606</v>
      </c>
      <c r="AI14" s="21"/>
      <c r="AJ14" s="21" t="n">
        <v>0.0467798229549899</v>
      </c>
      <c r="AK14" s="21" t="n">
        <v>0.0516479892620965</v>
      </c>
      <c r="AL14" s="21" t="n">
        <v>0.051155017767315</v>
      </c>
      <c r="AM14" s="21" t="n">
        <v>0.0126785939996183</v>
      </c>
      <c r="AN14" s="21" t="n">
        <v>0.086084100830689</v>
      </c>
      <c r="AO14" s="21" t="n">
        <v>0.0688663090415957</v>
      </c>
      <c r="AP14" s="21" t="n">
        <v>0.0959695567105001</v>
      </c>
    </row>
    <row r="15">
      <c r="B15" s="18" t="s">
        <v>122</v>
      </c>
    </row>
    <row r="16">
      <c r="B16" t="s">
        <v>65</v>
      </c>
    </row>
    <row r="17">
      <c r="B17" t="s">
        <v>66</v>
      </c>
    </row>
    <row r="19">
      <c r="B19" s="9" t="str">
        <f>=HYPERLINK("#'Contents'!A1", "Return to Contents")</f>
      </c>
    </row>
  </sheetData>
  <mergeCells count="9">
    <mergeCell ref="D5:E5"/>
    <mergeCell ref="G5:L5"/>
    <mergeCell ref="N5:R5"/>
    <mergeCell ref="T5:W5"/>
    <mergeCell ref="Y5:AD5"/>
    <mergeCell ref="AF5:AF5"/>
    <mergeCell ref="AH5:AH5"/>
    <mergeCell ref="AJ5:AP5"/>
    <mergeCell ref="D2:AJ2"/>
  </mergeCells>
  <pageMargins left="0.7" right="0.7" top="0.75" bottom="0.75" header="0.3" footer="0.3"/>
  <pageSetup paperSize="9" orientation="portrait" horizontalDpi="300" verticalDpi="300" r:id="rId2"/>
  <drawing r:id="rId1"/>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2.21" hidden="0" customWidth="1"/>
    <col min="20" max="20" width="10.71" hidden="0" customWidth="1"/>
    <col min="21" max="21" width="10.71" hidden="0" customWidth="1"/>
    <col min="22" max="22" width="10.71" hidden="0" customWidth="1"/>
    <col min="23" max="23" width="10.71" hidden="0" customWidth="1"/>
    <col min="24" max="24" width="2.2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2.21" hidden="0" customWidth="1"/>
    <col min="34" max="34" width="10.71" hidden="0" customWidth="1"/>
    <col min="35" max="35" width="2.2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s>
  <sheetData>
    <row r="2" ht="40" customHeight="1">
      <c r="D2" s="16" t="s">
        <v>143</v>
      </c>
    </row>
    <row r="5" ht="30" customHeight="1">
      <c r="B5" s="17"/>
      <c r="C5" s="17"/>
      <c r="D5" s="17" t="s">
        <v>51</v>
      </c>
      <c r="E5" s="17"/>
      <c r="F5" s="17"/>
      <c r="G5" s="17" t="s">
        <v>52</v>
      </c>
      <c r="H5" s="17"/>
      <c r="I5" s="17"/>
      <c r="J5" s="17"/>
      <c r="K5" s="17"/>
      <c r="L5" s="17"/>
      <c r="M5" s="17"/>
      <c r="N5" s="17" t="s">
        <v>53</v>
      </c>
      <c r="O5" s="17"/>
      <c r="P5" s="17"/>
      <c r="Q5" s="17"/>
      <c r="R5" s="17"/>
      <c r="S5" s="17"/>
      <c r="T5" s="17" t="s">
        <v>54</v>
      </c>
      <c r="U5" s="17"/>
      <c r="V5" s="17"/>
      <c r="W5" s="17"/>
      <c r="X5" s="17"/>
      <c r="Y5" s="17" t="s">
        <v>55</v>
      </c>
      <c r="Z5" s="17"/>
      <c r="AA5" s="17"/>
      <c r="AB5" s="17"/>
      <c r="AC5" s="17"/>
      <c r="AD5" s="17"/>
      <c r="AE5" s="17"/>
      <c r="AF5" s="17" t="s">
        <v>42</v>
      </c>
      <c r="AG5" s="17"/>
      <c r="AH5" s="17" t="s">
        <v>43</v>
      </c>
      <c r="AI5" s="17"/>
      <c r="AJ5" s="17" t="s">
        <v>56</v>
      </c>
      <c r="AK5" s="17"/>
      <c r="AL5" s="17"/>
      <c r="AM5" s="17"/>
      <c r="AN5" s="17"/>
      <c r="AO5" s="17"/>
      <c r="AP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R6" s="13" t="s">
        <v>31</v>
      </c>
      <c r="T6" s="13" t="s">
        <v>32</v>
      </c>
      <c r="U6" s="13" t="s">
        <v>33</v>
      </c>
      <c r="V6" s="13" t="s">
        <v>34</v>
      </c>
      <c r="W6" s="13" t="s">
        <v>35</v>
      </c>
      <c r="Y6" s="13" t="s">
        <v>36</v>
      </c>
      <c r="Z6" s="13" t="s">
        <v>37</v>
      </c>
      <c r="AA6" s="13" t="s">
        <v>38</v>
      </c>
      <c r="AB6" s="13" t="s">
        <v>39</v>
      </c>
      <c r="AC6" s="13" t="s">
        <v>40</v>
      </c>
      <c r="AD6" s="13" t="s">
        <v>41</v>
      </c>
      <c r="AF6" s="13" t="s">
        <v>42</v>
      </c>
      <c r="AH6" s="13" t="s">
        <v>43</v>
      </c>
      <c r="AJ6" s="13" t="s">
        <v>44</v>
      </c>
      <c r="AK6" s="13" t="s">
        <v>45</v>
      </c>
      <c r="AL6" s="13" t="s">
        <v>46</v>
      </c>
      <c r="AM6" s="13" t="s">
        <v>47</v>
      </c>
      <c r="AN6" s="13" t="s">
        <v>48</v>
      </c>
      <c r="AO6" s="13" t="s">
        <v>49</v>
      </c>
      <c r="AP6" s="13" t="s">
        <v>50</v>
      </c>
    </row>
    <row r="7" ht="30" customHeight="1">
      <c r="B7" s="11" t="s">
        <v>19</v>
      </c>
      <c r="C7" s="11" t="n">
        <v>939</v>
      </c>
      <c r="D7" s="11" t="n">
        <v>465</v>
      </c>
      <c r="E7" s="11" t="n">
        <v>474</v>
      </c>
      <c r="F7" s="11"/>
      <c r="G7" s="11" t="n">
        <v>111</v>
      </c>
      <c r="H7" s="11" t="n">
        <v>170</v>
      </c>
      <c r="I7" s="11" t="n">
        <v>183</v>
      </c>
      <c r="J7" s="11" t="n">
        <v>163</v>
      </c>
      <c r="K7" s="11" t="n">
        <v>124</v>
      </c>
      <c r="L7" s="11" t="n">
        <v>188</v>
      </c>
      <c r="M7" s="11"/>
      <c r="N7" s="11" t="n">
        <v>53</v>
      </c>
      <c r="O7" s="11" t="n">
        <v>158</v>
      </c>
      <c r="P7" s="11" t="n">
        <v>191</v>
      </c>
      <c r="Q7" s="11" t="n">
        <v>358</v>
      </c>
      <c r="R7" s="11" t="n">
        <v>177</v>
      </c>
      <c r="S7" s="11"/>
      <c r="T7" s="11" t="n">
        <v>44</v>
      </c>
      <c r="U7" s="11" t="n">
        <v>146</v>
      </c>
      <c r="V7" s="11" t="n">
        <v>161</v>
      </c>
      <c r="W7" s="11" t="n">
        <v>498</v>
      </c>
      <c r="X7" s="11"/>
      <c r="Y7" s="11" t="n">
        <v>447</v>
      </c>
      <c r="Z7" s="11" t="n">
        <v>98</v>
      </c>
      <c r="AA7" s="11" t="n">
        <v>219</v>
      </c>
      <c r="AB7" s="11" t="n">
        <v>52</v>
      </c>
      <c r="AC7" s="11" t="n">
        <v>56</v>
      </c>
      <c r="AD7" s="11" t="n">
        <v>57</v>
      </c>
      <c r="AE7" s="11"/>
      <c r="AF7" s="11" t="n">
        <v>465</v>
      </c>
      <c r="AG7" s="11"/>
      <c r="AH7" s="11" t="n">
        <v>939</v>
      </c>
      <c r="AI7" s="11"/>
      <c r="AJ7" s="11" t="n">
        <v>255</v>
      </c>
      <c r="AK7" s="11" t="n">
        <v>180</v>
      </c>
      <c r="AL7" s="11" t="n">
        <v>178</v>
      </c>
      <c r="AM7" s="11" t="n">
        <v>83</v>
      </c>
      <c r="AN7" s="11" t="n">
        <v>59</v>
      </c>
      <c r="AO7" s="11" t="n">
        <v>89</v>
      </c>
      <c r="AP7" s="11" t="n">
        <v>95</v>
      </c>
    </row>
    <row r="8" ht="30" customHeight="1">
      <c r="B8" s="12" t="s">
        <v>20</v>
      </c>
      <c r="C8" s="12" t="n">
        <v>939</v>
      </c>
      <c r="D8" s="12" t="n">
        <v>464</v>
      </c>
      <c r="E8" s="12" t="n">
        <v>475</v>
      </c>
      <c r="F8" s="12"/>
      <c r="G8" s="12" t="n">
        <v>95</v>
      </c>
      <c r="H8" s="12" t="n">
        <v>159</v>
      </c>
      <c r="I8" s="12" t="n">
        <v>158</v>
      </c>
      <c r="J8" s="12" t="n">
        <v>159</v>
      </c>
      <c r="K8" s="12" t="n">
        <v>142</v>
      </c>
      <c r="L8" s="12" t="n">
        <v>225</v>
      </c>
      <c r="M8" s="12"/>
      <c r="N8" s="12" t="n">
        <v>66</v>
      </c>
      <c r="O8" s="12" t="n">
        <v>186</v>
      </c>
      <c r="P8" s="12" t="n">
        <v>241</v>
      </c>
      <c r="Q8" s="12" t="n">
        <v>300</v>
      </c>
      <c r="R8" s="12" t="n">
        <v>144</v>
      </c>
      <c r="S8" s="12"/>
      <c r="T8" s="12" t="n">
        <v>42</v>
      </c>
      <c r="U8" s="12" t="n">
        <v>167</v>
      </c>
      <c r="V8" s="12" t="n">
        <v>174</v>
      </c>
      <c r="W8" s="12" t="n">
        <v>462</v>
      </c>
      <c r="X8" s="12"/>
      <c r="Y8" s="12" t="n">
        <v>400</v>
      </c>
      <c r="Z8" s="12" t="n">
        <v>97</v>
      </c>
      <c r="AA8" s="12" t="n">
        <v>262</v>
      </c>
      <c r="AB8" s="12" t="n">
        <v>58</v>
      </c>
      <c r="AC8" s="12" t="n">
        <v>48</v>
      </c>
      <c r="AD8" s="12" t="n">
        <v>63</v>
      </c>
      <c r="AE8" s="12"/>
      <c r="AF8" s="12" t="n">
        <v>476</v>
      </c>
      <c r="AG8" s="12"/>
      <c r="AH8" s="12" t="n">
        <v>939</v>
      </c>
      <c r="AI8" s="12"/>
      <c r="AJ8" s="12" t="n">
        <v>228</v>
      </c>
      <c r="AK8" s="12" t="n">
        <v>182</v>
      </c>
      <c r="AL8" s="12" t="n">
        <v>152</v>
      </c>
      <c r="AM8" s="12" t="n">
        <v>88</v>
      </c>
      <c r="AN8" s="12" t="n">
        <v>72</v>
      </c>
      <c r="AO8" s="12" t="n">
        <v>78</v>
      </c>
      <c r="AP8" s="12" t="n">
        <v>139</v>
      </c>
    </row>
    <row r="9">
      <c r="B9" s="20" t="s">
        <v>135</v>
      </c>
      <c r="C9" s="19" t="n">
        <v>0.20601321330534</v>
      </c>
      <c r="D9" s="19" t="n">
        <v>0.215212332098331</v>
      </c>
      <c r="E9" s="19" t="n">
        <v>0.197014460089577</v>
      </c>
      <c r="F9" s="19"/>
      <c r="G9" s="19" t="n">
        <v>0.252156024964401</v>
      </c>
      <c r="H9" s="19" t="n">
        <v>0.267135907992846</v>
      </c>
      <c r="I9" s="19" t="n">
        <v>0.19541932030301</v>
      </c>
      <c r="J9" s="19" t="n">
        <v>0.225055173091546</v>
      </c>
      <c r="K9" s="19" t="n">
        <v>0.166645543327217</v>
      </c>
      <c r="L9" s="19" t="n">
        <v>0.162051820853335</v>
      </c>
      <c r="M9" s="19"/>
      <c r="N9" s="19" t="n">
        <v>0.332708178170305</v>
      </c>
      <c r="O9" s="19" t="n">
        <v>0.182218221221915</v>
      </c>
      <c r="P9" s="19" t="n">
        <v>0.23418033924112</v>
      </c>
      <c r="Q9" s="19" t="n">
        <v>0.181036963161791</v>
      </c>
      <c r="R9" s="19" t="n">
        <v>0.186571927886381</v>
      </c>
      <c r="S9" s="19"/>
      <c r="T9" s="19" t="n">
        <v>0.235135287285538</v>
      </c>
      <c r="U9" s="19" t="n">
        <v>0.226560953212242</v>
      </c>
      <c r="V9" s="19" t="n">
        <v>0.206720451548188</v>
      </c>
      <c r="W9" s="19" t="n">
        <v>0.192076520966454</v>
      </c>
      <c r="X9" s="19"/>
      <c r="Y9" s="19" t="n">
        <v>0.224405380603221</v>
      </c>
      <c r="Z9" s="19" t="n">
        <v>0.26199374266691</v>
      </c>
      <c r="AA9" s="19" t="n">
        <v>0.169989061217949</v>
      </c>
      <c r="AB9" s="19" t="n">
        <v>0.263320380850496</v>
      </c>
      <c r="AC9" s="19" t="n">
        <v>0.162200053761607</v>
      </c>
      <c r="AD9" s="19" t="n">
        <v>0.155347038598588</v>
      </c>
      <c r="AE9" s="19"/>
      <c r="AF9" s="19" t="n">
        <v>0.209446066731687</v>
      </c>
      <c r="AG9" s="19"/>
      <c r="AH9" s="19" t="n">
        <v>0.20601321330534</v>
      </c>
      <c r="AI9" s="19"/>
      <c r="AJ9" s="19" t="n">
        <v>0.201685306855125</v>
      </c>
      <c r="AK9" s="19" t="n">
        <v>0.233987928314256</v>
      </c>
      <c r="AL9" s="19" t="n">
        <v>0.127429495993352</v>
      </c>
      <c r="AM9" s="19" t="n">
        <v>0.259653375024872</v>
      </c>
      <c r="AN9" s="19" t="n">
        <v>0.161683698940359</v>
      </c>
      <c r="AO9" s="19" t="n">
        <v>0.190845258462366</v>
      </c>
      <c r="AP9" s="19" t="n">
        <v>0.260215813658247</v>
      </c>
    </row>
    <row r="10">
      <c r="B10" s="20" t="s">
        <v>136</v>
      </c>
      <c r="C10" s="19" t="n">
        <v>0.524342774571096</v>
      </c>
      <c r="D10" s="19" t="n">
        <v>0.531212120352299</v>
      </c>
      <c r="E10" s="19" t="n">
        <v>0.51762304968985</v>
      </c>
      <c r="F10" s="19"/>
      <c r="G10" s="19" t="n">
        <v>0.469764288323321</v>
      </c>
      <c r="H10" s="19" t="n">
        <v>0.485551975662141</v>
      </c>
      <c r="I10" s="19" t="n">
        <v>0.540989984937481</v>
      </c>
      <c r="J10" s="19" t="n">
        <v>0.546354082961037</v>
      </c>
      <c r="K10" s="19" t="n">
        <v>0.53337956189891</v>
      </c>
      <c r="L10" s="19" t="n">
        <v>0.541953426747519</v>
      </c>
      <c r="M10" s="19"/>
      <c r="N10" s="19" t="n">
        <v>0.441567269637915</v>
      </c>
      <c r="O10" s="19" t="n">
        <v>0.581832503171071</v>
      </c>
      <c r="P10" s="19" t="n">
        <v>0.506142694671927</v>
      </c>
      <c r="Q10" s="19" t="n">
        <v>0.545177459399608</v>
      </c>
      <c r="R10" s="19" t="n">
        <v>0.472838046592929</v>
      </c>
      <c r="S10" s="19"/>
      <c r="T10" s="19" t="n">
        <v>0.463580887238222</v>
      </c>
      <c r="U10" s="19" t="n">
        <v>0.467243843016532</v>
      </c>
      <c r="V10" s="19" t="n">
        <v>0.496550076600269</v>
      </c>
      <c r="W10" s="19" t="n">
        <v>0.579838868747207</v>
      </c>
      <c r="X10" s="19"/>
      <c r="Y10" s="19" t="n">
        <v>0.542591235969819</v>
      </c>
      <c r="Z10" s="19" t="n">
        <v>0.449304907947873</v>
      </c>
      <c r="AA10" s="19" t="n">
        <v>0.533047552700054</v>
      </c>
      <c r="AB10" s="19" t="n">
        <v>0.528108744578722</v>
      </c>
      <c r="AC10" s="19" t="n">
        <v>0.482233138559428</v>
      </c>
      <c r="AD10" s="19" t="n">
        <v>0.529532167224286</v>
      </c>
      <c r="AE10" s="19"/>
      <c r="AF10" s="19" t="n">
        <v>0.503689985676048</v>
      </c>
      <c r="AG10" s="19"/>
      <c r="AH10" s="19" t="n">
        <v>0.524342774571096</v>
      </c>
      <c r="AI10" s="19"/>
      <c r="AJ10" s="19" t="n">
        <v>0.521109693279102</v>
      </c>
      <c r="AK10" s="19" t="n">
        <v>0.516224128662632</v>
      </c>
      <c r="AL10" s="19" t="n">
        <v>0.595240087272238</v>
      </c>
      <c r="AM10" s="19" t="n">
        <v>0.490143127427639</v>
      </c>
      <c r="AN10" s="19" t="n">
        <v>0.578393555577382</v>
      </c>
      <c r="AO10" s="19" t="n">
        <v>0.532538697983945</v>
      </c>
      <c r="AP10" s="19" t="n">
        <v>0.451681057506289</v>
      </c>
    </row>
    <row r="11">
      <c r="B11" s="20" t="s">
        <v>137</v>
      </c>
      <c r="C11" s="19" t="n">
        <v>0.226615992458807</v>
      </c>
      <c r="D11" s="19" t="n">
        <v>0.211741258045345</v>
      </c>
      <c r="E11" s="19" t="n">
        <v>0.24116674097602</v>
      </c>
      <c r="F11" s="19"/>
      <c r="G11" s="19" t="n">
        <v>0.23666283818362</v>
      </c>
      <c r="H11" s="19" t="n">
        <v>0.213976289985222</v>
      </c>
      <c r="I11" s="19" t="n">
        <v>0.223541463158894</v>
      </c>
      <c r="J11" s="19" t="n">
        <v>0.197662946456521</v>
      </c>
      <c r="K11" s="19" t="n">
        <v>0.248237196425554</v>
      </c>
      <c r="L11" s="19" t="n">
        <v>0.240278097821275</v>
      </c>
      <c r="M11" s="19"/>
      <c r="N11" s="19" t="n">
        <v>0.192276211390808</v>
      </c>
      <c r="O11" s="19" t="n">
        <v>0.217405338467913</v>
      </c>
      <c r="P11" s="19" t="n">
        <v>0.218196284472803</v>
      </c>
      <c r="Q11" s="19" t="n">
        <v>0.237492923078358</v>
      </c>
      <c r="R11" s="19" t="n">
        <v>0.244256798854057</v>
      </c>
      <c r="S11" s="19"/>
      <c r="T11" s="19" t="n">
        <v>0.30128382547624</v>
      </c>
      <c r="U11" s="19" t="n">
        <v>0.244366336571813</v>
      </c>
      <c r="V11" s="19" t="n">
        <v>0.228758224645749</v>
      </c>
      <c r="W11" s="19" t="n">
        <v>0.193267923849938</v>
      </c>
      <c r="X11" s="19"/>
      <c r="Y11" s="19" t="n">
        <v>0.200962375793626</v>
      </c>
      <c r="Z11" s="19" t="n">
        <v>0.257779966542335</v>
      </c>
      <c r="AA11" s="19" t="n">
        <v>0.249111321994417</v>
      </c>
      <c r="AB11" s="19" t="n">
        <v>0.145723044320172</v>
      </c>
      <c r="AC11" s="19" t="n">
        <v>0.288444572911004</v>
      </c>
      <c r="AD11" s="19" t="n">
        <v>0.232337741279648</v>
      </c>
      <c r="AE11" s="19"/>
      <c r="AF11" s="19" t="n">
        <v>0.239713489242418</v>
      </c>
      <c r="AG11" s="19"/>
      <c r="AH11" s="19" t="n">
        <v>0.226615992458807</v>
      </c>
      <c r="AI11" s="19"/>
      <c r="AJ11" s="19" t="n">
        <v>0.233460514516413</v>
      </c>
      <c r="AK11" s="19" t="n">
        <v>0.226985170992984</v>
      </c>
      <c r="AL11" s="19" t="n">
        <v>0.232394480394638</v>
      </c>
      <c r="AM11" s="19" t="n">
        <v>0.212444238559122</v>
      </c>
      <c r="AN11" s="19" t="n">
        <v>0.196748113898601</v>
      </c>
      <c r="AO11" s="19" t="n">
        <v>0.228784153945599</v>
      </c>
      <c r="AP11" s="19" t="n">
        <v>0.23176747989756</v>
      </c>
    </row>
    <row r="12">
      <c r="B12" s="20" t="s">
        <v>138</v>
      </c>
      <c r="C12" s="19" t="n">
        <v>0.0259350069061337</v>
      </c>
      <c r="D12" s="19" t="n">
        <v>0.0308458347724433</v>
      </c>
      <c r="E12" s="19" t="n">
        <v>0.0211311415524557</v>
      </c>
      <c r="F12" s="19"/>
      <c r="G12" s="19" t="n">
        <v>0.0242433260204351</v>
      </c>
      <c r="H12" s="19" t="n">
        <v>0.0207983198538689</v>
      </c>
      <c r="I12" s="19" t="n">
        <v>0.0231862187308789</v>
      </c>
      <c r="J12" s="19" t="n">
        <v>0.0271219949484479</v>
      </c>
      <c r="K12" s="19" t="n">
        <v>0.0410079125218087</v>
      </c>
      <c r="L12" s="19" t="n">
        <v>0.021823936399375</v>
      </c>
      <c r="M12" s="19"/>
      <c r="N12" s="19" t="n">
        <v>0.0154858413075453</v>
      </c>
      <c r="O12" s="19" t="n">
        <v>0.0185439371391006</v>
      </c>
      <c r="P12" s="19" t="n">
        <v>0.0245546497599334</v>
      </c>
      <c r="Q12" s="19" t="n">
        <v>0.0275818354306076</v>
      </c>
      <c r="R12" s="19" t="n">
        <v>0.0395277005516739</v>
      </c>
      <c r="S12" s="19"/>
      <c r="T12" s="19" t="n">
        <v>0</v>
      </c>
      <c r="U12" s="19" t="n">
        <v>0.0445938818810762</v>
      </c>
      <c r="V12" s="19" t="n">
        <v>0.0345144870018015</v>
      </c>
      <c r="W12" s="19" t="n">
        <v>0.0236378267106785</v>
      </c>
      <c r="X12" s="19"/>
      <c r="Y12" s="19" t="n">
        <v>0.0255311707937161</v>
      </c>
      <c r="Z12" s="19" t="n">
        <v>0.0236652096615145</v>
      </c>
      <c r="AA12" s="19" t="n">
        <v>0.0187434154318543</v>
      </c>
      <c r="AB12" s="19" t="n">
        <v>0.0448566063122875</v>
      </c>
      <c r="AC12" s="19" t="n">
        <v>0.0327934788851808</v>
      </c>
      <c r="AD12" s="19" t="n">
        <v>0.0441096842738111</v>
      </c>
      <c r="AE12" s="19"/>
      <c r="AF12" s="19" t="n">
        <v>0.0296360999155935</v>
      </c>
      <c r="AG12" s="19"/>
      <c r="AH12" s="19" t="n">
        <v>0.0259350069061337</v>
      </c>
      <c r="AI12" s="19"/>
      <c r="AJ12" s="19" t="n">
        <v>0.0194846938126815</v>
      </c>
      <c r="AK12" s="19" t="n">
        <v>0.0228027720301282</v>
      </c>
      <c r="AL12" s="19" t="n">
        <v>0.0267027806068091</v>
      </c>
      <c r="AM12" s="19" t="n">
        <v>0.0242847190200669</v>
      </c>
      <c r="AN12" s="19" t="n">
        <v>0.017843343415009</v>
      </c>
      <c r="AO12" s="19" t="n">
        <v>0.0398405528487278</v>
      </c>
      <c r="AP12" s="19" t="n">
        <v>0.037139669796656</v>
      </c>
    </row>
    <row r="13">
      <c r="B13" s="20" t="s">
        <v>139</v>
      </c>
      <c r="C13" s="19" t="n">
        <v>0.00161918039373843</v>
      </c>
      <c r="D13" s="19" t="n">
        <v>0.00327441333903008</v>
      </c>
      <c r="E13" s="19" t="n">
        <v>0</v>
      </c>
      <c r="F13" s="19"/>
      <c r="G13" s="19" t="n">
        <v>0</v>
      </c>
      <c r="H13" s="19" t="n">
        <v>0.00511361663104488</v>
      </c>
      <c r="I13" s="19" t="n">
        <v>0.00448328698014704</v>
      </c>
      <c r="J13" s="19" t="n">
        <v>0</v>
      </c>
      <c r="K13" s="19" t="n">
        <v>0</v>
      </c>
      <c r="L13" s="19" t="n">
        <v>0</v>
      </c>
      <c r="M13" s="19"/>
      <c r="N13" s="19" t="n">
        <v>0</v>
      </c>
      <c r="O13" s="19" t="n">
        <v>0</v>
      </c>
      <c r="P13" s="19" t="n">
        <v>0</v>
      </c>
      <c r="Q13" s="19" t="n">
        <v>0</v>
      </c>
      <c r="R13" s="19" t="n">
        <v>0.0105648283229804</v>
      </c>
      <c r="S13" s="19"/>
      <c r="T13" s="19" t="n">
        <v>0</v>
      </c>
      <c r="U13" s="19" t="n">
        <v>0</v>
      </c>
      <c r="V13" s="19" t="n">
        <v>0</v>
      </c>
      <c r="W13" s="19" t="n">
        <v>0.00329003316702716</v>
      </c>
      <c r="X13" s="19"/>
      <c r="Y13" s="19" t="n">
        <v>0.00203600046065277</v>
      </c>
      <c r="Z13" s="19" t="n">
        <v>0.00725617318136784</v>
      </c>
      <c r="AA13" s="19" t="n">
        <v>0</v>
      </c>
      <c r="AB13" s="19" t="n">
        <v>0</v>
      </c>
      <c r="AC13" s="19" t="n">
        <v>0</v>
      </c>
      <c r="AD13" s="19" t="n">
        <v>0</v>
      </c>
      <c r="AE13" s="19"/>
      <c r="AF13" s="19" t="n">
        <v>0.00148388872669127</v>
      </c>
      <c r="AG13" s="19"/>
      <c r="AH13" s="19" t="n">
        <v>0.00161918039373843</v>
      </c>
      <c r="AI13" s="19"/>
      <c r="AJ13" s="19" t="n">
        <v>0.00667271148901412</v>
      </c>
      <c r="AK13" s="19" t="n">
        <v>0</v>
      </c>
      <c r="AL13" s="19" t="n">
        <v>0</v>
      </c>
      <c r="AM13" s="19" t="n">
        <v>0</v>
      </c>
      <c r="AN13" s="19" t="n">
        <v>0</v>
      </c>
      <c r="AO13" s="19" t="n">
        <v>0</v>
      </c>
      <c r="AP13" s="19" t="n">
        <v>0</v>
      </c>
    </row>
    <row r="14">
      <c r="B14" s="20" t="s">
        <v>60</v>
      </c>
      <c r="C14" s="21" t="n">
        <v>0.0154738323648847</v>
      </c>
      <c r="D14" s="21" t="n">
        <v>0.00771404139255174</v>
      </c>
      <c r="E14" s="21" t="n">
        <v>0.0230646076920977</v>
      </c>
      <c r="F14" s="21"/>
      <c r="G14" s="21" t="n">
        <v>0.0171735225082228</v>
      </c>
      <c r="H14" s="21" t="n">
        <v>0.00742388987487786</v>
      </c>
      <c r="I14" s="21" t="n">
        <v>0.0123797258895888</v>
      </c>
      <c r="J14" s="21" t="n">
        <v>0.00380580254244872</v>
      </c>
      <c r="K14" s="21" t="n">
        <v>0.0107297858265096</v>
      </c>
      <c r="L14" s="21" t="n">
        <v>0.0338927181784963</v>
      </c>
      <c r="M14" s="21"/>
      <c r="N14" s="21" t="n">
        <v>0.0179624994934265</v>
      </c>
      <c r="O14" s="21" t="n">
        <v>0</v>
      </c>
      <c r="P14" s="21" t="n">
        <v>0.0169260318542167</v>
      </c>
      <c r="Q14" s="21" t="n">
        <v>0.00871081892963505</v>
      </c>
      <c r="R14" s="21" t="n">
        <v>0.0462406977919782</v>
      </c>
      <c r="S14" s="21"/>
      <c r="T14" s="21" t="n">
        <v>0</v>
      </c>
      <c r="U14" s="21" t="n">
        <v>0.0172349853183372</v>
      </c>
      <c r="V14" s="21" t="n">
        <v>0.0334567602039922</v>
      </c>
      <c r="W14" s="21" t="n">
        <v>0.00788882655869548</v>
      </c>
      <c r="X14" s="21"/>
      <c r="Y14" s="21" t="n">
        <v>0.00447383637896577</v>
      </c>
      <c r="Z14" s="21" t="n">
        <v>0</v>
      </c>
      <c r="AA14" s="21" t="n">
        <v>0.0291086486557259</v>
      </c>
      <c r="AB14" s="21" t="n">
        <v>0.0179912239383219</v>
      </c>
      <c r="AC14" s="21" t="n">
        <v>0.0343287558827807</v>
      </c>
      <c r="AD14" s="21" t="n">
        <v>0.0386733686236668</v>
      </c>
      <c r="AE14" s="21"/>
      <c r="AF14" s="21" t="n">
        <v>0.0160304697075612</v>
      </c>
      <c r="AG14" s="21"/>
      <c r="AH14" s="21" t="n">
        <v>0.0154738323648847</v>
      </c>
      <c r="AI14" s="21"/>
      <c r="AJ14" s="21" t="n">
        <v>0.0175870800476646</v>
      </c>
      <c r="AK14" s="21" t="n">
        <v>0</v>
      </c>
      <c r="AL14" s="21" t="n">
        <v>0.0182331557329619</v>
      </c>
      <c r="AM14" s="21" t="n">
        <v>0.0134745399683012</v>
      </c>
      <c r="AN14" s="21" t="n">
        <v>0.0453312881686498</v>
      </c>
      <c r="AO14" s="21" t="n">
        <v>0.00799133675936149</v>
      </c>
      <c r="AP14" s="21" t="n">
        <v>0.0191959791412474</v>
      </c>
    </row>
    <row r="15">
      <c r="B15" s="18" t="s">
        <v>122</v>
      </c>
    </row>
    <row r="16">
      <c r="B16" t="s">
        <v>65</v>
      </c>
    </row>
    <row r="17">
      <c r="B17" t="s">
        <v>66</v>
      </c>
    </row>
    <row r="19">
      <c r="B19" s="9" t="str">
        <f>=HYPERLINK("#'Contents'!A1", "Return to Contents")</f>
      </c>
    </row>
  </sheetData>
  <mergeCells count="9">
    <mergeCell ref="D5:E5"/>
    <mergeCell ref="G5:L5"/>
    <mergeCell ref="N5:R5"/>
    <mergeCell ref="T5:W5"/>
    <mergeCell ref="Y5:AD5"/>
    <mergeCell ref="AF5:AF5"/>
    <mergeCell ref="AH5:AH5"/>
    <mergeCell ref="AJ5:AP5"/>
    <mergeCell ref="D2:AJ2"/>
  </mergeCells>
  <pageMargins left="0.7" right="0.7" top="0.75" bottom="0.75" header="0.3" footer="0.3"/>
  <pageSetup paperSize="9" orientation="portrait" horizontalDpi="300" verticalDpi="300" r:id="rId2"/>
  <drawing r:id="rId1"/>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2.21" hidden="0" customWidth="1"/>
    <col min="20" max="20" width="10.71" hidden="0" customWidth="1"/>
    <col min="21" max="21" width="10.71" hidden="0" customWidth="1"/>
    <col min="22" max="22" width="10.71" hidden="0" customWidth="1"/>
    <col min="23" max="23" width="10.71" hidden="0" customWidth="1"/>
    <col min="24" max="24" width="2.2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2.21" hidden="0" customWidth="1"/>
    <col min="34" max="34" width="10.71" hidden="0" customWidth="1"/>
    <col min="35" max="35" width="2.2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s>
  <sheetData>
    <row r="2" ht="40" customHeight="1">
      <c r="D2" s="16" t="s">
        <v>144</v>
      </c>
    </row>
    <row r="5" ht="30" customHeight="1">
      <c r="B5" s="17"/>
      <c r="C5" s="17"/>
      <c r="D5" s="17" t="s">
        <v>51</v>
      </c>
      <c r="E5" s="17"/>
      <c r="F5" s="17"/>
      <c r="G5" s="17" t="s">
        <v>52</v>
      </c>
      <c r="H5" s="17"/>
      <c r="I5" s="17"/>
      <c r="J5" s="17"/>
      <c r="K5" s="17"/>
      <c r="L5" s="17"/>
      <c r="M5" s="17"/>
      <c r="N5" s="17" t="s">
        <v>53</v>
      </c>
      <c r="O5" s="17"/>
      <c r="P5" s="17"/>
      <c r="Q5" s="17"/>
      <c r="R5" s="17"/>
      <c r="S5" s="17"/>
      <c r="T5" s="17" t="s">
        <v>54</v>
      </c>
      <c r="U5" s="17"/>
      <c r="V5" s="17"/>
      <c r="W5" s="17"/>
      <c r="X5" s="17"/>
      <c r="Y5" s="17" t="s">
        <v>55</v>
      </c>
      <c r="Z5" s="17"/>
      <c r="AA5" s="17"/>
      <c r="AB5" s="17"/>
      <c r="AC5" s="17"/>
      <c r="AD5" s="17"/>
      <c r="AE5" s="17"/>
      <c r="AF5" s="17" t="s">
        <v>42</v>
      </c>
      <c r="AG5" s="17"/>
      <c r="AH5" s="17" t="s">
        <v>43</v>
      </c>
      <c r="AI5" s="17"/>
      <c r="AJ5" s="17" t="s">
        <v>56</v>
      </c>
      <c r="AK5" s="17"/>
      <c r="AL5" s="17"/>
      <c r="AM5" s="17"/>
      <c r="AN5" s="17"/>
      <c r="AO5" s="17"/>
      <c r="AP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R6" s="13" t="s">
        <v>31</v>
      </c>
      <c r="T6" s="13" t="s">
        <v>32</v>
      </c>
      <c r="U6" s="13" t="s">
        <v>33</v>
      </c>
      <c r="V6" s="13" t="s">
        <v>34</v>
      </c>
      <c r="W6" s="13" t="s">
        <v>35</v>
      </c>
      <c r="Y6" s="13" t="s">
        <v>36</v>
      </c>
      <c r="Z6" s="13" t="s">
        <v>37</v>
      </c>
      <c r="AA6" s="13" t="s">
        <v>38</v>
      </c>
      <c r="AB6" s="13" t="s">
        <v>39</v>
      </c>
      <c r="AC6" s="13" t="s">
        <v>40</v>
      </c>
      <c r="AD6" s="13" t="s">
        <v>41</v>
      </c>
      <c r="AF6" s="13" t="s">
        <v>42</v>
      </c>
      <c r="AH6" s="13" t="s">
        <v>43</v>
      </c>
      <c r="AJ6" s="13" t="s">
        <v>44</v>
      </c>
      <c r="AK6" s="13" t="s">
        <v>45</v>
      </c>
      <c r="AL6" s="13" t="s">
        <v>46</v>
      </c>
      <c r="AM6" s="13" t="s">
        <v>47</v>
      </c>
      <c r="AN6" s="13" t="s">
        <v>48</v>
      </c>
      <c r="AO6" s="13" t="s">
        <v>49</v>
      </c>
      <c r="AP6" s="13" t="s">
        <v>50</v>
      </c>
    </row>
    <row r="7" ht="30" customHeight="1">
      <c r="B7" s="11" t="s">
        <v>19</v>
      </c>
      <c r="C7" s="11" t="n">
        <v>939</v>
      </c>
      <c r="D7" s="11" t="n">
        <v>465</v>
      </c>
      <c r="E7" s="11" t="n">
        <v>474</v>
      </c>
      <c r="F7" s="11"/>
      <c r="G7" s="11" t="n">
        <v>111</v>
      </c>
      <c r="H7" s="11" t="n">
        <v>170</v>
      </c>
      <c r="I7" s="11" t="n">
        <v>183</v>
      </c>
      <c r="J7" s="11" t="n">
        <v>163</v>
      </c>
      <c r="K7" s="11" t="n">
        <v>124</v>
      </c>
      <c r="L7" s="11" t="n">
        <v>188</v>
      </c>
      <c r="M7" s="11"/>
      <c r="N7" s="11" t="n">
        <v>53</v>
      </c>
      <c r="O7" s="11" t="n">
        <v>158</v>
      </c>
      <c r="P7" s="11" t="n">
        <v>191</v>
      </c>
      <c r="Q7" s="11" t="n">
        <v>358</v>
      </c>
      <c r="R7" s="11" t="n">
        <v>177</v>
      </c>
      <c r="S7" s="11"/>
      <c r="T7" s="11" t="n">
        <v>44</v>
      </c>
      <c r="U7" s="11" t="n">
        <v>146</v>
      </c>
      <c r="V7" s="11" t="n">
        <v>161</v>
      </c>
      <c r="W7" s="11" t="n">
        <v>498</v>
      </c>
      <c r="X7" s="11"/>
      <c r="Y7" s="11" t="n">
        <v>447</v>
      </c>
      <c r="Z7" s="11" t="n">
        <v>98</v>
      </c>
      <c r="AA7" s="11" t="n">
        <v>219</v>
      </c>
      <c r="AB7" s="11" t="n">
        <v>52</v>
      </c>
      <c r="AC7" s="11" t="n">
        <v>56</v>
      </c>
      <c r="AD7" s="11" t="n">
        <v>57</v>
      </c>
      <c r="AE7" s="11"/>
      <c r="AF7" s="11" t="n">
        <v>465</v>
      </c>
      <c r="AG7" s="11"/>
      <c r="AH7" s="11" t="n">
        <v>939</v>
      </c>
      <c r="AI7" s="11"/>
      <c r="AJ7" s="11" t="n">
        <v>255</v>
      </c>
      <c r="AK7" s="11" t="n">
        <v>180</v>
      </c>
      <c r="AL7" s="11" t="n">
        <v>178</v>
      </c>
      <c r="AM7" s="11" t="n">
        <v>83</v>
      </c>
      <c r="AN7" s="11" t="n">
        <v>59</v>
      </c>
      <c r="AO7" s="11" t="n">
        <v>89</v>
      </c>
      <c r="AP7" s="11" t="n">
        <v>95</v>
      </c>
    </row>
    <row r="8" ht="30" customHeight="1">
      <c r="B8" s="12" t="s">
        <v>20</v>
      </c>
      <c r="C8" s="12" t="n">
        <v>939</v>
      </c>
      <c r="D8" s="12" t="n">
        <v>464</v>
      </c>
      <c r="E8" s="12" t="n">
        <v>475</v>
      </c>
      <c r="F8" s="12"/>
      <c r="G8" s="12" t="n">
        <v>95</v>
      </c>
      <c r="H8" s="12" t="n">
        <v>159</v>
      </c>
      <c r="I8" s="12" t="n">
        <v>158</v>
      </c>
      <c r="J8" s="12" t="n">
        <v>159</v>
      </c>
      <c r="K8" s="12" t="n">
        <v>142</v>
      </c>
      <c r="L8" s="12" t="n">
        <v>225</v>
      </c>
      <c r="M8" s="12"/>
      <c r="N8" s="12" t="n">
        <v>66</v>
      </c>
      <c r="O8" s="12" t="n">
        <v>186</v>
      </c>
      <c r="P8" s="12" t="n">
        <v>241</v>
      </c>
      <c r="Q8" s="12" t="n">
        <v>300</v>
      </c>
      <c r="R8" s="12" t="n">
        <v>144</v>
      </c>
      <c r="S8" s="12"/>
      <c r="T8" s="12" t="n">
        <v>42</v>
      </c>
      <c r="U8" s="12" t="n">
        <v>167</v>
      </c>
      <c r="V8" s="12" t="n">
        <v>174</v>
      </c>
      <c r="W8" s="12" t="n">
        <v>462</v>
      </c>
      <c r="X8" s="12"/>
      <c r="Y8" s="12" t="n">
        <v>400</v>
      </c>
      <c r="Z8" s="12" t="n">
        <v>97</v>
      </c>
      <c r="AA8" s="12" t="n">
        <v>262</v>
      </c>
      <c r="AB8" s="12" t="n">
        <v>58</v>
      </c>
      <c r="AC8" s="12" t="n">
        <v>48</v>
      </c>
      <c r="AD8" s="12" t="n">
        <v>63</v>
      </c>
      <c r="AE8" s="12"/>
      <c r="AF8" s="12" t="n">
        <v>476</v>
      </c>
      <c r="AG8" s="12"/>
      <c r="AH8" s="12" t="n">
        <v>939</v>
      </c>
      <c r="AI8" s="12"/>
      <c r="AJ8" s="12" t="n">
        <v>228</v>
      </c>
      <c r="AK8" s="12" t="n">
        <v>182</v>
      </c>
      <c r="AL8" s="12" t="n">
        <v>152</v>
      </c>
      <c r="AM8" s="12" t="n">
        <v>88</v>
      </c>
      <c r="AN8" s="12" t="n">
        <v>72</v>
      </c>
      <c r="AO8" s="12" t="n">
        <v>78</v>
      </c>
      <c r="AP8" s="12" t="n">
        <v>139</v>
      </c>
    </row>
    <row r="9">
      <c r="B9" s="20" t="s">
        <v>135</v>
      </c>
      <c r="C9" s="19" t="n">
        <v>0.195486862825766</v>
      </c>
      <c r="D9" s="19" t="n">
        <v>0.226569894192527</v>
      </c>
      <c r="E9" s="19" t="n">
        <v>0.165080849514964</v>
      </c>
      <c r="F9" s="19"/>
      <c r="G9" s="19" t="n">
        <v>0.306152340674008</v>
      </c>
      <c r="H9" s="19" t="n">
        <v>0.256773109511017</v>
      </c>
      <c r="I9" s="19" t="n">
        <v>0.166382367239627</v>
      </c>
      <c r="J9" s="19" t="n">
        <v>0.23476681068891</v>
      </c>
      <c r="K9" s="19" t="n">
        <v>0.146564412748286</v>
      </c>
      <c r="L9" s="19" t="n">
        <v>0.128713557807298</v>
      </c>
      <c r="M9" s="19"/>
      <c r="N9" s="19" t="n">
        <v>0.401811920790561</v>
      </c>
      <c r="O9" s="19" t="n">
        <v>0.168319960740334</v>
      </c>
      <c r="P9" s="19" t="n">
        <v>0.176356897118157</v>
      </c>
      <c r="Q9" s="19" t="n">
        <v>0.195534015643248</v>
      </c>
      <c r="R9" s="19" t="n">
        <v>0.171053048810931</v>
      </c>
      <c r="S9" s="19"/>
      <c r="T9" s="19" t="n">
        <v>0.247495573292815</v>
      </c>
      <c r="U9" s="19" t="n">
        <v>0.206906072135125</v>
      </c>
      <c r="V9" s="19" t="n">
        <v>0.196804476529108</v>
      </c>
      <c r="W9" s="19" t="n">
        <v>0.185386138020077</v>
      </c>
      <c r="X9" s="19"/>
      <c r="Y9" s="19" t="n">
        <v>0.218299238406598</v>
      </c>
      <c r="Z9" s="19" t="n">
        <v>0.222974398149755</v>
      </c>
      <c r="AA9" s="19" t="n">
        <v>0.152163889030728</v>
      </c>
      <c r="AB9" s="19" t="n">
        <v>0.225178900176894</v>
      </c>
      <c r="AC9" s="19" t="n">
        <v>0.200396193338906</v>
      </c>
      <c r="AD9" s="19" t="n">
        <v>0.176041917810008</v>
      </c>
      <c r="AE9" s="19"/>
      <c r="AF9" s="19" t="n">
        <v>0.183183608529327</v>
      </c>
      <c r="AG9" s="19"/>
      <c r="AH9" s="19" t="n">
        <v>0.195486862825766</v>
      </c>
      <c r="AI9" s="19"/>
      <c r="AJ9" s="19" t="n">
        <v>0.212228355939495</v>
      </c>
      <c r="AK9" s="19" t="n">
        <v>0.182465059584887</v>
      </c>
      <c r="AL9" s="19" t="n">
        <v>0.134783940249947</v>
      </c>
      <c r="AM9" s="19" t="n">
        <v>0.267615843684998</v>
      </c>
      <c r="AN9" s="19" t="n">
        <v>0.125226244803534</v>
      </c>
      <c r="AO9" s="19" t="n">
        <v>0.238789382374492</v>
      </c>
      <c r="AP9" s="19" t="n">
        <v>0.218038853952722</v>
      </c>
    </row>
    <row r="10">
      <c r="B10" s="20" t="s">
        <v>136</v>
      </c>
      <c r="C10" s="19" t="n">
        <v>0.507465606137014</v>
      </c>
      <c r="D10" s="19" t="n">
        <v>0.506206427632377</v>
      </c>
      <c r="E10" s="19" t="n">
        <v>0.508697358533392</v>
      </c>
      <c r="F10" s="19"/>
      <c r="G10" s="19" t="n">
        <v>0.461680475144081</v>
      </c>
      <c r="H10" s="19" t="n">
        <v>0.515483058581055</v>
      </c>
      <c r="I10" s="19" t="n">
        <v>0.542756283004217</v>
      </c>
      <c r="J10" s="19" t="n">
        <v>0.483152570304641</v>
      </c>
      <c r="K10" s="19" t="n">
        <v>0.533112649513827</v>
      </c>
      <c r="L10" s="19" t="n">
        <v>0.49747536005046</v>
      </c>
      <c r="M10" s="19"/>
      <c r="N10" s="19" t="n">
        <v>0.363264465667547</v>
      </c>
      <c r="O10" s="19" t="n">
        <v>0.534233765402736</v>
      </c>
      <c r="P10" s="19" t="n">
        <v>0.541097101773736</v>
      </c>
      <c r="Q10" s="19" t="n">
        <v>0.524220870552443</v>
      </c>
      <c r="R10" s="19" t="n">
        <v>0.454465995293909</v>
      </c>
      <c r="S10" s="19"/>
      <c r="T10" s="19" t="n">
        <v>0.443291500847424</v>
      </c>
      <c r="U10" s="19" t="n">
        <v>0.429740440763739</v>
      </c>
      <c r="V10" s="19" t="n">
        <v>0.457496303328319</v>
      </c>
      <c r="W10" s="19" t="n">
        <v>0.561179186692216</v>
      </c>
      <c r="X10" s="19"/>
      <c r="Y10" s="19" t="n">
        <v>0.539428576728896</v>
      </c>
      <c r="Z10" s="19" t="n">
        <v>0.501153596391807</v>
      </c>
      <c r="AA10" s="19" t="n">
        <v>0.488632184020348</v>
      </c>
      <c r="AB10" s="19" t="n">
        <v>0.457891458351361</v>
      </c>
      <c r="AC10" s="19" t="n">
        <v>0.513958932703874</v>
      </c>
      <c r="AD10" s="19" t="n">
        <v>0.407094425286016</v>
      </c>
      <c r="AE10" s="19"/>
      <c r="AF10" s="19" t="n">
        <v>0.487131511976768</v>
      </c>
      <c r="AG10" s="19"/>
      <c r="AH10" s="19" t="n">
        <v>0.507465606137014</v>
      </c>
      <c r="AI10" s="19"/>
      <c r="AJ10" s="19" t="n">
        <v>0.515206204695637</v>
      </c>
      <c r="AK10" s="19" t="n">
        <v>0.502760460224332</v>
      </c>
      <c r="AL10" s="19" t="n">
        <v>0.514789326678716</v>
      </c>
      <c r="AM10" s="19" t="n">
        <v>0.472824791367105</v>
      </c>
      <c r="AN10" s="19" t="n">
        <v>0.548995192788231</v>
      </c>
      <c r="AO10" s="19" t="n">
        <v>0.431811125048006</v>
      </c>
      <c r="AP10" s="19" t="n">
        <v>0.535767666782983</v>
      </c>
    </row>
    <row r="11">
      <c r="B11" s="20" t="s">
        <v>137</v>
      </c>
      <c r="C11" s="19" t="n">
        <v>0.250624507160274</v>
      </c>
      <c r="D11" s="19" t="n">
        <v>0.215606541367656</v>
      </c>
      <c r="E11" s="19" t="n">
        <v>0.284879748273795</v>
      </c>
      <c r="F11" s="19"/>
      <c r="G11" s="19" t="n">
        <v>0.183391656449956</v>
      </c>
      <c r="H11" s="19" t="n">
        <v>0.181638254502288</v>
      </c>
      <c r="I11" s="19" t="n">
        <v>0.238746337094128</v>
      </c>
      <c r="J11" s="19" t="n">
        <v>0.248573574799932</v>
      </c>
      <c r="K11" s="19" t="n">
        <v>0.23951416267701</v>
      </c>
      <c r="L11" s="19" t="n">
        <v>0.344777046349332</v>
      </c>
      <c r="M11" s="19"/>
      <c r="N11" s="19" t="n">
        <v>0.234923613541891</v>
      </c>
      <c r="O11" s="19" t="n">
        <v>0.248109723155231</v>
      </c>
      <c r="P11" s="19" t="n">
        <v>0.22094459951946</v>
      </c>
      <c r="Q11" s="19" t="n">
        <v>0.246193433152529</v>
      </c>
      <c r="R11" s="19" t="n">
        <v>0.309654100238388</v>
      </c>
      <c r="S11" s="19"/>
      <c r="T11" s="19" t="n">
        <v>0.309212925859761</v>
      </c>
      <c r="U11" s="19" t="n">
        <v>0.322855351111126</v>
      </c>
      <c r="V11" s="19" t="n">
        <v>0.269265797486314</v>
      </c>
      <c r="W11" s="19" t="n">
        <v>0.213162122322528</v>
      </c>
      <c r="X11" s="19"/>
      <c r="Y11" s="19" t="n">
        <v>0.213476269291837</v>
      </c>
      <c r="Z11" s="19" t="n">
        <v>0.222157562527595</v>
      </c>
      <c r="AA11" s="19" t="n">
        <v>0.319333571716538</v>
      </c>
      <c r="AB11" s="19" t="n">
        <v>0.231759959632933</v>
      </c>
      <c r="AC11" s="19" t="n">
        <v>0.205358633465</v>
      </c>
      <c r="AD11" s="19" t="n">
        <v>0.295435923712684</v>
      </c>
      <c r="AE11" s="19"/>
      <c r="AF11" s="19" t="n">
        <v>0.285128048585489</v>
      </c>
      <c r="AG11" s="19"/>
      <c r="AH11" s="19" t="n">
        <v>0.250624507160274</v>
      </c>
      <c r="AI11" s="19"/>
      <c r="AJ11" s="19" t="n">
        <v>0.225317132572279</v>
      </c>
      <c r="AK11" s="19" t="n">
        <v>0.276088002952416</v>
      </c>
      <c r="AL11" s="19" t="n">
        <v>0.295952851686741</v>
      </c>
      <c r="AM11" s="19" t="n">
        <v>0.2251979597748</v>
      </c>
      <c r="AN11" s="19" t="n">
        <v>0.263376300043705</v>
      </c>
      <c r="AO11" s="19" t="n">
        <v>0.280267294178436</v>
      </c>
      <c r="AP11" s="19" t="n">
        <v>0.202028983710903</v>
      </c>
    </row>
    <row r="12">
      <c r="B12" s="20" t="s">
        <v>138</v>
      </c>
      <c r="C12" s="19" t="n">
        <v>0.0274610851219503</v>
      </c>
      <c r="D12" s="19" t="n">
        <v>0.0392927690695861</v>
      </c>
      <c r="E12" s="19" t="n">
        <v>0.0158871065303472</v>
      </c>
      <c r="F12" s="19"/>
      <c r="G12" s="19" t="n">
        <v>0.0401645070652071</v>
      </c>
      <c r="H12" s="19" t="n">
        <v>0.0305113126605615</v>
      </c>
      <c r="I12" s="19" t="n">
        <v>0.017409375543074</v>
      </c>
      <c r="J12" s="19" t="n">
        <v>0.0231643281851483</v>
      </c>
      <c r="K12" s="19" t="n">
        <v>0.0468054047292573</v>
      </c>
      <c r="L12" s="19" t="n">
        <v>0.0177486046021147</v>
      </c>
      <c r="M12" s="19"/>
      <c r="N12" s="19" t="n">
        <v>0</v>
      </c>
      <c r="O12" s="19" t="n">
        <v>0.0305419795057212</v>
      </c>
      <c r="P12" s="19" t="n">
        <v>0.0426406256853344</v>
      </c>
      <c r="Q12" s="19" t="n">
        <v>0.0193275846049422</v>
      </c>
      <c r="R12" s="19" t="n">
        <v>0.0278923304805243</v>
      </c>
      <c r="S12" s="19"/>
      <c r="T12" s="19" t="n">
        <v>0</v>
      </c>
      <c r="U12" s="19" t="n">
        <v>0.0178541000374962</v>
      </c>
      <c r="V12" s="19" t="n">
        <v>0.0564321022894111</v>
      </c>
      <c r="W12" s="19" t="n">
        <v>0.0256286533899741</v>
      </c>
      <c r="X12" s="19"/>
      <c r="Y12" s="19" t="n">
        <v>0.0166669860879192</v>
      </c>
      <c r="Z12" s="19" t="n">
        <v>0.0232549295784661</v>
      </c>
      <c r="AA12" s="19" t="n">
        <v>0.0220556861902094</v>
      </c>
      <c r="AB12" s="19" t="n">
        <v>0.0528981839001295</v>
      </c>
      <c r="AC12" s="19" t="n">
        <v>0.0802862404922194</v>
      </c>
      <c r="AD12" s="19" t="n">
        <v>0.0665529158942343</v>
      </c>
      <c r="AE12" s="19"/>
      <c r="AF12" s="19" t="n">
        <v>0.0293597359040448</v>
      </c>
      <c r="AG12" s="19"/>
      <c r="AH12" s="19" t="n">
        <v>0.0274610851219503</v>
      </c>
      <c r="AI12" s="19"/>
      <c r="AJ12" s="19" t="n">
        <v>0.0258463127156587</v>
      </c>
      <c r="AK12" s="19" t="n">
        <v>0.0227113994680898</v>
      </c>
      <c r="AL12" s="19" t="n">
        <v>0.023666865818779</v>
      </c>
      <c r="AM12" s="19" t="n">
        <v>0.0216828111734785</v>
      </c>
      <c r="AN12" s="19" t="n">
        <v>0.0411773520545901</v>
      </c>
      <c r="AO12" s="19" t="n">
        <v>0.0411408616397052</v>
      </c>
      <c r="AP12" s="19" t="n">
        <v>0.0293011675441331</v>
      </c>
    </row>
    <row r="13">
      <c r="B13" s="20" t="s">
        <v>139</v>
      </c>
      <c r="C13" s="19" t="n">
        <v>0.00433557086308652</v>
      </c>
      <c r="D13" s="19" t="n">
        <v>0.00286871338233329</v>
      </c>
      <c r="E13" s="19" t="n">
        <v>0.00577047878949062</v>
      </c>
      <c r="F13" s="19"/>
      <c r="G13" s="19" t="n">
        <v>0</v>
      </c>
      <c r="H13" s="19" t="n">
        <v>0.00404837766835758</v>
      </c>
      <c r="I13" s="19" t="n">
        <v>0.0115367472290654</v>
      </c>
      <c r="J13" s="19" t="n">
        <v>0.00616641850043054</v>
      </c>
      <c r="K13" s="19" t="n">
        <v>0</v>
      </c>
      <c r="L13" s="19" t="n">
        <v>0.00278070804332462</v>
      </c>
      <c r="M13" s="19"/>
      <c r="N13" s="19" t="n">
        <v>0</v>
      </c>
      <c r="O13" s="19" t="n">
        <v>0.00596420584889017</v>
      </c>
      <c r="P13" s="19" t="n">
        <v>0.00407502014148398</v>
      </c>
      <c r="Q13" s="19" t="n">
        <v>0.00214993250754851</v>
      </c>
      <c r="R13" s="19" t="n">
        <v>0.00925584562917922</v>
      </c>
      <c r="S13" s="19"/>
      <c r="T13" s="19" t="n">
        <v>0</v>
      </c>
      <c r="U13" s="19" t="n">
        <v>0.0125640819336732</v>
      </c>
      <c r="V13" s="19" t="n">
        <v>0</v>
      </c>
      <c r="W13" s="19" t="n">
        <v>0.00288239791295466</v>
      </c>
      <c r="X13" s="19"/>
      <c r="Y13" s="19" t="n">
        <v>0.00161187265146785</v>
      </c>
      <c r="Z13" s="19" t="n">
        <v>0.00725617318136784</v>
      </c>
      <c r="AA13" s="19" t="n">
        <v>0.0066331819438129</v>
      </c>
      <c r="AB13" s="19" t="n">
        <v>0</v>
      </c>
      <c r="AC13" s="19" t="n">
        <v>0</v>
      </c>
      <c r="AD13" s="19" t="n">
        <v>0.0155521888587789</v>
      </c>
      <c r="AE13" s="19"/>
      <c r="AF13" s="19" t="n">
        <v>0.00719642625488538</v>
      </c>
      <c r="AG13" s="19"/>
      <c r="AH13" s="19" t="n">
        <v>0.00433557086308652</v>
      </c>
      <c r="AI13" s="19"/>
      <c r="AJ13" s="19" t="n">
        <v>0.00741572408872116</v>
      </c>
      <c r="AK13" s="19" t="n">
        <v>0</v>
      </c>
      <c r="AL13" s="19" t="n">
        <v>0.00423065713503464</v>
      </c>
      <c r="AM13" s="19" t="n">
        <v>0.0126785939996183</v>
      </c>
      <c r="AN13" s="19" t="n">
        <v>0</v>
      </c>
      <c r="AO13" s="19" t="n">
        <v>0.00799133675936149</v>
      </c>
      <c r="AP13" s="19" t="n">
        <v>0</v>
      </c>
    </row>
    <row r="14">
      <c r="B14" s="20" t="s">
        <v>60</v>
      </c>
      <c r="C14" s="21" t="n">
        <v>0.014626367891909</v>
      </c>
      <c r="D14" s="21" t="n">
        <v>0.00945565435552137</v>
      </c>
      <c r="E14" s="21" t="n">
        <v>0.0196844583580105</v>
      </c>
      <c r="F14" s="21"/>
      <c r="G14" s="21" t="n">
        <v>0.00861102066674806</v>
      </c>
      <c r="H14" s="21" t="n">
        <v>0.0115458870767207</v>
      </c>
      <c r="I14" s="21" t="n">
        <v>0.0231688898898882</v>
      </c>
      <c r="J14" s="21" t="n">
        <v>0.00417629752093869</v>
      </c>
      <c r="K14" s="21" t="n">
        <v>0.034003370331619</v>
      </c>
      <c r="L14" s="21" t="n">
        <v>0.00850472314747095</v>
      </c>
      <c r="M14" s="21"/>
      <c r="N14" s="21" t="n">
        <v>0</v>
      </c>
      <c r="O14" s="21" t="n">
        <v>0.012830365347087</v>
      </c>
      <c r="P14" s="21" t="n">
        <v>0.014885755761828</v>
      </c>
      <c r="Q14" s="21" t="n">
        <v>0.0125741635392903</v>
      </c>
      <c r="R14" s="21" t="n">
        <v>0.0276786795470683</v>
      </c>
      <c r="S14" s="21"/>
      <c r="T14" s="21" t="n">
        <v>0</v>
      </c>
      <c r="U14" s="21" t="n">
        <v>0.0100799540188409</v>
      </c>
      <c r="V14" s="21" t="n">
        <v>0.0200013203668484</v>
      </c>
      <c r="W14" s="21" t="n">
        <v>0.0117615016622499</v>
      </c>
      <c r="X14" s="21"/>
      <c r="Y14" s="21" t="n">
        <v>0.0105170568332813</v>
      </c>
      <c r="Z14" s="21" t="n">
        <v>0.023203340171009</v>
      </c>
      <c r="AA14" s="21" t="n">
        <v>0.0111814870983631</v>
      </c>
      <c r="AB14" s="21" t="n">
        <v>0.032271497938682</v>
      </c>
      <c r="AC14" s="21" t="n">
        <v>0</v>
      </c>
      <c r="AD14" s="21" t="n">
        <v>0.0393226284382787</v>
      </c>
      <c r="AE14" s="21"/>
      <c r="AF14" s="21" t="n">
        <v>0.00800066874948509</v>
      </c>
      <c r="AG14" s="21"/>
      <c r="AH14" s="21" t="n">
        <v>0.014626367891909</v>
      </c>
      <c r="AI14" s="21"/>
      <c r="AJ14" s="21" t="n">
        <v>0.0139862699882094</v>
      </c>
      <c r="AK14" s="21" t="n">
        <v>0.0159750777702759</v>
      </c>
      <c r="AL14" s="21" t="n">
        <v>0.0265763584307827</v>
      </c>
      <c r="AM14" s="21" t="n">
        <v>0</v>
      </c>
      <c r="AN14" s="21" t="n">
        <v>0.0212249103099393</v>
      </c>
      <c r="AO14" s="21" t="n">
        <v>0</v>
      </c>
      <c r="AP14" s="21" t="n">
        <v>0.0148633280092587</v>
      </c>
    </row>
    <row r="15">
      <c r="B15" s="18" t="s">
        <v>122</v>
      </c>
    </row>
    <row r="16">
      <c r="B16" t="s">
        <v>65</v>
      </c>
    </row>
    <row r="17">
      <c r="B17" t="s">
        <v>66</v>
      </c>
    </row>
    <row r="19">
      <c r="B19" s="9" t="str">
        <f>=HYPERLINK("#'Contents'!A1", "Return to Contents")</f>
      </c>
    </row>
  </sheetData>
  <mergeCells count="9">
    <mergeCell ref="D5:E5"/>
    <mergeCell ref="G5:L5"/>
    <mergeCell ref="N5:R5"/>
    <mergeCell ref="T5:W5"/>
    <mergeCell ref="Y5:AD5"/>
    <mergeCell ref="AF5:AF5"/>
    <mergeCell ref="AH5:AH5"/>
    <mergeCell ref="AJ5:AP5"/>
    <mergeCell ref="D2:AJ2"/>
  </mergeCells>
  <pageMargins left="0.7" right="0.7" top="0.75" bottom="0.75" header="0.3" footer="0.3"/>
  <pageSetup paperSize="9" orientation="portrait" horizontalDpi="300" verticalDpi="300" r:id="rId2"/>
  <drawing r:id="rId1"/>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2.21" hidden="0" customWidth="1"/>
    <col min="20" max="20" width="10.71" hidden="0" customWidth="1"/>
    <col min="21" max="21" width="10.71" hidden="0" customWidth="1"/>
    <col min="22" max="22" width="10.71" hidden="0" customWidth="1"/>
    <col min="23" max="23" width="10.71" hidden="0" customWidth="1"/>
    <col min="24" max="24" width="2.2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2.21" hidden="0" customWidth="1"/>
    <col min="34" max="34" width="10.71" hidden="0" customWidth="1"/>
    <col min="35" max="35" width="2.2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s>
  <sheetData>
    <row r="2" ht="40" customHeight="1">
      <c r="D2" s="16" t="s">
        <v>145</v>
      </c>
    </row>
    <row r="5" ht="30" customHeight="1">
      <c r="B5" s="17"/>
      <c r="C5" s="17"/>
      <c r="D5" s="17" t="s">
        <v>51</v>
      </c>
      <c r="E5" s="17"/>
      <c r="F5" s="17"/>
      <c r="G5" s="17" t="s">
        <v>52</v>
      </c>
      <c r="H5" s="17"/>
      <c r="I5" s="17"/>
      <c r="J5" s="17"/>
      <c r="K5" s="17"/>
      <c r="L5" s="17"/>
      <c r="M5" s="17"/>
      <c r="N5" s="17" t="s">
        <v>53</v>
      </c>
      <c r="O5" s="17"/>
      <c r="P5" s="17"/>
      <c r="Q5" s="17"/>
      <c r="R5" s="17"/>
      <c r="S5" s="17"/>
      <c r="T5" s="17" t="s">
        <v>54</v>
      </c>
      <c r="U5" s="17"/>
      <c r="V5" s="17"/>
      <c r="W5" s="17"/>
      <c r="X5" s="17"/>
      <c r="Y5" s="17" t="s">
        <v>55</v>
      </c>
      <c r="Z5" s="17"/>
      <c r="AA5" s="17"/>
      <c r="AB5" s="17"/>
      <c r="AC5" s="17"/>
      <c r="AD5" s="17"/>
      <c r="AE5" s="17"/>
      <c r="AF5" s="17" t="s">
        <v>42</v>
      </c>
      <c r="AG5" s="17"/>
      <c r="AH5" s="17" t="s">
        <v>43</v>
      </c>
      <c r="AI5" s="17"/>
      <c r="AJ5" s="17" t="s">
        <v>56</v>
      </c>
      <c r="AK5" s="17"/>
      <c r="AL5" s="17"/>
      <c r="AM5" s="17"/>
      <c r="AN5" s="17"/>
      <c r="AO5" s="17"/>
      <c r="AP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R6" s="13" t="s">
        <v>31</v>
      </c>
      <c r="T6" s="13" t="s">
        <v>32</v>
      </c>
      <c r="U6" s="13" t="s">
        <v>33</v>
      </c>
      <c r="V6" s="13" t="s">
        <v>34</v>
      </c>
      <c r="W6" s="13" t="s">
        <v>35</v>
      </c>
      <c r="Y6" s="13" t="s">
        <v>36</v>
      </c>
      <c r="Z6" s="13" t="s">
        <v>37</v>
      </c>
      <c r="AA6" s="13" t="s">
        <v>38</v>
      </c>
      <c r="AB6" s="13" t="s">
        <v>39</v>
      </c>
      <c r="AC6" s="13" t="s">
        <v>40</v>
      </c>
      <c r="AD6" s="13" t="s">
        <v>41</v>
      </c>
      <c r="AF6" s="13" t="s">
        <v>42</v>
      </c>
      <c r="AH6" s="13" t="s">
        <v>43</v>
      </c>
      <c r="AJ6" s="13" t="s">
        <v>44</v>
      </c>
      <c r="AK6" s="13" t="s">
        <v>45</v>
      </c>
      <c r="AL6" s="13" t="s">
        <v>46</v>
      </c>
      <c r="AM6" s="13" t="s">
        <v>47</v>
      </c>
      <c r="AN6" s="13" t="s">
        <v>48</v>
      </c>
      <c r="AO6" s="13" t="s">
        <v>49</v>
      </c>
      <c r="AP6" s="13" t="s">
        <v>50</v>
      </c>
    </row>
    <row r="7" ht="30" customHeight="1">
      <c r="B7" s="11" t="s">
        <v>19</v>
      </c>
      <c r="C7" s="11" t="n">
        <v>939</v>
      </c>
      <c r="D7" s="11" t="n">
        <v>465</v>
      </c>
      <c r="E7" s="11" t="n">
        <v>474</v>
      </c>
      <c r="F7" s="11"/>
      <c r="G7" s="11" t="n">
        <v>111</v>
      </c>
      <c r="H7" s="11" t="n">
        <v>170</v>
      </c>
      <c r="I7" s="11" t="n">
        <v>183</v>
      </c>
      <c r="J7" s="11" t="n">
        <v>163</v>
      </c>
      <c r="K7" s="11" t="n">
        <v>124</v>
      </c>
      <c r="L7" s="11" t="n">
        <v>188</v>
      </c>
      <c r="M7" s="11"/>
      <c r="N7" s="11" t="n">
        <v>53</v>
      </c>
      <c r="O7" s="11" t="n">
        <v>158</v>
      </c>
      <c r="P7" s="11" t="n">
        <v>191</v>
      </c>
      <c r="Q7" s="11" t="n">
        <v>358</v>
      </c>
      <c r="R7" s="11" t="n">
        <v>177</v>
      </c>
      <c r="S7" s="11"/>
      <c r="T7" s="11" t="n">
        <v>44</v>
      </c>
      <c r="U7" s="11" t="n">
        <v>146</v>
      </c>
      <c r="V7" s="11" t="n">
        <v>161</v>
      </c>
      <c r="W7" s="11" t="n">
        <v>498</v>
      </c>
      <c r="X7" s="11"/>
      <c r="Y7" s="11" t="n">
        <v>447</v>
      </c>
      <c r="Z7" s="11" t="n">
        <v>98</v>
      </c>
      <c r="AA7" s="11" t="n">
        <v>219</v>
      </c>
      <c r="AB7" s="11" t="n">
        <v>52</v>
      </c>
      <c r="AC7" s="11" t="n">
        <v>56</v>
      </c>
      <c r="AD7" s="11" t="n">
        <v>57</v>
      </c>
      <c r="AE7" s="11"/>
      <c r="AF7" s="11" t="n">
        <v>465</v>
      </c>
      <c r="AG7" s="11"/>
      <c r="AH7" s="11" t="n">
        <v>939</v>
      </c>
      <c r="AI7" s="11"/>
      <c r="AJ7" s="11" t="n">
        <v>255</v>
      </c>
      <c r="AK7" s="11" t="n">
        <v>180</v>
      </c>
      <c r="AL7" s="11" t="n">
        <v>178</v>
      </c>
      <c r="AM7" s="11" t="n">
        <v>83</v>
      </c>
      <c r="AN7" s="11" t="n">
        <v>59</v>
      </c>
      <c r="AO7" s="11" t="n">
        <v>89</v>
      </c>
      <c r="AP7" s="11" t="n">
        <v>95</v>
      </c>
    </row>
    <row r="8" ht="30" customHeight="1">
      <c r="B8" s="12" t="s">
        <v>20</v>
      </c>
      <c r="C8" s="12" t="n">
        <v>939</v>
      </c>
      <c r="D8" s="12" t="n">
        <v>464</v>
      </c>
      <c r="E8" s="12" t="n">
        <v>475</v>
      </c>
      <c r="F8" s="12"/>
      <c r="G8" s="12" t="n">
        <v>95</v>
      </c>
      <c r="H8" s="12" t="n">
        <v>159</v>
      </c>
      <c r="I8" s="12" t="n">
        <v>158</v>
      </c>
      <c r="J8" s="12" t="n">
        <v>159</v>
      </c>
      <c r="K8" s="12" t="n">
        <v>142</v>
      </c>
      <c r="L8" s="12" t="n">
        <v>225</v>
      </c>
      <c r="M8" s="12"/>
      <c r="N8" s="12" t="n">
        <v>66</v>
      </c>
      <c r="O8" s="12" t="n">
        <v>186</v>
      </c>
      <c r="P8" s="12" t="n">
        <v>241</v>
      </c>
      <c r="Q8" s="12" t="n">
        <v>300</v>
      </c>
      <c r="R8" s="12" t="n">
        <v>144</v>
      </c>
      <c r="S8" s="12"/>
      <c r="T8" s="12" t="n">
        <v>42</v>
      </c>
      <c r="U8" s="12" t="n">
        <v>167</v>
      </c>
      <c r="V8" s="12" t="n">
        <v>174</v>
      </c>
      <c r="W8" s="12" t="n">
        <v>462</v>
      </c>
      <c r="X8" s="12"/>
      <c r="Y8" s="12" t="n">
        <v>400</v>
      </c>
      <c r="Z8" s="12" t="n">
        <v>97</v>
      </c>
      <c r="AA8" s="12" t="n">
        <v>262</v>
      </c>
      <c r="AB8" s="12" t="n">
        <v>58</v>
      </c>
      <c r="AC8" s="12" t="n">
        <v>48</v>
      </c>
      <c r="AD8" s="12" t="n">
        <v>63</v>
      </c>
      <c r="AE8" s="12"/>
      <c r="AF8" s="12" t="n">
        <v>476</v>
      </c>
      <c r="AG8" s="12"/>
      <c r="AH8" s="12" t="n">
        <v>939</v>
      </c>
      <c r="AI8" s="12"/>
      <c r="AJ8" s="12" t="n">
        <v>228</v>
      </c>
      <c r="AK8" s="12" t="n">
        <v>182</v>
      </c>
      <c r="AL8" s="12" t="n">
        <v>152</v>
      </c>
      <c r="AM8" s="12" t="n">
        <v>88</v>
      </c>
      <c r="AN8" s="12" t="n">
        <v>72</v>
      </c>
      <c r="AO8" s="12" t="n">
        <v>78</v>
      </c>
      <c r="AP8" s="12" t="n">
        <v>139</v>
      </c>
    </row>
    <row r="9">
      <c r="B9" s="20" t="s">
        <v>135</v>
      </c>
      <c r="C9" s="19" t="n">
        <v>0.239471945274984</v>
      </c>
      <c r="D9" s="19" t="n">
        <v>0.255761823759471</v>
      </c>
      <c r="E9" s="19" t="n">
        <v>0.223536875873731</v>
      </c>
      <c r="F9" s="19"/>
      <c r="G9" s="19" t="n">
        <v>0.226657650881878</v>
      </c>
      <c r="H9" s="19" t="n">
        <v>0.297142818407843</v>
      </c>
      <c r="I9" s="19" t="n">
        <v>0.198127390274644</v>
      </c>
      <c r="J9" s="19" t="n">
        <v>0.262489765467211</v>
      </c>
      <c r="K9" s="19" t="n">
        <v>0.241338339545677</v>
      </c>
      <c r="L9" s="19" t="n">
        <v>0.215575904506141</v>
      </c>
      <c r="M9" s="19"/>
      <c r="N9" s="19" t="n">
        <v>0.402019024515337</v>
      </c>
      <c r="O9" s="19" t="n">
        <v>0.226587841105992</v>
      </c>
      <c r="P9" s="19" t="n">
        <v>0.282920005792339</v>
      </c>
      <c r="Q9" s="19" t="n">
        <v>0.205247348240533</v>
      </c>
      <c r="R9" s="19" t="n">
        <v>0.183618261331236</v>
      </c>
      <c r="S9" s="19"/>
      <c r="T9" s="19" t="n">
        <v>0.21427400226102</v>
      </c>
      <c r="U9" s="19" t="n">
        <v>0.277476294113383</v>
      </c>
      <c r="V9" s="19" t="n">
        <v>0.266176364448591</v>
      </c>
      <c r="W9" s="19" t="n">
        <v>0.218913248703692</v>
      </c>
      <c r="X9" s="19"/>
      <c r="Y9" s="19" t="n">
        <v>0.223635786889521</v>
      </c>
      <c r="Z9" s="19" t="n">
        <v>0.280073676364794</v>
      </c>
      <c r="AA9" s="19" t="n">
        <v>0.246003650598273</v>
      </c>
      <c r="AB9" s="19" t="n">
        <v>0.24624160499826</v>
      </c>
      <c r="AC9" s="19" t="n">
        <v>0.179941903379583</v>
      </c>
      <c r="AD9" s="19" t="n">
        <v>0.254306985118281</v>
      </c>
      <c r="AE9" s="19"/>
      <c r="AF9" s="19" t="n">
        <v>0.22226474775688</v>
      </c>
      <c r="AG9" s="19"/>
      <c r="AH9" s="19" t="n">
        <v>0.239471945274984</v>
      </c>
      <c r="AI9" s="19"/>
      <c r="AJ9" s="19" t="n">
        <v>0.243394851495905</v>
      </c>
      <c r="AK9" s="19" t="n">
        <v>0.26873546377728</v>
      </c>
      <c r="AL9" s="19" t="n">
        <v>0.151885511564575</v>
      </c>
      <c r="AM9" s="19" t="n">
        <v>0.220248309896437</v>
      </c>
      <c r="AN9" s="19" t="n">
        <v>0.243693066390749</v>
      </c>
      <c r="AO9" s="19" t="n">
        <v>0.294612239319548</v>
      </c>
      <c r="AP9" s="19" t="n">
        <v>0.269599560762393</v>
      </c>
    </row>
    <row r="10">
      <c r="B10" s="20" t="s">
        <v>136</v>
      </c>
      <c r="C10" s="19" t="n">
        <v>0.506911585754254</v>
      </c>
      <c r="D10" s="19" t="n">
        <v>0.521089847587134</v>
      </c>
      <c r="E10" s="19" t="n">
        <v>0.493042139980841</v>
      </c>
      <c r="F10" s="19"/>
      <c r="G10" s="19" t="n">
        <v>0.544233030043063</v>
      </c>
      <c r="H10" s="19" t="n">
        <v>0.474431277680806</v>
      </c>
      <c r="I10" s="19" t="n">
        <v>0.515005271456595</v>
      </c>
      <c r="J10" s="19" t="n">
        <v>0.543833136849611</v>
      </c>
      <c r="K10" s="19" t="n">
        <v>0.477624903303413</v>
      </c>
      <c r="L10" s="19" t="n">
        <v>0.500768922833728</v>
      </c>
      <c r="M10" s="19"/>
      <c r="N10" s="19" t="n">
        <v>0.400041329084605</v>
      </c>
      <c r="O10" s="19" t="n">
        <v>0.569192387623221</v>
      </c>
      <c r="P10" s="19" t="n">
        <v>0.500181489845366</v>
      </c>
      <c r="Q10" s="19" t="n">
        <v>0.519571379102433</v>
      </c>
      <c r="R10" s="19" t="n">
        <v>0.467036510798651</v>
      </c>
      <c r="S10" s="19"/>
      <c r="T10" s="19" t="n">
        <v>0.376327539290599</v>
      </c>
      <c r="U10" s="19" t="n">
        <v>0.436145217005958</v>
      </c>
      <c r="V10" s="19" t="n">
        <v>0.496152714410436</v>
      </c>
      <c r="W10" s="19" t="n">
        <v>0.558785194428147</v>
      </c>
      <c r="X10" s="19"/>
      <c r="Y10" s="19" t="n">
        <v>0.527314677152341</v>
      </c>
      <c r="Z10" s="19" t="n">
        <v>0.51973417035172</v>
      </c>
      <c r="AA10" s="19" t="n">
        <v>0.475248895072318</v>
      </c>
      <c r="AB10" s="19" t="n">
        <v>0.561404573859342</v>
      </c>
      <c r="AC10" s="19" t="n">
        <v>0.591620190189683</v>
      </c>
      <c r="AD10" s="19" t="n">
        <v>0.447074093969493</v>
      </c>
      <c r="AE10" s="19"/>
      <c r="AF10" s="19" t="n">
        <v>0.484980733271204</v>
      </c>
      <c r="AG10" s="19"/>
      <c r="AH10" s="19" t="n">
        <v>0.506911585754254</v>
      </c>
      <c r="AI10" s="19"/>
      <c r="AJ10" s="19" t="n">
        <v>0.511137611182077</v>
      </c>
      <c r="AK10" s="19" t="n">
        <v>0.453711650367553</v>
      </c>
      <c r="AL10" s="19" t="n">
        <v>0.568822175927774</v>
      </c>
      <c r="AM10" s="19" t="n">
        <v>0.582137810822583</v>
      </c>
      <c r="AN10" s="19" t="n">
        <v>0.583032183744145</v>
      </c>
      <c r="AO10" s="19" t="n">
        <v>0.390988014617018</v>
      </c>
      <c r="AP10" s="19" t="n">
        <v>0.480085042531237</v>
      </c>
    </row>
    <row r="11">
      <c r="B11" s="20" t="s">
        <v>137</v>
      </c>
      <c r="C11" s="19" t="n">
        <v>0.205463278370776</v>
      </c>
      <c r="D11" s="19" t="n">
        <v>0.169100425531513</v>
      </c>
      <c r="E11" s="19" t="n">
        <v>0.241034113608929</v>
      </c>
      <c r="F11" s="19"/>
      <c r="G11" s="19" t="n">
        <v>0.162969458943228</v>
      </c>
      <c r="H11" s="19" t="n">
        <v>0.193774190052022</v>
      </c>
      <c r="I11" s="19" t="n">
        <v>0.222559834464093</v>
      </c>
      <c r="J11" s="19" t="n">
        <v>0.161196957545397</v>
      </c>
      <c r="K11" s="19" t="n">
        <v>0.203096482955656</v>
      </c>
      <c r="L11" s="19" t="n">
        <v>0.252659269982605</v>
      </c>
      <c r="M11" s="19"/>
      <c r="N11" s="19" t="n">
        <v>0.149901349012495</v>
      </c>
      <c r="O11" s="19" t="n">
        <v>0.169575919145909</v>
      </c>
      <c r="P11" s="19" t="n">
        <v>0.165798498938711</v>
      </c>
      <c r="Q11" s="19" t="n">
        <v>0.23284072749676</v>
      </c>
      <c r="R11" s="19" t="n">
        <v>0.27581124010315</v>
      </c>
      <c r="S11" s="19"/>
      <c r="T11" s="19" t="n">
        <v>0.386388876195067</v>
      </c>
      <c r="U11" s="19" t="n">
        <v>0.217186788797569</v>
      </c>
      <c r="V11" s="19" t="n">
        <v>0.181377579307133</v>
      </c>
      <c r="W11" s="19" t="n">
        <v>0.183564001536068</v>
      </c>
      <c r="X11" s="19"/>
      <c r="Y11" s="19" t="n">
        <v>0.209160758391429</v>
      </c>
      <c r="Z11" s="19" t="n">
        <v>0.146530726883363</v>
      </c>
      <c r="AA11" s="19" t="n">
        <v>0.248249492248269</v>
      </c>
      <c r="AB11" s="19" t="n">
        <v>0.0953608020087472</v>
      </c>
      <c r="AC11" s="19" t="n">
        <v>0.153364192322699</v>
      </c>
      <c r="AD11" s="19" t="n">
        <v>0.219560130062236</v>
      </c>
      <c r="AE11" s="19"/>
      <c r="AF11" s="19" t="n">
        <v>0.24096861537593</v>
      </c>
      <c r="AG11" s="19"/>
      <c r="AH11" s="19" t="n">
        <v>0.205463278370776</v>
      </c>
      <c r="AI11" s="19"/>
      <c r="AJ11" s="19" t="n">
        <v>0.195868632577004</v>
      </c>
      <c r="AK11" s="19" t="n">
        <v>0.249469783659739</v>
      </c>
      <c r="AL11" s="19" t="n">
        <v>0.206140980656419</v>
      </c>
      <c r="AM11" s="19" t="n">
        <v>0.18413933931268</v>
      </c>
      <c r="AN11" s="19" t="n">
        <v>0.152049839555166</v>
      </c>
      <c r="AO11" s="19" t="n">
        <v>0.244047914393889</v>
      </c>
      <c r="AP11" s="19" t="n">
        <v>0.182413288301104</v>
      </c>
    </row>
    <row r="12">
      <c r="B12" s="20" t="s">
        <v>138</v>
      </c>
      <c r="C12" s="19" t="n">
        <v>0.0287817993685911</v>
      </c>
      <c r="D12" s="19" t="n">
        <v>0.0410037466960035</v>
      </c>
      <c r="E12" s="19" t="n">
        <v>0.0168260577056779</v>
      </c>
      <c r="F12" s="19"/>
      <c r="G12" s="19" t="n">
        <v>0.0560831655452636</v>
      </c>
      <c r="H12" s="19" t="n">
        <v>0.0125375065059227</v>
      </c>
      <c r="I12" s="19" t="n">
        <v>0.0302782061236825</v>
      </c>
      <c r="J12" s="19" t="n">
        <v>0.0225079190949018</v>
      </c>
      <c r="K12" s="19" t="n">
        <v>0.0439369038636353</v>
      </c>
      <c r="L12" s="19" t="n">
        <v>0.0224911795300553</v>
      </c>
      <c r="M12" s="19"/>
      <c r="N12" s="19" t="n">
        <v>0.0334483408009718</v>
      </c>
      <c r="O12" s="19" t="n">
        <v>0.0262218977789321</v>
      </c>
      <c r="P12" s="19" t="n">
        <v>0.0238654855113061</v>
      </c>
      <c r="Q12" s="19" t="n">
        <v>0.0276578885586359</v>
      </c>
      <c r="R12" s="19" t="n">
        <v>0.0409453520810769</v>
      </c>
      <c r="S12" s="19"/>
      <c r="T12" s="19" t="n">
        <v>0</v>
      </c>
      <c r="U12" s="19" t="n">
        <v>0.0279302822006897</v>
      </c>
      <c r="V12" s="19" t="n">
        <v>0.0490727927608005</v>
      </c>
      <c r="W12" s="19" t="n">
        <v>0.0273529198212097</v>
      </c>
      <c r="X12" s="19"/>
      <c r="Y12" s="19" t="n">
        <v>0.0270010555916479</v>
      </c>
      <c r="Z12" s="19" t="n">
        <v>0.0390617404250651</v>
      </c>
      <c r="AA12" s="19" t="n">
        <v>0.019316474982777</v>
      </c>
      <c r="AB12" s="19" t="n">
        <v>0.0448566063122875</v>
      </c>
      <c r="AC12" s="19" t="n">
        <v>0.075073714108035</v>
      </c>
      <c r="AD12" s="19" t="n">
        <v>0</v>
      </c>
      <c r="AE12" s="19"/>
      <c r="AF12" s="19" t="n">
        <v>0.0349156626557896</v>
      </c>
      <c r="AG12" s="19"/>
      <c r="AH12" s="19" t="n">
        <v>0.0287817993685911</v>
      </c>
      <c r="AI12" s="19"/>
      <c r="AJ12" s="19" t="n">
        <v>0.0287708176220133</v>
      </c>
      <c r="AK12" s="19" t="n">
        <v>0.0102396798328069</v>
      </c>
      <c r="AL12" s="19" t="n">
        <v>0.036289193815417</v>
      </c>
      <c r="AM12" s="19" t="n">
        <v>0.0134745399683012</v>
      </c>
      <c r="AN12" s="19" t="n">
        <v>0</v>
      </c>
      <c r="AO12" s="19" t="n">
        <v>0.0576898534651047</v>
      </c>
      <c r="AP12" s="19" t="n">
        <v>0.0530387803960069</v>
      </c>
    </row>
    <row r="13">
      <c r="B13" s="20" t="s">
        <v>139</v>
      </c>
      <c r="C13" s="19" t="n">
        <v>0.00253529060249057</v>
      </c>
      <c r="D13" s="19" t="n">
        <v>0.00152176877687905</v>
      </c>
      <c r="E13" s="19" t="n">
        <v>0.00352673695650632</v>
      </c>
      <c r="F13" s="19"/>
      <c r="G13" s="19" t="n">
        <v>0</v>
      </c>
      <c r="H13" s="19" t="n">
        <v>0.00434150215790111</v>
      </c>
      <c r="I13" s="19" t="n">
        <v>0.00448328698014704</v>
      </c>
      <c r="J13" s="19" t="n">
        <v>0.00616641850043054</v>
      </c>
      <c r="K13" s="19" t="n">
        <v>0</v>
      </c>
      <c r="L13" s="19" t="n">
        <v>0</v>
      </c>
      <c r="M13" s="19"/>
      <c r="N13" s="19" t="n">
        <v>0</v>
      </c>
      <c r="O13" s="19" t="n">
        <v>0</v>
      </c>
      <c r="P13" s="19" t="n">
        <v>0.00407502014148398</v>
      </c>
      <c r="Q13" s="19" t="n">
        <v>0.00230559927593178</v>
      </c>
      <c r="R13" s="19" t="n">
        <v>0.00490995613881824</v>
      </c>
      <c r="S13" s="19"/>
      <c r="T13" s="19" t="n">
        <v>0</v>
      </c>
      <c r="U13" s="19" t="n">
        <v>0.0100404794165527</v>
      </c>
      <c r="V13" s="19" t="n">
        <v>0</v>
      </c>
      <c r="W13" s="19" t="n">
        <v>0.00152902802123371</v>
      </c>
      <c r="X13" s="19"/>
      <c r="Y13" s="19" t="n">
        <v>0.00176779821627391</v>
      </c>
      <c r="Z13" s="19" t="n">
        <v>0.00709520054764852</v>
      </c>
      <c r="AA13" s="19" t="n">
        <v>0</v>
      </c>
      <c r="AB13" s="19" t="n">
        <v>0</v>
      </c>
      <c r="AC13" s="19" t="n">
        <v>0</v>
      </c>
      <c r="AD13" s="19" t="n">
        <v>0.0155521888587789</v>
      </c>
      <c r="AE13" s="19"/>
      <c r="AF13" s="19" t="n">
        <v>0.00354843931702266</v>
      </c>
      <c r="AG13" s="19"/>
      <c r="AH13" s="19" t="n">
        <v>0.00253529060249057</v>
      </c>
      <c r="AI13" s="19"/>
      <c r="AJ13" s="19" t="n">
        <v>0.0104480407474358</v>
      </c>
      <c r="AK13" s="19" t="n">
        <v>0</v>
      </c>
      <c r="AL13" s="19" t="n">
        <v>0</v>
      </c>
      <c r="AM13" s="19" t="n">
        <v>0</v>
      </c>
      <c r="AN13" s="19" t="n">
        <v>0</v>
      </c>
      <c r="AO13" s="19" t="n">
        <v>0</v>
      </c>
      <c r="AP13" s="19" t="n">
        <v>0</v>
      </c>
    </row>
    <row r="14">
      <c r="B14" s="20" t="s">
        <v>60</v>
      </c>
      <c r="C14" s="21" t="n">
        <v>0.0168361006289038</v>
      </c>
      <c r="D14" s="21" t="n">
        <v>0.0115223876489996</v>
      </c>
      <c r="E14" s="21" t="n">
        <v>0.0220340758743145</v>
      </c>
      <c r="F14" s="21"/>
      <c r="G14" s="21" t="n">
        <v>0.0100566945865675</v>
      </c>
      <c r="H14" s="21" t="n">
        <v>0.0177727051955058</v>
      </c>
      <c r="I14" s="21" t="n">
        <v>0.0295460107008381</v>
      </c>
      <c r="J14" s="21" t="n">
        <v>0.00380580254244872</v>
      </c>
      <c r="K14" s="21" t="n">
        <v>0.034003370331619</v>
      </c>
      <c r="L14" s="21" t="n">
        <v>0.00850472314747095</v>
      </c>
      <c r="M14" s="21"/>
      <c r="N14" s="21" t="n">
        <v>0.0145899565865913</v>
      </c>
      <c r="O14" s="21" t="n">
        <v>0.00842195434594613</v>
      </c>
      <c r="P14" s="21" t="n">
        <v>0.0231594997707933</v>
      </c>
      <c r="Q14" s="21" t="n">
        <v>0.0123770573257062</v>
      </c>
      <c r="R14" s="21" t="n">
        <v>0.0276786795470683</v>
      </c>
      <c r="S14" s="21"/>
      <c r="T14" s="21" t="n">
        <v>0.0230095822533138</v>
      </c>
      <c r="U14" s="21" t="n">
        <v>0.031220938465847</v>
      </c>
      <c r="V14" s="21" t="n">
        <v>0.00722054907303977</v>
      </c>
      <c r="W14" s="21" t="n">
        <v>0.0098556074896504</v>
      </c>
      <c r="X14" s="21"/>
      <c r="Y14" s="21" t="n">
        <v>0.0111199237587875</v>
      </c>
      <c r="Z14" s="21" t="n">
        <v>0.00750448542741033</v>
      </c>
      <c r="AA14" s="21" t="n">
        <v>0.0111814870983631</v>
      </c>
      <c r="AB14" s="21" t="n">
        <v>0.0521364128213633</v>
      </c>
      <c r="AC14" s="21" t="n">
        <v>0</v>
      </c>
      <c r="AD14" s="21" t="n">
        <v>0.0635066019912111</v>
      </c>
      <c r="AE14" s="21"/>
      <c r="AF14" s="21" t="n">
        <v>0.0133218016231745</v>
      </c>
      <c r="AG14" s="21"/>
      <c r="AH14" s="21" t="n">
        <v>0.0168361006289038</v>
      </c>
      <c r="AI14" s="21"/>
      <c r="AJ14" s="21" t="n">
        <v>0.0103800463755644</v>
      </c>
      <c r="AK14" s="21" t="n">
        <v>0.0178434223626213</v>
      </c>
      <c r="AL14" s="21" t="n">
        <v>0.0368621380358149</v>
      </c>
      <c r="AM14" s="21" t="n">
        <v>0</v>
      </c>
      <c r="AN14" s="21" t="n">
        <v>0.0212249103099393</v>
      </c>
      <c r="AO14" s="21" t="n">
        <v>0.0126619782044406</v>
      </c>
      <c r="AP14" s="21" t="n">
        <v>0.0148633280092587</v>
      </c>
    </row>
    <row r="15">
      <c r="B15" s="18" t="s">
        <v>122</v>
      </c>
    </row>
    <row r="16">
      <c r="B16" t="s">
        <v>65</v>
      </c>
    </row>
    <row r="17">
      <c r="B17" t="s">
        <v>66</v>
      </c>
    </row>
    <row r="19">
      <c r="B19" s="9" t="str">
        <f>=HYPERLINK("#'Contents'!A1", "Return to Contents")</f>
      </c>
    </row>
  </sheetData>
  <mergeCells count="9">
    <mergeCell ref="D5:E5"/>
    <mergeCell ref="G5:L5"/>
    <mergeCell ref="N5:R5"/>
    <mergeCell ref="T5:W5"/>
    <mergeCell ref="Y5:AD5"/>
    <mergeCell ref="AF5:AF5"/>
    <mergeCell ref="AH5:AH5"/>
    <mergeCell ref="AJ5:AP5"/>
    <mergeCell ref="D2:AJ2"/>
  </mergeCells>
  <pageMargins left="0.7" right="0.7" top="0.75" bottom="0.75" header="0.3" footer="0.3"/>
  <pageSetup paperSize="9" orientation="portrait" horizontalDpi="300" verticalDpi="300" r:id="rId2"/>
  <drawing r:id="rId1"/>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2.21" hidden="0" customWidth="1"/>
    <col min="20" max="20" width="10.71" hidden="0" customWidth="1"/>
    <col min="21" max="21" width="10.71" hidden="0" customWidth="1"/>
    <col min="22" max="22" width="10.71" hidden="0" customWidth="1"/>
    <col min="23" max="23" width="10.71" hidden="0" customWidth="1"/>
    <col min="24" max="24" width="2.2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2.21" hidden="0" customWidth="1"/>
    <col min="34" max="34" width="10.71" hidden="0" customWidth="1"/>
    <col min="35" max="35" width="2.2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s>
  <sheetData>
    <row r="2" ht="40" customHeight="1">
      <c r="D2" s="16" t="s">
        <v>146</v>
      </c>
    </row>
    <row r="5" ht="30" customHeight="1">
      <c r="B5" s="17"/>
      <c r="C5" s="17"/>
      <c r="D5" s="17" t="s">
        <v>51</v>
      </c>
      <c r="E5" s="17"/>
      <c r="F5" s="17"/>
      <c r="G5" s="17" t="s">
        <v>52</v>
      </c>
      <c r="H5" s="17"/>
      <c r="I5" s="17"/>
      <c r="J5" s="17"/>
      <c r="K5" s="17"/>
      <c r="L5" s="17"/>
      <c r="M5" s="17"/>
      <c r="N5" s="17" t="s">
        <v>53</v>
      </c>
      <c r="O5" s="17"/>
      <c r="P5" s="17"/>
      <c r="Q5" s="17"/>
      <c r="R5" s="17"/>
      <c r="S5" s="17"/>
      <c r="T5" s="17" t="s">
        <v>54</v>
      </c>
      <c r="U5" s="17"/>
      <c r="V5" s="17"/>
      <c r="W5" s="17"/>
      <c r="X5" s="17"/>
      <c r="Y5" s="17" t="s">
        <v>55</v>
      </c>
      <c r="Z5" s="17"/>
      <c r="AA5" s="17"/>
      <c r="AB5" s="17"/>
      <c r="AC5" s="17"/>
      <c r="AD5" s="17"/>
      <c r="AE5" s="17"/>
      <c r="AF5" s="17" t="s">
        <v>42</v>
      </c>
      <c r="AG5" s="17"/>
      <c r="AH5" s="17" t="s">
        <v>43</v>
      </c>
      <c r="AI5" s="17"/>
      <c r="AJ5" s="17" t="s">
        <v>56</v>
      </c>
      <c r="AK5" s="17"/>
      <c r="AL5" s="17"/>
      <c r="AM5" s="17"/>
      <c r="AN5" s="17"/>
      <c r="AO5" s="17"/>
      <c r="AP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R6" s="13" t="s">
        <v>31</v>
      </c>
      <c r="T6" s="13" t="s">
        <v>32</v>
      </c>
      <c r="U6" s="13" t="s">
        <v>33</v>
      </c>
      <c r="V6" s="13" t="s">
        <v>34</v>
      </c>
      <c r="W6" s="13" t="s">
        <v>35</v>
      </c>
      <c r="Y6" s="13" t="s">
        <v>36</v>
      </c>
      <c r="Z6" s="13" t="s">
        <v>37</v>
      </c>
      <c r="AA6" s="13" t="s">
        <v>38</v>
      </c>
      <c r="AB6" s="13" t="s">
        <v>39</v>
      </c>
      <c r="AC6" s="13" t="s">
        <v>40</v>
      </c>
      <c r="AD6" s="13" t="s">
        <v>41</v>
      </c>
      <c r="AF6" s="13" t="s">
        <v>42</v>
      </c>
      <c r="AH6" s="13" t="s">
        <v>43</v>
      </c>
      <c r="AJ6" s="13" t="s">
        <v>44</v>
      </c>
      <c r="AK6" s="13" t="s">
        <v>45</v>
      </c>
      <c r="AL6" s="13" t="s">
        <v>46</v>
      </c>
      <c r="AM6" s="13" t="s">
        <v>47</v>
      </c>
      <c r="AN6" s="13" t="s">
        <v>48</v>
      </c>
      <c r="AO6" s="13" t="s">
        <v>49</v>
      </c>
      <c r="AP6" s="13" t="s">
        <v>50</v>
      </c>
    </row>
    <row r="7" ht="30" customHeight="1">
      <c r="B7" s="11" t="s">
        <v>19</v>
      </c>
      <c r="C7" s="11" t="n">
        <v>939</v>
      </c>
      <c r="D7" s="11" t="n">
        <v>465</v>
      </c>
      <c r="E7" s="11" t="n">
        <v>474</v>
      </c>
      <c r="F7" s="11"/>
      <c r="G7" s="11" t="n">
        <v>111</v>
      </c>
      <c r="H7" s="11" t="n">
        <v>170</v>
      </c>
      <c r="I7" s="11" t="n">
        <v>183</v>
      </c>
      <c r="J7" s="11" t="n">
        <v>163</v>
      </c>
      <c r="K7" s="11" t="n">
        <v>124</v>
      </c>
      <c r="L7" s="11" t="n">
        <v>188</v>
      </c>
      <c r="M7" s="11"/>
      <c r="N7" s="11" t="n">
        <v>53</v>
      </c>
      <c r="O7" s="11" t="n">
        <v>158</v>
      </c>
      <c r="P7" s="11" t="n">
        <v>191</v>
      </c>
      <c r="Q7" s="11" t="n">
        <v>358</v>
      </c>
      <c r="R7" s="11" t="n">
        <v>177</v>
      </c>
      <c r="S7" s="11"/>
      <c r="T7" s="11" t="n">
        <v>44</v>
      </c>
      <c r="U7" s="11" t="n">
        <v>146</v>
      </c>
      <c r="V7" s="11" t="n">
        <v>161</v>
      </c>
      <c r="W7" s="11" t="n">
        <v>498</v>
      </c>
      <c r="X7" s="11"/>
      <c r="Y7" s="11" t="n">
        <v>447</v>
      </c>
      <c r="Z7" s="11" t="n">
        <v>98</v>
      </c>
      <c r="AA7" s="11" t="n">
        <v>219</v>
      </c>
      <c r="AB7" s="11" t="n">
        <v>52</v>
      </c>
      <c r="AC7" s="11" t="n">
        <v>56</v>
      </c>
      <c r="AD7" s="11" t="n">
        <v>57</v>
      </c>
      <c r="AE7" s="11"/>
      <c r="AF7" s="11" t="n">
        <v>465</v>
      </c>
      <c r="AG7" s="11"/>
      <c r="AH7" s="11" t="n">
        <v>939</v>
      </c>
      <c r="AI7" s="11"/>
      <c r="AJ7" s="11" t="n">
        <v>255</v>
      </c>
      <c r="AK7" s="11" t="n">
        <v>180</v>
      </c>
      <c r="AL7" s="11" t="n">
        <v>178</v>
      </c>
      <c r="AM7" s="11" t="n">
        <v>83</v>
      </c>
      <c r="AN7" s="11" t="n">
        <v>59</v>
      </c>
      <c r="AO7" s="11" t="n">
        <v>89</v>
      </c>
      <c r="AP7" s="11" t="n">
        <v>95</v>
      </c>
    </row>
    <row r="8" ht="30" customHeight="1">
      <c r="B8" s="12" t="s">
        <v>20</v>
      </c>
      <c r="C8" s="12" t="n">
        <v>939</v>
      </c>
      <c r="D8" s="12" t="n">
        <v>464</v>
      </c>
      <c r="E8" s="12" t="n">
        <v>475</v>
      </c>
      <c r="F8" s="12"/>
      <c r="G8" s="12" t="n">
        <v>95</v>
      </c>
      <c r="H8" s="12" t="n">
        <v>159</v>
      </c>
      <c r="I8" s="12" t="n">
        <v>158</v>
      </c>
      <c r="J8" s="12" t="n">
        <v>159</v>
      </c>
      <c r="K8" s="12" t="n">
        <v>142</v>
      </c>
      <c r="L8" s="12" t="n">
        <v>225</v>
      </c>
      <c r="M8" s="12"/>
      <c r="N8" s="12" t="n">
        <v>66</v>
      </c>
      <c r="O8" s="12" t="n">
        <v>186</v>
      </c>
      <c r="P8" s="12" t="n">
        <v>241</v>
      </c>
      <c r="Q8" s="12" t="n">
        <v>300</v>
      </c>
      <c r="R8" s="12" t="n">
        <v>144</v>
      </c>
      <c r="S8" s="12"/>
      <c r="T8" s="12" t="n">
        <v>42</v>
      </c>
      <c r="U8" s="12" t="n">
        <v>167</v>
      </c>
      <c r="V8" s="12" t="n">
        <v>174</v>
      </c>
      <c r="W8" s="12" t="n">
        <v>462</v>
      </c>
      <c r="X8" s="12"/>
      <c r="Y8" s="12" t="n">
        <v>400</v>
      </c>
      <c r="Z8" s="12" t="n">
        <v>97</v>
      </c>
      <c r="AA8" s="12" t="n">
        <v>262</v>
      </c>
      <c r="AB8" s="12" t="n">
        <v>58</v>
      </c>
      <c r="AC8" s="12" t="n">
        <v>48</v>
      </c>
      <c r="AD8" s="12" t="n">
        <v>63</v>
      </c>
      <c r="AE8" s="12"/>
      <c r="AF8" s="12" t="n">
        <v>476</v>
      </c>
      <c r="AG8" s="12"/>
      <c r="AH8" s="12" t="n">
        <v>939</v>
      </c>
      <c r="AI8" s="12"/>
      <c r="AJ8" s="12" t="n">
        <v>228</v>
      </c>
      <c r="AK8" s="12" t="n">
        <v>182</v>
      </c>
      <c r="AL8" s="12" t="n">
        <v>152</v>
      </c>
      <c r="AM8" s="12" t="n">
        <v>88</v>
      </c>
      <c r="AN8" s="12" t="n">
        <v>72</v>
      </c>
      <c r="AO8" s="12" t="n">
        <v>78</v>
      </c>
      <c r="AP8" s="12" t="n">
        <v>139</v>
      </c>
    </row>
    <row r="9">
      <c r="B9" s="20" t="s">
        <v>135</v>
      </c>
      <c r="C9" s="19" t="n">
        <v>0.312145297641635</v>
      </c>
      <c r="D9" s="19" t="n">
        <v>0.341142424156476</v>
      </c>
      <c r="E9" s="19" t="n">
        <v>0.283779756186494</v>
      </c>
      <c r="F9" s="19"/>
      <c r="G9" s="19" t="n">
        <v>0.404500291719809</v>
      </c>
      <c r="H9" s="19" t="n">
        <v>0.397745759426972</v>
      </c>
      <c r="I9" s="19" t="n">
        <v>0.300605852785491</v>
      </c>
      <c r="J9" s="19" t="n">
        <v>0.355762023023638</v>
      </c>
      <c r="K9" s="19" t="n">
        <v>0.277858868494194</v>
      </c>
      <c r="L9" s="19" t="n">
        <v>0.21128231308614</v>
      </c>
      <c r="M9" s="19"/>
      <c r="N9" s="19" t="n">
        <v>0.458545456503345</v>
      </c>
      <c r="O9" s="19" t="n">
        <v>0.33557505568988</v>
      </c>
      <c r="P9" s="19" t="n">
        <v>0.291716219766066</v>
      </c>
      <c r="Q9" s="19" t="n">
        <v>0.306622039687507</v>
      </c>
      <c r="R9" s="19" t="n">
        <v>0.264962010927336</v>
      </c>
      <c r="S9" s="19"/>
      <c r="T9" s="19" t="n">
        <v>0.336699776892228</v>
      </c>
      <c r="U9" s="19" t="n">
        <v>0.327192367191215</v>
      </c>
      <c r="V9" s="19" t="n">
        <v>0.296698242146092</v>
      </c>
      <c r="W9" s="19" t="n">
        <v>0.317488423199554</v>
      </c>
      <c r="X9" s="19"/>
      <c r="Y9" s="19" t="n">
        <v>0.332665578060496</v>
      </c>
      <c r="Z9" s="19" t="n">
        <v>0.438260743143203</v>
      </c>
      <c r="AA9" s="19" t="n">
        <v>0.229008287193225</v>
      </c>
      <c r="AB9" s="19" t="n">
        <v>0.404609384899883</v>
      </c>
      <c r="AC9" s="19" t="n">
        <v>0.267385079678022</v>
      </c>
      <c r="AD9" s="19" t="n">
        <v>0.302866557415494</v>
      </c>
      <c r="AE9" s="19"/>
      <c r="AF9" s="19" t="n">
        <v>0.282262191980826</v>
      </c>
      <c r="AG9" s="19"/>
      <c r="AH9" s="19" t="n">
        <v>0.312145297641635</v>
      </c>
      <c r="AI9" s="19"/>
      <c r="AJ9" s="19" t="n">
        <v>0.317356673056636</v>
      </c>
      <c r="AK9" s="19" t="n">
        <v>0.294621783579549</v>
      </c>
      <c r="AL9" s="19" t="n">
        <v>0.294927109639218</v>
      </c>
      <c r="AM9" s="19" t="n">
        <v>0.355888724906173</v>
      </c>
      <c r="AN9" s="19" t="n">
        <v>0.297206288232671</v>
      </c>
      <c r="AO9" s="19" t="n">
        <v>0.287854236177013</v>
      </c>
      <c r="AP9" s="19" t="n">
        <v>0.339125301039656</v>
      </c>
    </row>
    <row r="10">
      <c r="B10" s="20" t="s">
        <v>136</v>
      </c>
      <c r="C10" s="19" t="n">
        <v>0.532593836468746</v>
      </c>
      <c r="D10" s="19" t="n">
        <v>0.497104856002801</v>
      </c>
      <c r="E10" s="19" t="n">
        <v>0.567309833106971</v>
      </c>
      <c r="F10" s="19"/>
      <c r="G10" s="19" t="n">
        <v>0.435406073319883</v>
      </c>
      <c r="H10" s="19" t="n">
        <v>0.481854667388702</v>
      </c>
      <c r="I10" s="19" t="n">
        <v>0.525388053854577</v>
      </c>
      <c r="J10" s="19" t="n">
        <v>0.522854352018545</v>
      </c>
      <c r="K10" s="19" t="n">
        <v>0.584156777635379</v>
      </c>
      <c r="L10" s="19" t="n">
        <v>0.589018342299862</v>
      </c>
      <c r="M10" s="19"/>
      <c r="N10" s="19" t="n">
        <v>0.297066832584732</v>
      </c>
      <c r="O10" s="19" t="n">
        <v>0.543009988225823</v>
      </c>
      <c r="P10" s="19" t="n">
        <v>0.555581292281571</v>
      </c>
      <c r="Q10" s="19" t="n">
        <v>0.56142075246912</v>
      </c>
      <c r="R10" s="19" t="n">
        <v>0.521708990692568</v>
      </c>
      <c r="S10" s="19"/>
      <c r="T10" s="19" t="n">
        <v>0.477031358765166</v>
      </c>
      <c r="U10" s="19" t="n">
        <v>0.547481958798592</v>
      </c>
      <c r="V10" s="19" t="n">
        <v>0.506683173451211</v>
      </c>
      <c r="W10" s="19" t="n">
        <v>0.5384969900707</v>
      </c>
      <c r="X10" s="19"/>
      <c r="Y10" s="19" t="n">
        <v>0.532507694721183</v>
      </c>
      <c r="Z10" s="19" t="n">
        <v>0.44149300095269</v>
      </c>
      <c r="AA10" s="19" t="n">
        <v>0.578996457888312</v>
      </c>
      <c r="AB10" s="19" t="n">
        <v>0.450295235744157</v>
      </c>
      <c r="AC10" s="19" t="n">
        <v>0.558058477432265</v>
      </c>
      <c r="AD10" s="19" t="n">
        <v>0.546288391181752</v>
      </c>
      <c r="AE10" s="19"/>
      <c r="AF10" s="19" t="n">
        <v>0.539480588141994</v>
      </c>
      <c r="AG10" s="19"/>
      <c r="AH10" s="19" t="n">
        <v>0.532593836468746</v>
      </c>
      <c r="AI10" s="19"/>
      <c r="AJ10" s="19" t="n">
        <v>0.525123169824195</v>
      </c>
      <c r="AK10" s="19" t="n">
        <v>0.586189241991337</v>
      </c>
      <c r="AL10" s="19" t="n">
        <v>0.550520273867097</v>
      </c>
      <c r="AM10" s="19" t="n">
        <v>0.543966597408985</v>
      </c>
      <c r="AN10" s="19" t="n">
        <v>0.514773047480509</v>
      </c>
      <c r="AO10" s="19" t="n">
        <v>0.553952419112167</v>
      </c>
      <c r="AP10" s="19" t="n">
        <v>0.445406469060219</v>
      </c>
    </row>
    <row r="11">
      <c r="B11" s="20" t="s">
        <v>137</v>
      </c>
      <c r="C11" s="19" t="n">
        <v>0.138450094753937</v>
      </c>
      <c r="D11" s="19" t="n">
        <v>0.144036401580132</v>
      </c>
      <c r="E11" s="19" t="n">
        <v>0.132985463016083</v>
      </c>
      <c r="F11" s="19"/>
      <c r="G11" s="19" t="n">
        <v>0.100152606644419</v>
      </c>
      <c r="H11" s="19" t="n">
        <v>0.108927305641091</v>
      </c>
      <c r="I11" s="19" t="n">
        <v>0.152455087584013</v>
      </c>
      <c r="J11" s="19" t="n">
        <v>0.108488897702393</v>
      </c>
      <c r="K11" s="19" t="n">
        <v>0.132483843327381</v>
      </c>
      <c r="L11" s="19" t="n">
        <v>0.190790927248918</v>
      </c>
      <c r="M11" s="19"/>
      <c r="N11" s="19" t="n">
        <v>0.177518392812484</v>
      </c>
      <c r="O11" s="19" t="n">
        <v>0.106261577826285</v>
      </c>
      <c r="P11" s="19" t="n">
        <v>0.14890594347317</v>
      </c>
      <c r="Q11" s="19" t="n">
        <v>0.120485875479239</v>
      </c>
      <c r="R11" s="19" t="n">
        <v>0.18408238590719</v>
      </c>
      <c r="S11" s="19"/>
      <c r="T11" s="19" t="n">
        <v>0.13706618283619</v>
      </c>
      <c r="U11" s="19" t="n">
        <v>0.112837454608354</v>
      </c>
      <c r="V11" s="19" t="n">
        <v>0.173367518789975</v>
      </c>
      <c r="W11" s="19" t="n">
        <v>0.13486292732339</v>
      </c>
      <c r="X11" s="19"/>
      <c r="Y11" s="19" t="n">
        <v>0.118324385770712</v>
      </c>
      <c r="Z11" s="19" t="n">
        <v>0.107333474205869</v>
      </c>
      <c r="AA11" s="19" t="n">
        <v>0.184344290195214</v>
      </c>
      <c r="AB11" s="19" t="n">
        <v>0.128417640468549</v>
      </c>
      <c r="AC11" s="19" t="n">
        <v>0.112548245934109</v>
      </c>
      <c r="AD11" s="19" t="n">
        <v>0.13635565633202</v>
      </c>
      <c r="AE11" s="19"/>
      <c r="AF11" s="19" t="n">
        <v>0.15733286224456</v>
      </c>
      <c r="AG11" s="19"/>
      <c r="AH11" s="19" t="n">
        <v>0.138450094753937</v>
      </c>
      <c r="AI11" s="19"/>
      <c r="AJ11" s="19" t="n">
        <v>0.129894472871163</v>
      </c>
      <c r="AK11" s="19" t="n">
        <v>0.105527696125138</v>
      </c>
      <c r="AL11" s="19" t="n">
        <v>0.128990407794766</v>
      </c>
      <c r="AM11" s="19" t="n">
        <v>0.0645941162569093</v>
      </c>
      <c r="AN11" s="19" t="n">
        <v>0.18802066428682</v>
      </c>
      <c r="AO11" s="19" t="n">
        <v>0.15819334471082</v>
      </c>
      <c r="AP11" s="19" t="n">
        <v>0.215468229900125</v>
      </c>
    </row>
    <row r="12">
      <c r="B12" s="20" t="s">
        <v>138</v>
      </c>
      <c r="C12" s="19" t="n">
        <v>0.00900187774636546</v>
      </c>
      <c r="D12" s="19" t="n">
        <v>0.0124207710198258</v>
      </c>
      <c r="E12" s="19" t="n">
        <v>0.00565745122777905</v>
      </c>
      <c r="F12" s="19"/>
      <c r="G12" s="19" t="n">
        <v>0.0330476791435518</v>
      </c>
      <c r="H12" s="19" t="n">
        <v>0.00404837766835758</v>
      </c>
      <c r="I12" s="19" t="n">
        <v>0.0115188025369415</v>
      </c>
      <c r="J12" s="19" t="n">
        <v>0.0128947272554228</v>
      </c>
      <c r="K12" s="19" t="n">
        <v>0.0055005105430459</v>
      </c>
      <c r="L12" s="19" t="n">
        <v>0</v>
      </c>
      <c r="M12" s="19"/>
      <c r="N12" s="19" t="n">
        <v>0.0489068186060126</v>
      </c>
      <c r="O12" s="19" t="n">
        <v>0.00552130460990801</v>
      </c>
      <c r="P12" s="19" t="n">
        <v>0</v>
      </c>
      <c r="Q12" s="19" t="n">
        <v>0.00925146435374397</v>
      </c>
      <c r="R12" s="19" t="n">
        <v>0.0099670638952021</v>
      </c>
      <c r="S12" s="19"/>
      <c r="T12" s="19" t="n">
        <v>0.0492026815064159</v>
      </c>
      <c r="U12" s="19" t="n">
        <v>0.00390267706099409</v>
      </c>
      <c r="V12" s="19" t="n">
        <v>0.010522528322949</v>
      </c>
      <c r="W12" s="19" t="n">
        <v>0.00457340921903112</v>
      </c>
      <c r="X12" s="19"/>
      <c r="Y12" s="19" t="n">
        <v>0.00737879432656977</v>
      </c>
      <c r="Z12" s="19" t="n">
        <v>0.012912781698238</v>
      </c>
      <c r="AA12" s="19" t="n">
        <v>0</v>
      </c>
      <c r="AB12" s="19" t="n">
        <v>0.0166777388874108</v>
      </c>
      <c r="AC12" s="19" t="n">
        <v>0.0459574846094387</v>
      </c>
      <c r="AD12" s="19" t="n">
        <v>0</v>
      </c>
      <c r="AE12" s="19"/>
      <c r="AF12" s="19" t="n">
        <v>0.00929607155108037</v>
      </c>
      <c r="AG12" s="19"/>
      <c r="AH12" s="19" t="n">
        <v>0.00900187774636546</v>
      </c>
      <c r="AI12" s="19"/>
      <c r="AJ12" s="19" t="n">
        <v>0.0143155374350837</v>
      </c>
      <c r="AK12" s="19" t="n">
        <v>0.00999779760088981</v>
      </c>
      <c r="AL12" s="19" t="n">
        <v>0.0145164367400668</v>
      </c>
      <c r="AM12" s="19" t="n">
        <v>0.0132838491382418</v>
      </c>
      <c r="AN12" s="19" t="n">
        <v>0</v>
      </c>
      <c r="AO12" s="19" t="n">
        <v>0</v>
      </c>
      <c r="AP12" s="19" t="n">
        <v>0</v>
      </c>
    </row>
    <row r="13">
      <c r="B13" s="20" t="s">
        <v>139</v>
      </c>
      <c r="C13" s="19" t="n">
        <v>0.00224816963884176</v>
      </c>
      <c r="D13" s="19" t="n">
        <v>0</v>
      </c>
      <c r="E13" s="19" t="n">
        <v>0.00444737199967273</v>
      </c>
      <c r="F13" s="19"/>
      <c r="G13" s="19" t="n">
        <v>0.00802963179589477</v>
      </c>
      <c r="H13" s="19" t="n">
        <v>0</v>
      </c>
      <c r="I13" s="19" t="n">
        <v>0</v>
      </c>
      <c r="J13" s="19" t="n">
        <v>0</v>
      </c>
      <c r="K13" s="19" t="n">
        <v>0</v>
      </c>
      <c r="L13" s="19" t="n">
        <v>0.00597916373215466</v>
      </c>
      <c r="M13" s="19"/>
      <c r="N13" s="19" t="n">
        <v>0</v>
      </c>
      <c r="O13" s="19" t="n">
        <v>0.00411076903819588</v>
      </c>
      <c r="P13" s="19" t="n">
        <v>0</v>
      </c>
      <c r="Q13" s="19" t="n">
        <v>0</v>
      </c>
      <c r="R13" s="19" t="n">
        <v>0.00934466489105093</v>
      </c>
      <c r="S13" s="19"/>
      <c r="T13" s="19" t="n">
        <v>0</v>
      </c>
      <c r="U13" s="19" t="n">
        <v>0.00459560085272101</v>
      </c>
      <c r="V13" s="19" t="n">
        <v>0</v>
      </c>
      <c r="W13" s="19" t="n">
        <v>0.00291005745540014</v>
      </c>
      <c r="X13" s="19"/>
      <c r="Y13" s="19" t="n">
        <v>0</v>
      </c>
      <c r="Z13" s="19" t="n">
        <v>0</v>
      </c>
      <c r="AA13" s="19" t="n">
        <v>0.00513518495087168</v>
      </c>
      <c r="AB13" s="19" t="n">
        <v>0</v>
      </c>
      <c r="AC13" s="19" t="n">
        <v>0.0160507123461657</v>
      </c>
      <c r="AD13" s="19" t="n">
        <v>0</v>
      </c>
      <c r="AE13" s="19"/>
      <c r="AF13" s="19" t="n">
        <v>0.00282414801568384</v>
      </c>
      <c r="AG13" s="19"/>
      <c r="AH13" s="19" t="n">
        <v>0.00224816963884176</v>
      </c>
      <c r="AI13" s="19"/>
      <c r="AJ13" s="19" t="n">
        <v>0.0059020602013826</v>
      </c>
      <c r="AK13" s="19" t="n">
        <v>0</v>
      </c>
      <c r="AL13" s="19" t="n">
        <v>0.00503136623726952</v>
      </c>
      <c r="AM13" s="19" t="n">
        <v>0</v>
      </c>
      <c r="AN13" s="19" t="n">
        <v>0</v>
      </c>
      <c r="AO13" s="19" t="n">
        <v>0</v>
      </c>
      <c r="AP13" s="19" t="n">
        <v>0</v>
      </c>
    </row>
    <row r="14">
      <c r="B14" s="20" t="s">
        <v>60</v>
      </c>
      <c r="C14" s="21" t="n">
        <v>0.00556072375047509</v>
      </c>
      <c r="D14" s="21" t="n">
        <v>0.00529554724076496</v>
      </c>
      <c r="E14" s="21" t="n">
        <v>0.00582012446299956</v>
      </c>
      <c r="F14" s="21"/>
      <c r="G14" s="21" t="n">
        <v>0.0188637173764423</v>
      </c>
      <c r="H14" s="21" t="n">
        <v>0.00742388987487786</v>
      </c>
      <c r="I14" s="21" t="n">
        <v>0.0100322032389769</v>
      </c>
      <c r="J14" s="21" t="n">
        <v>0</v>
      </c>
      <c r="K14" s="21" t="n">
        <v>0</v>
      </c>
      <c r="L14" s="21" t="n">
        <v>0.00292925363292606</v>
      </c>
      <c r="M14" s="21"/>
      <c r="N14" s="21" t="n">
        <v>0.0179624994934265</v>
      </c>
      <c r="O14" s="21" t="n">
        <v>0.00552130460990801</v>
      </c>
      <c r="P14" s="21" t="n">
        <v>0.00379654447919283</v>
      </c>
      <c r="Q14" s="21" t="n">
        <v>0.0022198680103896</v>
      </c>
      <c r="R14" s="21" t="n">
        <v>0.00993488368665279</v>
      </c>
      <c r="S14" s="21"/>
      <c r="T14" s="21" t="n">
        <v>0</v>
      </c>
      <c r="U14" s="21" t="n">
        <v>0.00398994148812448</v>
      </c>
      <c r="V14" s="21" t="n">
        <v>0.0127285372897725</v>
      </c>
      <c r="W14" s="21" t="n">
        <v>0.00166819273192572</v>
      </c>
      <c r="X14" s="21"/>
      <c r="Y14" s="21" t="n">
        <v>0.00912354712103954</v>
      </c>
      <c r="Z14" s="21" t="n">
        <v>0</v>
      </c>
      <c r="AA14" s="21" t="n">
        <v>0.00251577977237754</v>
      </c>
      <c r="AB14" s="21" t="n">
        <v>0</v>
      </c>
      <c r="AC14" s="21" t="n">
        <v>0</v>
      </c>
      <c r="AD14" s="21" t="n">
        <v>0.0144893950707344</v>
      </c>
      <c r="AE14" s="21"/>
      <c r="AF14" s="21" t="n">
        <v>0.00880413806585537</v>
      </c>
      <c r="AG14" s="21"/>
      <c r="AH14" s="21" t="n">
        <v>0.00556072375047509</v>
      </c>
      <c r="AI14" s="21"/>
      <c r="AJ14" s="21" t="n">
        <v>0.00740808661154063</v>
      </c>
      <c r="AK14" s="21" t="n">
        <v>0.0036634807030856</v>
      </c>
      <c r="AL14" s="21" t="n">
        <v>0.00601440572158226</v>
      </c>
      <c r="AM14" s="21" t="n">
        <v>0.0222667122896915</v>
      </c>
      <c r="AN14" s="21" t="n">
        <v>0</v>
      </c>
      <c r="AO14" s="21" t="n">
        <v>0</v>
      </c>
      <c r="AP14" s="21" t="n">
        <v>0</v>
      </c>
    </row>
    <row r="15">
      <c r="B15" s="18" t="s">
        <v>122</v>
      </c>
    </row>
    <row r="16">
      <c r="B16" t="s">
        <v>65</v>
      </c>
    </row>
    <row r="17">
      <c r="B17" t="s">
        <v>66</v>
      </c>
    </row>
    <row r="19">
      <c r="B19" s="9" t="str">
        <f>=HYPERLINK("#'Contents'!A1", "Return to Contents")</f>
      </c>
    </row>
  </sheetData>
  <mergeCells count="9">
    <mergeCell ref="D5:E5"/>
    <mergeCell ref="G5:L5"/>
    <mergeCell ref="N5:R5"/>
    <mergeCell ref="T5:W5"/>
    <mergeCell ref="Y5:AD5"/>
    <mergeCell ref="AF5:AF5"/>
    <mergeCell ref="AH5:AH5"/>
    <mergeCell ref="AJ5:AP5"/>
    <mergeCell ref="D2:AJ2"/>
  </mergeCells>
  <pageMargins left="0.7" right="0.7" top="0.75" bottom="0.75" header="0.3" footer="0.3"/>
  <pageSetup paperSize="9" orientation="portrait" horizontalDpi="300" verticalDpi="300" r:id="rId2"/>
  <drawing r:id="rId1"/>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2.21" hidden="0" customWidth="1"/>
    <col min="20" max="20" width="10.71" hidden="0" customWidth="1"/>
    <col min="21" max="21" width="10.71" hidden="0" customWidth="1"/>
    <col min="22" max="22" width="10.71" hidden="0" customWidth="1"/>
    <col min="23" max="23" width="10.71" hidden="0" customWidth="1"/>
    <col min="24" max="24" width="2.2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2.21" hidden="0" customWidth="1"/>
    <col min="34" max="34" width="10.71" hidden="0" customWidth="1"/>
    <col min="35" max="35" width="2.2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s>
  <sheetData>
    <row r="2" ht="40" customHeight="1">
      <c r="D2" s="16" t="s">
        <v>147</v>
      </c>
    </row>
    <row r="5" ht="30" customHeight="1">
      <c r="B5" s="17"/>
      <c r="C5" s="17"/>
      <c r="D5" s="17" t="s">
        <v>51</v>
      </c>
      <c r="E5" s="17"/>
      <c r="F5" s="17"/>
      <c r="G5" s="17" t="s">
        <v>52</v>
      </c>
      <c r="H5" s="17"/>
      <c r="I5" s="17"/>
      <c r="J5" s="17"/>
      <c r="K5" s="17"/>
      <c r="L5" s="17"/>
      <c r="M5" s="17"/>
      <c r="N5" s="17" t="s">
        <v>53</v>
      </c>
      <c r="O5" s="17"/>
      <c r="P5" s="17"/>
      <c r="Q5" s="17"/>
      <c r="R5" s="17"/>
      <c r="S5" s="17"/>
      <c r="T5" s="17" t="s">
        <v>54</v>
      </c>
      <c r="U5" s="17"/>
      <c r="V5" s="17"/>
      <c r="W5" s="17"/>
      <c r="X5" s="17"/>
      <c r="Y5" s="17" t="s">
        <v>55</v>
      </c>
      <c r="Z5" s="17"/>
      <c r="AA5" s="17"/>
      <c r="AB5" s="17"/>
      <c r="AC5" s="17"/>
      <c r="AD5" s="17"/>
      <c r="AE5" s="17"/>
      <c r="AF5" s="17" t="s">
        <v>42</v>
      </c>
      <c r="AG5" s="17"/>
      <c r="AH5" s="17" t="s">
        <v>43</v>
      </c>
      <c r="AI5" s="17"/>
      <c r="AJ5" s="17" t="s">
        <v>56</v>
      </c>
      <c r="AK5" s="17"/>
      <c r="AL5" s="17"/>
      <c r="AM5" s="17"/>
      <c r="AN5" s="17"/>
      <c r="AO5" s="17"/>
      <c r="AP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R6" s="13" t="s">
        <v>31</v>
      </c>
      <c r="T6" s="13" t="s">
        <v>32</v>
      </c>
      <c r="U6" s="13" t="s">
        <v>33</v>
      </c>
      <c r="V6" s="13" t="s">
        <v>34</v>
      </c>
      <c r="W6" s="13" t="s">
        <v>35</v>
      </c>
      <c r="Y6" s="13" t="s">
        <v>36</v>
      </c>
      <c r="Z6" s="13" t="s">
        <v>37</v>
      </c>
      <c r="AA6" s="13" t="s">
        <v>38</v>
      </c>
      <c r="AB6" s="13" t="s">
        <v>39</v>
      </c>
      <c r="AC6" s="13" t="s">
        <v>40</v>
      </c>
      <c r="AD6" s="13" t="s">
        <v>41</v>
      </c>
      <c r="AF6" s="13" t="s">
        <v>42</v>
      </c>
      <c r="AH6" s="13" t="s">
        <v>43</v>
      </c>
      <c r="AJ6" s="13" t="s">
        <v>44</v>
      </c>
      <c r="AK6" s="13" t="s">
        <v>45</v>
      </c>
      <c r="AL6" s="13" t="s">
        <v>46</v>
      </c>
      <c r="AM6" s="13" t="s">
        <v>47</v>
      </c>
      <c r="AN6" s="13" t="s">
        <v>48</v>
      </c>
      <c r="AO6" s="13" t="s">
        <v>49</v>
      </c>
      <c r="AP6" s="13" t="s">
        <v>50</v>
      </c>
    </row>
    <row r="7" ht="30" customHeight="1">
      <c r="B7" s="11" t="s">
        <v>19</v>
      </c>
      <c r="C7" s="11" t="n">
        <v>939</v>
      </c>
      <c r="D7" s="11" t="n">
        <v>465</v>
      </c>
      <c r="E7" s="11" t="n">
        <v>474</v>
      </c>
      <c r="F7" s="11"/>
      <c r="G7" s="11" t="n">
        <v>111</v>
      </c>
      <c r="H7" s="11" t="n">
        <v>170</v>
      </c>
      <c r="I7" s="11" t="n">
        <v>183</v>
      </c>
      <c r="J7" s="11" t="n">
        <v>163</v>
      </c>
      <c r="K7" s="11" t="n">
        <v>124</v>
      </c>
      <c r="L7" s="11" t="n">
        <v>188</v>
      </c>
      <c r="M7" s="11"/>
      <c r="N7" s="11" t="n">
        <v>53</v>
      </c>
      <c r="O7" s="11" t="n">
        <v>158</v>
      </c>
      <c r="P7" s="11" t="n">
        <v>191</v>
      </c>
      <c r="Q7" s="11" t="n">
        <v>358</v>
      </c>
      <c r="R7" s="11" t="n">
        <v>177</v>
      </c>
      <c r="S7" s="11"/>
      <c r="T7" s="11" t="n">
        <v>44</v>
      </c>
      <c r="U7" s="11" t="n">
        <v>146</v>
      </c>
      <c r="V7" s="11" t="n">
        <v>161</v>
      </c>
      <c r="W7" s="11" t="n">
        <v>498</v>
      </c>
      <c r="X7" s="11"/>
      <c r="Y7" s="11" t="n">
        <v>447</v>
      </c>
      <c r="Z7" s="11" t="n">
        <v>98</v>
      </c>
      <c r="AA7" s="11" t="n">
        <v>219</v>
      </c>
      <c r="AB7" s="11" t="n">
        <v>52</v>
      </c>
      <c r="AC7" s="11" t="n">
        <v>56</v>
      </c>
      <c r="AD7" s="11" t="n">
        <v>57</v>
      </c>
      <c r="AE7" s="11"/>
      <c r="AF7" s="11" t="n">
        <v>465</v>
      </c>
      <c r="AG7" s="11"/>
      <c r="AH7" s="11" t="n">
        <v>939</v>
      </c>
      <c r="AI7" s="11"/>
      <c r="AJ7" s="11" t="n">
        <v>255</v>
      </c>
      <c r="AK7" s="11" t="n">
        <v>180</v>
      </c>
      <c r="AL7" s="11" t="n">
        <v>178</v>
      </c>
      <c r="AM7" s="11" t="n">
        <v>83</v>
      </c>
      <c r="AN7" s="11" t="n">
        <v>59</v>
      </c>
      <c r="AO7" s="11" t="n">
        <v>89</v>
      </c>
      <c r="AP7" s="11" t="n">
        <v>95</v>
      </c>
    </row>
    <row r="8" ht="30" customHeight="1">
      <c r="B8" s="12" t="s">
        <v>20</v>
      </c>
      <c r="C8" s="12" t="n">
        <v>939</v>
      </c>
      <c r="D8" s="12" t="n">
        <v>464</v>
      </c>
      <c r="E8" s="12" t="n">
        <v>475</v>
      </c>
      <c r="F8" s="12"/>
      <c r="G8" s="12" t="n">
        <v>95</v>
      </c>
      <c r="H8" s="12" t="n">
        <v>159</v>
      </c>
      <c r="I8" s="12" t="n">
        <v>158</v>
      </c>
      <c r="J8" s="12" t="n">
        <v>159</v>
      </c>
      <c r="K8" s="12" t="n">
        <v>142</v>
      </c>
      <c r="L8" s="12" t="n">
        <v>225</v>
      </c>
      <c r="M8" s="12"/>
      <c r="N8" s="12" t="n">
        <v>66</v>
      </c>
      <c r="O8" s="12" t="n">
        <v>186</v>
      </c>
      <c r="P8" s="12" t="n">
        <v>241</v>
      </c>
      <c r="Q8" s="12" t="n">
        <v>300</v>
      </c>
      <c r="R8" s="12" t="n">
        <v>144</v>
      </c>
      <c r="S8" s="12"/>
      <c r="T8" s="12" t="n">
        <v>42</v>
      </c>
      <c r="U8" s="12" t="n">
        <v>167</v>
      </c>
      <c r="V8" s="12" t="n">
        <v>174</v>
      </c>
      <c r="W8" s="12" t="n">
        <v>462</v>
      </c>
      <c r="X8" s="12"/>
      <c r="Y8" s="12" t="n">
        <v>400</v>
      </c>
      <c r="Z8" s="12" t="n">
        <v>97</v>
      </c>
      <c r="AA8" s="12" t="n">
        <v>262</v>
      </c>
      <c r="AB8" s="12" t="n">
        <v>58</v>
      </c>
      <c r="AC8" s="12" t="n">
        <v>48</v>
      </c>
      <c r="AD8" s="12" t="n">
        <v>63</v>
      </c>
      <c r="AE8" s="12"/>
      <c r="AF8" s="12" t="n">
        <v>476</v>
      </c>
      <c r="AG8" s="12"/>
      <c r="AH8" s="12" t="n">
        <v>939</v>
      </c>
      <c r="AI8" s="12"/>
      <c r="AJ8" s="12" t="n">
        <v>228</v>
      </c>
      <c r="AK8" s="12" t="n">
        <v>182</v>
      </c>
      <c r="AL8" s="12" t="n">
        <v>152</v>
      </c>
      <c r="AM8" s="12" t="n">
        <v>88</v>
      </c>
      <c r="AN8" s="12" t="n">
        <v>72</v>
      </c>
      <c r="AO8" s="12" t="n">
        <v>78</v>
      </c>
      <c r="AP8" s="12" t="n">
        <v>139</v>
      </c>
    </row>
    <row r="9">
      <c r="B9" s="20" t="s">
        <v>135</v>
      </c>
      <c r="C9" s="19" t="n">
        <v>0.434846681789046</v>
      </c>
      <c r="D9" s="19" t="n">
        <v>0.421031085970027</v>
      </c>
      <c r="E9" s="19" t="n">
        <v>0.448361360760126</v>
      </c>
      <c r="F9" s="19"/>
      <c r="G9" s="19" t="n">
        <v>0.515025001778151</v>
      </c>
      <c r="H9" s="19" t="n">
        <v>0.454710204206511</v>
      </c>
      <c r="I9" s="19" t="n">
        <v>0.402893022231202</v>
      </c>
      <c r="J9" s="19" t="n">
        <v>0.441979087336935</v>
      </c>
      <c r="K9" s="19" t="n">
        <v>0.441276384864544</v>
      </c>
      <c r="L9" s="19" t="n">
        <v>0.400037666362992</v>
      </c>
      <c r="M9" s="19"/>
      <c r="N9" s="19" t="n">
        <v>0.609606516608424</v>
      </c>
      <c r="O9" s="19" t="n">
        <v>0.452443751378654</v>
      </c>
      <c r="P9" s="19" t="n">
        <v>0.403351455683394</v>
      </c>
      <c r="Q9" s="19" t="n">
        <v>0.470240730866401</v>
      </c>
      <c r="R9" s="19" t="n">
        <v>0.317304058070215</v>
      </c>
      <c r="S9" s="19"/>
      <c r="T9" s="19" t="n">
        <v>0.406635000213526</v>
      </c>
      <c r="U9" s="19" t="n">
        <v>0.461975450664192</v>
      </c>
      <c r="V9" s="19" t="n">
        <v>0.418952819434881</v>
      </c>
      <c r="W9" s="19" t="n">
        <v>0.434320830529628</v>
      </c>
      <c r="X9" s="19"/>
      <c r="Y9" s="19" t="n">
        <v>0.391882318068893</v>
      </c>
      <c r="Z9" s="19" t="n">
        <v>0.59078959532972</v>
      </c>
      <c r="AA9" s="19" t="n">
        <v>0.415182227732312</v>
      </c>
      <c r="AB9" s="19" t="n">
        <v>0.491303846609891</v>
      </c>
      <c r="AC9" s="19" t="n">
        <v>0.494753085295723</v>
      </c>
      <c r="AD9" s="19" t="n">
        <v>0.494694178054496</v>
      </c>
      <c r="AE9" s="19"/>
      <c r="AF9" s="19" t="n">
        <v>0.402188227916297</v>
      </c>
      <c r="AG9" s="19"/>
      <c r="AH9" s="19" t="n">
        <v>0.434846681789046</v>
      </c>
      <c r="AI9" s="19"/>
      <c r="AJ9" s="19" t="n">
        <v>0.440315841365945</v>
      </c>
      <c r="AK9" s="19" t="n">
        <v>0.4724691700975</v>
      </c>
      <c r="AL9" s="19" t="n">
        <v>0.42196120036857</v>
      </c>
      <c r="AM9" s="19" t="n">
        <v>0.403197392217936</v>
      </c>
      <c r="AN9" s="19" t="n">
        <v>0.33809037034187</v>
      </c>
      <c r="AO9" s="19" t="n">
        <v>0.435990501483284</v>
      </c>
      <c r="AP9" s="19" t="n">
        <v>0.460252079633914</v>
      </c>
    </row>
    <row r="10">
      <c r="B10" s="20" t="s">
        <v>136</v>
      </c>
      <c r="C10" s="19" t="n">
        <v>0.479711743541552</v>
      </c>
      <c r="D10" s="19" t="n">
        <v>0.473268388755022</v>
      </c>
      <c r="E10" s="19" t="n">
        <v>0.486014755918104</v>
      </c>
      <c r="F10" s="19"/>
      <c r="G10" s="19" t="n">
        <v>0.360401956355595</v>
      </c>
      <c r="H10" s="19" t="n">
        <v>0.451547312797247</v>
      </c>
      <c r="I10" s="19" t="n">
        <v>0.487948956941397</v>
      </c>
      <c r="J10" s="19" t="n">
        <v>0.489522079266391</v>
      </c>
      <c r="K10" s="19" t="n">
        <v>0.487088219306395</v>
      </c>
      <c r="L10" s="19" t="n">
        <v>0.532860006967259</v>
      </c>
      <c r="M10" s="19"/>
      <c r="N10" s="19" t="n">
        <v>0.321588788100863</v>
      </c>
      <c r="O10" s="19" t="n">
        <v>0.49155120663606</v>
      </c>
      <c r="P10" s="19" t="n">
        <v>0.534082123473972</v>
      </c>
      <c r="Q10" s="19" t="n">
        <v>0.42718400175354</v>
      </c>
      <c r="R10" s="19" t="n">
        <v>0.54767149692023</v>
      </c>
      <c r="S10" s="19"/>
      <c r="T10" s="19" t="n">
        <v>0.458825119582901</v>
      </c>
      <c r="U10" s="19" t="n">
        <v>0.486795870887571</v>
      </c>
      <c r="V10" s="19" t="n">
        <v>0.474469064280279</v>
      </c>
      <c r="W10" s="19" t="n">
        <v>0.473870388815832</v>
      </c>
      <c r="X10" s="19"/>
      <c r="Y10" s="19" t="n">
        <v>0.495718172491422</v>
      </c>
      <c r="Z10" s="19" t="n">
        <v>0.370006832473076</v>
      </c>
      <c r="AA10" s="19" t="n">
        <v>0.51483913959353</v>
      </c>
      <c r="AB10" s="19" t="n">
        <v>0.404289184106418</v>
      </c>
      <c r="AC10" s="19" t="n">
        <v>0.402092902948896</v>
      </c>
      <c r="AD10" s="19" t="n">
        <v>0.490816426874769</v>
      </c>
      <c r="AE10" s="19"/>
      <c r="AF10" s="19" t="n">
        <v>0.497326358786451</v>
      </c>
      <c r="AG10" s="19"/>
      <c r="AH10" s="19" t="n">
        <v>0.479711743541552</v>
      </c>
      <c r="AI10" s="19"/>
      <c r="AJ10" s="19" t="n">
        <v>0.449534173448112</v>
      </c>
      <c r="AK10" s="19" t="n">
        <v>0.501088617765185</v>
      </c>
      <c r="AL10" s="19" t="n">
        <v>0.482506452932925</v>
      </c>
      <c r="AM10" s="19" t="n">
        <v>0.548153583106215</v>
      </c>
      <c r="AN10" s="19" t="n">
        <v>0.556453235325952</v>
      </c>
      <c r="AO10" s="19" t="n">
        <v>0.474739250903677</v>
      </c>
      <c r="AP10" s="19" t="n">
        <v>0.41818536245375</v>
      </c>
    </row>
    <row r="11">
      <c r="B11" s="20" t="s">
        <v>137</v>
      </c>
      <c r="C11" s="19" t="n">
        <v>0.0674766558399012</v>
      </c>
      <c r="D11" s="19" t="n">
        <v>0.0750825895127643</v>
      </c>
      <c r="E11" s="19" t="n">
        <v>0.0600363866534967</v>
      </c>
      <c r="F11" s="19"/>
      <c r="G11" s="19" t="n">
        <v>0.0616462328013068</v>
      </c>
      <c r="H11" s="19" t="n">
        <v>0.0670334589621388</v>
      </c>
      <c r="I11" s="19" t="n">
        <v>0.0946074165883243</v>
      </c>
      <c r="J11" s="19" t="n">
        <v>0.0684988333966735</v>
      </c>
      <c r="K11" s="19" t="n">
        <v>0.0624342259065724</v>
      </c>
      <c r="L11" s="19" t="n">
        <v>0.0537218874508077</v>
      </c>
      <c r="M11" s="19"/>
      <c r="N11" s="19" t="n">
        <v>0.054214738704122</v>
      </c>
      <c r="O11" s="19" t="n">
        <v>0.0453352137837752</v>
      </c>
      <c r="P11" s="19" t="n">
        <v>0.0472246579758842</v>
      </c>
      <c r="Q11" s="19" t="n">
        <v>0.0829510200131489</v>
      </c>
      <c r="R11" s="19" t="n">
        <v>0.104877457516778</v>
      </c>
      <c r="S11" s="19"/>
      <c r="T11" s="19" t="n">
        <v>0.0885207156969451</v>
      </c>
      <c r="U11" s="19" t="n">
        <v>0.0408147978765697</v>
      </c>
      <c r="V11" s="19" t="n">
        <v>0.0795865187061648</v>
      </c>
      <c r="W11" s="19" t="n">
        <v>0.0767674463400154</v>
      </c>
      <c r="X11" s="19"/>
      <c r="Y11" s="19" t="n">
        <v>0.0923720247710559</v>
      </c>
      <c r="Z11" s="19" t="n">
        <v>0.039203572197204</v>
      </c>
      <c r="AA11" s="19" t="n">
        <v>0.0584868868061458</v>
      </c>
      <c r="AB11" s="19" t="n">
        <v>0.0877292303962797</v>
      </c>
      <c r="AC11" s="19" t="n">
        <v>0.0472670337380656</v>
      </c>
      <c r="AD11" s="19" t="n">
        <v>0</v>
      </c>
      <c r="AE11" s="19"/>
      <c r="AF11" s="19" t="n">
        <v>0.0801795834164338</v>
      </c>
      <c r="AG11" s="19"/>
      <c r="AH11" s="19" t="n">
        <v>0.0674766558399012</v>
      </c>
      <c r="AI11" s="19"/>
      <c r="AJ11" s="19" t="n">
        <v>0.0960691870853885</v>
      </c>
      <c r="AK11" s="19" t="n">
        <v>0.0264422121373151</v>
      </c>
      <c r="AL11" s="19" t="n">
        <v>0.0553858495722986</v>
      </c>
      <c r="AM11" s="19" t="n">
        <v>0.0398568523544593</v>
      </c>
      <c r="AN11" s="19" t="n">
        <v>0.0631489070096772</v>
      </c>
      <c r="AO11" s="19" t="n">
        <v>0.0625665458822754</v>
      </c>
      <c r="AP11" s="19" t="n">
        <v>0.109798242775718</v>
      </c>
    </row>
    <row r="12">
      <c r="B12" s="20" t="s">
        <v>138</v>
      </c>
      <c r="C12" s="19" t="n">
        <v>0.00997864285954875</v>
      </c>
      <c r="D12" s="19" t="n">
        <v>0.0201794694470602</v>
      </c>
      <c r="E12" s="19" t="n">
        <v>0</v>
      </c>
      <c r="F12" s="19"/>
      <c r="G12" s="19" t="n">
        <v>0.0447912508941604</v>
      </c>
      <c r="H12" s="19" t="n">
        <v>0.0195046391152834</v>
      </c>
      <c r="I12" s="19" t="n">
        <v>0.00873922167494312</v>
      </c>
      <c r="J12" s="19" t="n">
        <v>0</v>
      </c>
      <c r="K12" s="19" t="n">
        <v>0</v>
      </c>
      <c r="L12" s="19" t="n">
        <v>0.00273147969554995</v>
      </c>
      <c r="M12" s="19"/>
      <c r="N12" s="19" t="n">
        <v>0</v>
      </c>
      <c r="O12" s="19" t="n">
        <v>0.0106698282015115</v>
      </c>
      <c r="P12" s="19" t="n">
        <v>0.006792747239973</v>
      </c>
      <c r="Q12" s="19" t="n">
        <v>0.00945570992684213</v>
      </c>
      <c r="R12" s="19" t="n">
        <v>0.0202121038061234</v>
      </c>
      <c r="S12" s="19"/>
      <c r="T12" s="19" t="n">
        <v>0.0230095822533138</v>
      </c>
      <c r="U12" s="19" t="n">
        <v>0</v>
      </c>
      <c r="V12" s="19" t="n">
        <v>0.0269915975786753</v>
      </c>
      <c r="W12" s="19" t="n">
        <v>0.00805533287783008</v>
      </c>
      <c r="X12" s="19"/>
      <c r="Y12" s="19" t="n">
        <v>0.0152303444590692</v>
      </c>
      <c r="Z12" s="19" t="n">
        <v>0</v>
      </c>
      <c r="AA12" s="19" t="n">
        <v>0.00234592228186817</v>
      </c>
      <c r="AB12" s="19" t="n">
        <v>0</v>
      </c>
      <c r="AC12" s="19" t="n">
        <v>0.0558869780173149</v>
      </c>
      <c r="AD12" s="19" t="n">
        <v>0</v>
      </c>
      <c r="AE12" s="19"/>
      <c r="AF12" s="19" t="n">
        <v>0.0126267935929599</v>
      </c>
      <c r="AG12" s="19"/>
      <c r="AH12" s="19" t="n">
        <v>0.00997864285954875</v>
      </c>
      <c r="AI12" s="19"/>
      <c r="AJ12" s="19" t="n">
        <v>0.011189318278105</v>
      </c>
      <c r="AK12" s="19" t="n">
        <v>0</v>
      </c>
      <c r="AL12" s="19" t="n">
        <v>0.0203018032908948</v>
      </c>
      <c r="AM12" s="19" t="n">
        <v>0</v>
      </c>
      <c r="AN12" s="19" t="n">
        <v>0</v>
      </c>
      <c r="AO12" s="19" t="n">
        <v>0.026703701730764</v>
      </c>
      <c r="AP12" s="19" t="n">
        <v>0.011764315136618</v>
      </c>
    </row>
    <row r="13">
      <c r="B13" s="20" t="s">
        <v>139</v>
      </c>
      <c r="C13" s="19" t="n">
        <v>0.0010219888820993</v>
      </c>
      <c r="D13" s="19" t="n">
        <v>0.00206673329347822</v>
      </c>
      <c r="E13" s="19" t="n">
        <v>0</v>
      </c>
      <c r="F13" s="19"/>
      <c r="G13" s="19" t="n">
        <v>0.0100566945865675</v>
      </c>
      <c r="H13" s="19" t="n">
        <v>0</v>
      </c>
      <c r="I13" s="19" t="n">
        <v>0</v>
      </c>
      <c r="J13" s="19" t="n">
        <v>0</v>
      </c>
      <c r="K13" s="19" t="n">
        <v>0</v>
      </c>
      <c r="L13" s="19" t="n">
        <v>0</v>
      </c>
      <c r="M13" s="19"/>
      <c r="N13" s="19" t="n">
        <v>0.0145899565865913</v>
      </c>
      <c r="O13" s="19" t="n">
        <v>0</v>
      </c>
      <c r="P13" s="19" t="n">
        <v>0</v>
      </c>
      <c r="Q13" s="19" t="n">
        <v>0</v>
      </c>
      <c r="R13" s="19" t="n">
        <v>0</v>
      </c>
      <c r="S13" s="19"/>
      <c r="T13" s="19" t="n">
        <v>0.0230095822533138</v>
      </c>
      <c r="U13" s="19" t="n">
        <v>0</v>
      </c>
      <c r="V13" s="19" t="n">
        <v>0</v>
      </c>
      <c r="W13" s="19" t="n">
        <v>0</v>
      </c>
      <c r="X13" s="19"/>
      <c r="Y13" s="19" t="n">
        <v>0</v>
      </c>
      <c r="Z13" s="19" t="n">
        <v>0</v>
      </c>
      <c r="AA13" s="19" t="n">
        <v>0</v>
      </c>
      <c r="AB13" s="19" t="n">
        <v>0.0166777388874108</v>
      </c>
      <c r="AC13" s="19" t="n">
        <v>0</v>
      </c>
      <c r="AD13" s="19" t="n">
        <v>0</v>
      </c>
      <c r="AE13" s="19"/>
      <c r="AF13" s="19" t="n">
        <v>0</v>
      </c>
      <c r="AG13" s="19"/>
      <c r="AH13" s="19" t="n">
        <v>0.0010219888820993</v>
      </c>
      <c r="AI13" s="19"/>
      <c r="AJ13" s="19" t="n">
        <v>0</v>
      </c>
      <c r="AK13" s="19" t="n">
        <v>0</v>
      </c>
      <c r="AL13" s="19" t="n">
        <v>0.00630152351783503</v>
      </c>
      <c r="AM13" s="19" t="n">
        <v>0</v>
      </c>
      <c r="AN13" s="19" t="n">
        <v>0</v>
      </c>
      <c r="AO13" s="19" t="n">
        <v>0</v>
      </c>
      <c r="AP13" s="19" t="n">
        <v>0</v>
      </c>
    </row>
    <row r="14">
      <c r="B14" s="20" t="s">
        <v>60</v>
      </c>
      <c r="C14" s="21" t="n">
        <v>0.00696428708785251</v>
      </c>
      <c r="D14" s="21" t="n">
        <v>0.00837173302164817</v>
      </c>
      <c r="E14" s="21" t="n">
        <v>0.00558749666827366</v>
      </c>
      <c r="F14" s="21"/>
      <c r="G14" s="21" t="n">
        <v>0.00807886358421976</v>
      </c>
      <c r="H14" s="21" t="n">
        <v>0.00720438491881957</v>
      </c>
      <c r="I14" s="21" t="n">
        <v>0.00581138256413313</v>
      </c>
      <c r="J14" s="21" t="n">
        <v>0</v>
      </c>
      <c r="K14" s="21" t="n">
        <v>0.0092011699224883</v>
      </c>
      <c r="L14" s="21" t="n">
        <v>0.0106489595233914</v>
      </c>
      <c r="M14" s="21"/>
      <c r="N14" s="21" t="n">
        <v>0</v>
      </c>
      <c r="O14" s="21" t="n">
        <v>0</v>
      </c>
      <c r="P14" s="21" t="n">
        <v>0.00854901562677707</v>
      </c>
      <c r="Q14" s="21" t="n">
        <v>0.0101685374400678</v>
      </c>
      <c r="R14" s="21" t="n">
        <v>0.00993488368665279</v>
      </c>
      <c r="S14" s="21"/>
      <c r="T14" s="21" t="n">
        <v>0</v>
      </c>
      <c r="U14" s="21" t="n">
        <v>0.0104138805716678</v>
      </c>
      <c r="V14" s="21" t="n">
        <v>0</v>
      </c>
      <c r="W14" s="21" t="n">
        <v>0.00698600143669386</v>
      </c>
      <c r="X14" s="21"/>
      <c r="Y14" s="21" t="n">
        <v>0.00479714020955945</v>
      </c>
      <c r="Z14" s="21" t="n">
        <v>0</v>
      </c>
      <c r="AA14" s="21" t="n">
        <v>0.00914582358614469</v>
      </c>
      <c r="AB14" s="21" t="n">
        <v>0</v>
      </c>
      <c r="AC14" s="21" t="n">
        <v>0</v>
      </c>
      <c r="AD14" s="21" t="n">
        <v>0.0144893950707344</v>
      </c>
      <c r="AE14" s="21"/>
      <c r="AF14" s="21" t="n">
        <v>0.00767903628785844</v>
      </c>
      <c r="AG14" s="21"/>
      <c r="AH14" s="21" t="n">
        <v>0.00696428708785251</v>
      </c>
      <c r="AI14" s="21"/>
      <c r="AJ14" s="21" t="n">
        <v>0.0028914798224497</v>
      </c>
      <c r="AK14" s="21" t="n">
        <v>0</v>
      </c>
      <c r="AL14" s="21" t="n">
        <v>0.0135431703174766</v>
      </c>
      <c r="AM14" s="21" t="n">
        <v>0.00879217232139037</v>
      </c>
      <c r="AN14" s="21" t="n">
        <v>0.0423074873225006</v>
      </c>
      <c r="AO14" s="21" t="n">
        <v>0</v>
      </c>
      <c r="AP14" s="21" t="n">
        <v>0</v>
      </c>
    </row>
    <row r="15">
      <c r="B15" s="18" t="s">
        <v>122</v>
      </c>
    </row>
    <row r="16">
      <c r="B16" t="s">
        <v>65</v>
      </c>
    </row>
    <row r="17">
      <c r="B17" t="s">
        <v>66</v>
      </c>
    </row>
    <row r="19">
      <c r="B19" s="9" t="str">
        <f>=HYPERLINK("#'Contents'!A1", "Return to Contents")</f>
      </c>
    </row>
  </sheetData>
  <mergeCells count="9">
    <mergeCell ref="D5:E5"/>
    <mergeCell ref="G5:L5"/>
    <mergeCell ref="N5:R5"/>
    <mergeCell ref="T5:W5"/>
    <mergeCell ref="Y5:AD5"/>
    <mergeCell ref="AF5:AF5"/>
    <mergeCell ref="AH5:AH5"/>
    <mergeCell ref="AJ5:AP5"/>
    <mergeCell ref="D2:AJ2"/>
  </mergeCells>
  <pageMargins left="0.7" right="0.7" top="0.75" bottom="0.75" header="0.3" footer="0.3"/>
  <pageSetup paperSize="9" orientation="portrait" horizontalDpi="300" verticalDpi="300" r:id="rId2"/>
  <drawing r:id="rId1"/>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2.21" hidden="0" customWidth="1"/>
    <col min="20" max="20" width="10.71" hidden="0" customWidth="1"/>
    <col min="21" max="21" width="10.71" hidden="0" customWidth="1"/>
    <col min="22" max="22" width="10.71" hidden="0" customWidth="1"/>
    <col min="23" max="23" width="10.71" hidden="0" customWidth="1"/>
    <col min="24" max="24" width="2.2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2.21" hidden="0" customWidth="1"/>
    <col min="34" max="34" width="10.71" hidden="0" customWidth="1"/>
    <col min="35" max="35" width="2.2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s>
  <sheetData>
    <row r="2" ht="40" customHeight="1">
      <c r="D2" s="16" t="s">
        <v>148</v>
      </c>
    </row>
    <row r="5" ht="30" customHeight="1">
      <c r="B5" s="17"/>
      <c r="C5" s="17"/>
      <c r="D5" s="17" t="s">
        <v>51</v>
      </c>
      <c r="E5" s="17"/>
      <c r="F5" s="17"/>
      <c r="G5" s="17" t="s">
        <v>52</v>
      </c>
      <c r="H5" s="17"/>
      <c r="I5" s="17"/>
      <c r="J5" s="17"/>
      <c r="K5" s="17"/>
      <c r="L5" s="17"/>
      <c r="M5" s="17"/>
      <c r="N5" s="17" t="s">
        <v>53</v>
      </c>
      <c r="O5" s="17"/>
      <c r="P5" s="17"/>
      <c r="Q5" s="17"/>
      <c r="R5" s="17"/>
      <c r="S5" s="17"/>
      <c r="T5" s="17" t="s">
        <v>54</v>
      </c>
      <c r="U5" s="17"/>
      <c r="V5" s="17"/>
      <c r="W5" s="17"/>
      <c r="X5" s="17"/>
      <c r="Y5" s="17" t="s">
        <v>55</v>
      </c>
      <c r="Z5" s="17"/>
      <c r="AA5" s="17"/>
      <c r="AB5" s="17"/>
      <c r="AC5" s="17"/>
      <c r="AD5" s="17"/>
      <c r="AE5" s="17"/>
      <c r="AF5" s="17" t="s">
        <v>42</v>
      </c>
      <c r="AG5" s="17"/>
      <c r="AH5" s="17" t="s">
        <v>43</v>
      </c>
      <c r="AI5" s="17"/>
      <c r="AJ5" s="17" t="s">
        <v>56</v>
      </c>
      <c r="AK5" s="17"/>
      <c r="AL5" s="17"/>
      <c r="AM5" s="17"/>
      <c r="AN5" s="17"/>
      <c r="AO5" s="17"/>
      <c r="AP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R6" s="13" t="s">
        <v>31</v>
      </c>
      <c r="T6" s="13" t="s">
        <v>32</v>
      </c>
      <c r="U6" s="13" t="s">
        <v>33</v>
      </c>
      <c r="V6" s="13" t="s">
        <v>34</v>
      </c>
      <c r="W6" s="13" t="s">
        <v>35</v>
      </c>
      <c r="Y6" s="13" t="s">
        <v>36</v>
      </c>
      <c r="Z6" s="13" t="s">
        <v>37</v>
      </c>
      <c r="AA6" s="13" t="s">
        <v>38</v>
      </c>
      <c r="AB6" s="13" t="s">
        <v>39</v>
      </c>
      <c r="AC6" s="13" t="s">
        <v>40</v>
      </c>
      <c r="AD6" s="13" t="s">
        <v>41</v>
      </c>
      <c r="AF6" s="13" t="s">
        <v>42</v>
      </c>
      <c r="AH6" s="13" t="s">
        <v>43</v>
      </c>
      <c r="AJ6" s="13" t="s">
        <v>44</v>
      </c>
      <c r="AK6" s="13" t="s">
        <v>45</v>
      </c>
      <c r="AL6" s="13" t="s">
        <v>46</v>
      </c>
      <c r="AM6" s="13" t="s">
        <v>47</v>
      </c>
      <c r="AN6" s="13" t="s">
        <v>48</v>
      </c>
      <c r="AO6" s="13" t="s">
        <v>49</v>
      </c>
      <c r="AP6" s="13" t="s">
        <v>50</v>
      </c>
    </row>
    <row r="7" ht="30" customHeight="1">
      <c r="B7" s="11" t="s">
        <v>19</v>
      </c>
      <c r="C7" s="11" t="n">
        <v>939</v>
      </c>
      <c r="D7" s="11" t="n">
        <v>465</v>
      </c>
      <c r="E7" s="11" t="n">
        <v>474</v>
      </c>
      <c r="F7" s="11"/>
      <c r="G7" s="11" t="n">
        <v>111</v>
      </c>
      <c r="H7" s="11" t="n">
        <v>170</v>
      </c>
      <c r="I7" s="11" t="n">
        <v>183</v>
      </c>
      <c r="J7" s="11" t="n">
        <v>163</v>
      </c>
      <c r="K7" s="11" t="n">
        <v>124</v>
      </c>
      <c r="L7" s="11" t="n">
        <v>188</v>
      </c>
      <c r="M7" s="11"/>
      <c r="N7" s="11" t="n">
        <v>53</v>
      </c>
      <c r="O7" s="11" t="n">
        <v>158</v>
      </c>
      <c r="P7" s="11" t="n">
        <v>191</v>
      </c>
      <c r="Q7" s="11" t="n">
        <v>358</v>
      </c>
      <c r="R7" s="11" t="n">
        <v>177</v>
      </c>
      <c r="S7" s="11"/>
      <c r="T7" s="11" t="n">
        <v>44</v>
      </c>
      <c r="U7" s="11" t="n">
        <v>146</v>
      </c>
      <c r="V7" s="11" t="n">
        <v>161</v>
      </c>
      <c r="W7" s="11" t="n">
        <v>498</v>
      </c>
      <c r="X7" s="11"/>
      <c r="Y7" s="11" t="n">
        <v>447</v>
      </c>
      <c r="Z7" s="11" t="n">
        <v>98</v>
      </c>
      <c r="AA7" s="11" t="n">
        <v>219</v>
      </c>
      <c r="AB7" s="11" t="n">
        <v>52</v>
      </c>
      <c r="AC7" s="11" t="n">
        <v>56</v>
      </c>
      <c r="AD7" s="11" t="n">
        <v>57</v>
      </c>
      <c r="AE7" s="11"/>
      <c r="AF7" s="11" t="n">
        <v>465</v>
      </c>
      <c r="AG7" s="11"/>
      <c r="AH7" s="11" t="n">
        <v>939</v>
      </c>
      <c r="AI7" s="11"/>
      <c r="AJ7" s="11" t="n">
        <v>255</v>
      </c>
      <c r="AK7" s="11" t="n">
        <v>180</v>
      </c>
      <c r="AL7" s="11" t="n">
        <v>178</v>
      </c>
      <c r="AM7" s="11" t="n">
        <v>83</v>
      </c>
      <c r="AN7" s="11" t="n">
        <v>59</v>
      </c>
      <c r="AO7" s="11" t="n">
        <v>89</v>
      </c>
      <c r="AP7" s="11" t="n">
        <v>95</v>
      </c>
    </row>
    <row r="8" ht="30" customHeight="1">
      <c r="B8" s="12" t="s">
        <v>20</v>
      </c>
      <c r="C8" s="12" t="n">
        <v>939</v>
      </c>
      <c r="D8" s="12" t="n">
        <v>464</v>
      </c>
      <c r="E8" s="12" t="n">
        <v>475</v>
      </c>
      <c r="F8" s="12"/>
      <c r="G8" s="12" t="n">
        <v>95</v>
      </c>
      <c r="H8" s="12" t="n">
        <v>159</v>
      </c>
      <c r="I8" s="12" t="n">
        <v>158</v>
      </c>
      <c r="J8" s="12" t="n">
        <v>159</v>
      </c>
      <c r="K8" s="12" t="n">
        <v>142</v>
      </c>
      <c r="L8" s="12" t="n">
        <v>225</v>
      </c>
      <c r="M8" s="12"/>
      <c r="N8" s="12" t="n">
        <v>66</v>
      </c>
      <c r="O8" s="12" t="n">
        <v>186</v>
      </c>
      <c r="P8" s="12" t="n">
        <v>241</v>
      </c>
      <c r="Q8" s="12" t="n">
        <v>300</v>
      </c>
      <c r="R8" s="12" t="n">
        <v>144</v>
      </c>
      <c r="S8" s="12"/>
      <c r="T8" s="12" t="n">
        <v>42</v>
      </c>
      <c r="U8" s="12" t="n">
        <v>167</v>
      </c>
      <c r="V8" s="12" t="n">
        <v>174</v>
      </c>
      <c r="W8" s="12" t="n">
        <v>462</v>
      </c>
      <c r="X8" s="12"/>
      <c r="Y8" s="12" t="n">
        <v>400</v>
      </c>
      <c r="Z8" s="12" t="n">
        <v>97</v>
      </c>
      <c r="AA8" s="12" t="n">
        <v>262</v>
      </c>
      <c r="AB8" s="12" t="n">
        <v>58</v>
      </c>
      <c r="AC8" s="12" t="n">
        <v>48</v>
      </c>
      <c r="AD8" s="12" t="n">
        <v>63</v>
      </c>
      <c r="AE8" s="12"/>
      <c r="AF8" s="12" t="n">
        <v>476</v>
      </c>
      <c r="AG8" s="12"/>
      <c r="AH8" s="12" t="n">
        <v>939</v>
      </c>
      <c r="AI8" s="12"/>
      <c r="AJ8" s="12" t="n">
        <v>228</v>
      </c>
      <c r="AK8" s="12" t="n">
        <v>182</v>
      </c>
      <c r="AL8" s="12" t="n">
        <v>152</v>
      </c>
      <c r="AM8" s="12" t="n">
        <v>88</v>
      </c>
      <c r="AN8" s="12" t="n">
        <v>72</v>
      </c>
      <c r="AO8" s="12" t="n">
        <v>78</v>
      </c>
      <c r="AP8" s="12" t="n">
        <v>139</v>
      </c>
    </row>
    <row r="9">
      <c r="B9" s="20" t="s">
        <v>135</v>
      </c>
      <c r="C9" s="19" t="n">
        <v>0.491331659717218</v>
      </c>
      <c r="D9" s="19" t="n">
        <v>0.471424890438711</v>
      </c>
      <c r="E9" s="19" t="n">
        <v>0.510804840582859</v>
      </c>
      <c r="F9" s="19"/>
      <c r="G9" s="19" t="n">
        <v>0.58436911098602</v>
      </c>
      <c r="H9" s="19" t="n">
        <v>0.512758304484081</v>
      </c>
      <c r="I9" s="19" t="n">
        <v>0.457848215506129</v>
      </c>
      <c r="J9" s="19" t="n">
        <v>0.528090393096117</v>
      </c>
      <c r="K9" s="19" t="n">
        <v>0.467375310449239</v>
      </c>
      <c r="L9" s="19" t="n">
        <v>0.449281302920667</v>
      </c>
      <c r="M9" s="19"/>
      <c r="N9" s="19" t="n">
        <v>0.632037710275465</v>
      </c>
      <c r="O9" s="19" t="n">
        <v>0.520001503524665</v>
      </c>
      <c r="P9" s="19" t="n">
        <v>0.431426494719407</v>
      </c>
      <c r="Q9" s="19" t="n">
        <v>0.506322133796658</v>
      </c>
      <c r="R9" s="19" t="n">
        <v>0.456638317448914</v>
      </c>
      <c r="S9" s="19"/>
      <c r="T9" s="19" t="n">
        <v>0.508262967524416</v>
      </c>
      <c r="U9" s="19" t="n">
        <v>0.474367014680678</v>
      </c>
      <c r="V9" s="19" t="n">
        <v>0.478896940622391</v>
      </c>
      <c r="W9" s="19" t="n">
        <v>0.501012526448641</v>
      </c>
      <c r="X9" s="19"/>
      <c r="Y9" s="19" t="n">
        <v>0.464069539597876</v>
      </c>
      <c r="Z9" s="19" t="n">
        <v>0.64859339013926</v>
      </c>
      <c r="AA9" s="19" t="n">
        <v>0.450363582251192</v>
      </c>
      <c r="AB9" s="19" t="n">
        <v>0.576482454190236</v>
      </c>
      <c r="AC9" s="19" t="n">
        <v>0.508824869743193</v>
      </c>
      <c r="AD9" s="19" t="n">
        <v>0.513218297804969</v>
      </c>
      <c r="AE9" s="19"/>
      <c r="AF9" s="19" t="n">
        <v>0.485890242114458</v>
      </c>
      <c r="AG9" s="19"/>
      <c r="AH9" s="19" t="n">
        <v>0.491331659717218</v>
      </c>
      <c r="AI9" s="19"/>
      <c r="AJ9" s="19" t="n">
        <v>0.470392757896115</v>
      </c>
      <c r="AK9" s="19" t="n">
        <v>0.52123204107685</v>
      </c>
      <c r="AL9" s="19" t="n">
        <v>0.47206050801891</v>
      </c>
      <c r="AM9" s="19" t="n">
        <v>0.454704382757088</v>
      </c>
      <c r="AN9" s="19" t="n">
        <v>0.479029742894493</v>
      </c>
      <c r="AO9" s="19" t="n">
        <v>0.504510119722669</v>
      </c>
      <c r="AP9" s="19" t="n">
        <v>0.529684554557442</v>
      </c>
    </row>
    <row r="10">
      <c r="B10" s="20" t="s">
        <v>136</v>
      </c>
      <c r="C10" s="19" t="n">
        <v>0.430266722526269</v>
      </c>
      <c r="D10" s="19" t="n">
        <v>0.433609981782573</v>
      </c>
      <c r="E10" s="19" t="n">
        <v>0.42699628264384</v>
      </c>
      <c r="F10" s="19"/>
      <c r="G10" s="19" t="n">
        <v>0.321763028725281</v>
      </c>
      <c r="H10" s="19" t="n">
        <v>0.418937680065274</v>
      </c>
      <c r="I10" s="19" t="n">
        <v>0.447083251343056</v>
      </c>
      <c r="J10" s="19" t="n">
        <v>0.391365494811567</v>
      </c>
      <c r="K10" s="19" t="n">
        <v>0.483400225974407</v>
      </c>
      <c r="L10" s="19" t="n">
        <v>0.466449163095244</v>
      </c>
      <c r="M10" s="19"/>
      <c r="N10" s="19" t="n">
        <v>0.319970951845546</v>
      </c>
      <c r="O10" s="19" t="n">
        <v>0.390902996452011</v>
      </c>
      <c r="P10" s="19" t="n">
        <v>0.507163904084045</v>
      </c>
      <c r="Q10" s="19" t="n">
        <v>0.418326269969236</v>
      </c>
      <c r="R10" s="19" t="n">
        <v>0.428988951950786</v>
      </c>
      <c r="S10" s="19"/>
      <c r="T10" s="19" t="n">
        <v>0.34610003522833</v>
      </c>
      <c r="U10" s="19" t="n">
        <v>0.453062038322149</v>
      </c>
      <c r="V10" s="19" t="n">
        <v>0.432273084796686</v>
      </c>
      <c r="W10" s="19" t="n">
        <v>0.425352651553127</v>
      </c>
      <c r="X10" s="19"/>
      <c r="Y10" s="19" t="n">
        <v>0.44141729391761</v>
      </c>
      <c r="Z10" s="19" t="n">
        <v>0.321559436652782</v>
      </c>
      <c r="AA10" s="19" t="n">
        <v>0.464811377292183</v>
      </c>
      <c r="AB10" s="19" t="n">
        <v>0.363239444190404</v>
      </c>
      <c r="AC10" s="19" t="n">
        <v>0.412582521793045</v>
      </c>
      <c r="AD10" s="19" t="n">
        <v>0.450487342856258</v>
      </c>
      <c r="AE10" s="19"/>
      <c r="AF10" s="19" t="n">
        <v>0.443568640846906</v>
      </c>
      <c r="AG10" s="19"/>
      <c r="AH10" s="19" t="n">
        <v>0.430266722526269</v>
      </c>
      <c r="AI10" s="19"/>
      <c r="AJ10" s="19" t="n">
        <v>0.432043181958891</v>
      </c>
      <c r="AK10" s="19" t="n">
        <v>0.428773783769922</v>
      </c>
      <c r="AL10" s="19" t="n">
        <v>0.452401392204153</v>
      </c>
      <c r="AM10" s="19" t="n">
        <v>0.49642722978135</v>
      </c>
      <c r="AN10" s="19" t="n">
        <v>0.425739959364653</v>
      </c>
      <c r="AO10" s="19" t="n">
        <v>0.443433876441384</v>
      </c>
      <c r="AP10" s="19" t="n">
        <v>0.358406594813852</v>
      </c>
    </row>
    <row r="11">
      <c r="B11" s="20" t="s">
        <v>137</v>
      </c>
      <c r="C11" s="19" t="n">
        <v>0.0638830848029473</v>
      </c>
      <c r="D11" s="19" t="n">
        <v>0.0706665045595951</v>
      </c>
      <c r="E11" s="19" t="n">
        <v>0.0572474143955251</v>
      </c>
      <c r="F11" s="19"/>
      <c r="G11" s="19" t="n">
        <v>0.0556502056589745</v>
      </c>
      <c r="H11" s="19" t="n">
        <v>0.0481884781244281</v>
      </c>
      <c r="I11" s="19" t="n">
        <v>0.0850012158918858</v>
      </c>
      <c r="J11" s="19" t="n">
        <v>0.0688969632243977</v>
      </c>
      <c r="K11" s="19" t="n">
        <v>0.043723953033308</v>
      </c>
      <c r="L11" s="19" t="n">
        <v>0.0728988389793622</v>
      </c>
      <c r="M11" s="19"/>
      <c r="N11" s="19" t="n">
        <v>0.0479913378789883</v>
      </c>
      <c r="O11" s="19" t="n">
        <v>0.0731843584832061</v>
      </c>
      <c r="P11" s="19" t="n">
        <v>0.0478608067413567</v>
      </c>
      <c r="Q11" s="19" t="n">
        <v>0.0681540658532668</v>
      </c>
      <c r="R11" s="19" t="n">
        <v>0.0779506070034794</v>
      </c>
      <c r="S11" s="19"/>
      <c r="T11" s="19" t="n">
        <v>0.122627414993941</v>
      </c>
      <c r="U11" s="19" t="n">
        <v>0.0645828830644389</v>
      </c>
      <c r="V11" s="19" t="n">
        <v>0.0617675938925338</v>
      </c>
      <c r="W11" s="19" t="n">
        <v>0.0652811732194557</v>
      </c>
      <c r="X11" s="19"/>
      <c r="Y11" s="19" t="n">
        <v>0.0757021280419482</v>
      </c>
      <c r="Z11" s="19" t="n">
        <v>0.0231652098463437</v>
      </c>
      <c r="AA11" s="19" t="n">
        <v>0.0720668009896537</v>
      </c>
      <c r="AB11" s="19" t="n">
        <v>0.0602781016193594</v>
      </c>
      <c r="AC11" s="19" t="n">
        <v>0.0785926084637613</v>
      </c>
      <c r="AD11" s="19" t="n">
        <v>0.0218049642680391</v>
      </c>
      <c r="AE11" s="19"/>
      <c r="AF11" s="19" t="n">
        <v>0.0602446442988181</v>
      </c>
      <c r="AG11" s="19"/>
      <c r="AH11" s="19" t="n">
        <v>0.0638830848029473</v>
      </c>
      <c r="AI11" s="19"/>
      <c r="AJ11" s="19" t="n">
        <v>0.0726861831416005</v>
      </c>
      <c r="AK11" s="19" t="n">
        <v>0.0499941751532282</v>
      </c>
      <c r="AL11" s="19" t="n">
        <v>0.0466761845430937</v>
      </c>
      <c r="AM11" s="19" t="n">
        <v>0.0488683874615623</v>
      </c>
      <c r="AN11" s="19" t="n">
        <v>0.095230297740855</v>
      </c>
      <c r="AO11" s="19" t="n">
        <v>0.023011170740228</v>
      </c>
      <c r="AP11" s="19" t="n">
        <v>0.102605978252495</v>
      </c>
    </row>
    <row r="12">
      <c r="B12" s="20" t="s">
        <v>138</v>
      </c>
      <c r="C12" s="19" t="n">
        <v>0.0109661813566177</v>
      </c>
      <c r="D12" s="19" t="n">
        <v>0.019087389864806</v>
      </c>
      <c r="E12" s="19" t="n">
        <v>0.00302186051203513</v>
      </c>
      <c r="F12" s="19"/>
      <c r="G12" s="19" t="n">
        <v>0.0382176546297247</v>
      </c>
      <c r="H12" s="19" t="n">
        <v>0.0129111524073974</v>
      </c>
      <c r="I12" s="19" t="n">
        <v>0.00425593469479607</v>
      </c>
      <c r="J12" s="19" t="n">
        <v>0.0116471488679183</v>
      </c>
      <c r="K12" s="19" t="n">
        <v>0.0055005105430459</v>
      </c>
      <c r="L12" s="19" t="n">
        <v>0.00570996167625068</v>
      </c>
      <c r="M12" s="19"/>
      <c r="N12" s="19" t="n">
        <v>0</v>
      </c>
      <c r="O12" s="19" t="n">
        <v>0.0159111415401179</v>
      </c>
      <c r="P12" s="19" t="n">
        <v>0.00499977882841402</v>
      </c>
      <c r="Q12" s="19" t="n">
        <v>0.00514745211894685</v>
      </c>
      <c r="R12" s="19" t="n">
        <v>0.0318440764305611</v>
      </c>
      <c r="S12" s="19"/>
      <c r="T12" s="19" t="n">
        <v>0.0230095822533138</v>
      </c>
      <c r="U12" s="19" t="n">
        <v>0.0079880639327339</v>
      </c>
      <c r="V12" s="19" t="n">
        <v>0.0235249596456811</v>
      </c>
      <c r="W12" s="19" t="n">
        <v>0.00587263390619128</v>
      </c>
      <c r="X12" s="19"/>
      <c r="Y12" s="19" t="n">
        <v>0.0159425928644619</v>
      </c>
      <c r="Z12" s="19" t="n">
        <v>0.00668196336161415</v>
      </c>
      <c r="AA12" s="19" t="n">
        <v>0.00789653741272555</v>
      </c>
      <c r="AB12" s="19" t="n">
        <v>0</v>
      </c>
      <c r="AC12" s="19" t="n">
        <v>0</v>
      </c>
      <c r="AD12" s="19" t="n">
        <v>0</v>
      </c>
      <c r="AE12" s="19"/>
      <c r="AF12" s="19" t="n">
        <v>0.00569926458401393</v>
      </c>
      <c r="AG12" s="19"/>
      <c r="AH12" s="19" t="n">
        <v>0.0109661813566177</v>
      </c>
      <c r="AI12" s="19"/>
      <c r="AJ12" s="19" t="n">
        <v>0.0219863971809442</v>
      </c>
      <c r="AK12" s="19" t="n">
        <v>0</v>
      </c>
      <c r="AL12" s="19" t="n">
        <v>0.0112845818923633</v>
      </c>
      <c r="AM12" s="19" t="n">
        <v>0</v>
      </c>
      <c r="AN12" s="19" t="n">
        <v>0</v>
      </c>
      <c r="AO12" s="19" t="n">
        <v>0.0290448330957194</v>
      </c>
      <c r="AP12" s="19" t="n">
        <v>0.00930287237621151</v>
      </c>
    </row>
    <row r="13">
      <c r="B13" s="20" t="s">
        <v>139</v>
      </c>
      <c r="C13" s="19" t="n">
        <v>0.000654265551408082</v>
      </c>
      <c r="D13" s="19" t="n">
        <v>0.00132309893146135</v>
      </c>
      <c r="E13" s="19" t="n">
        <v>0</v>
      </c>
      <c r="F13" s="19"/>
      <c r="G13" s="19" t="n">
        <v>0</v>
      </c>
      <c r="H13" s="19" t="n">
        <v>0</v>
      </c>
      <c r="I13" s="19" t="n">
        <v>0</v>
      </c>
      <c r="J13" s="19" t="n">
        <v>0</v>
      </c>
      <c r="K13" s="19" t="n">
        <v>0</v>
      </c>
      <c r="L13" s="19" t="n">
        <v>0.00273147969554995</v>
      </c>
      <c r="M13" s="19"/>
      <c r="N13" s="19" t="n">
        <v>0</v>
      </c>
      <c r="O13" s="19" t="n">
        <v>0</v>
      </c>
      <c r="P13" s="19" t="n">
        <v>0</v>
      </c>
      <c r="Q13" s="19" t="n">
        <v>0.00205007826189243</v>
      </c>
      <c r="R13" s="19" t="n">
        <v>0</v>
      </c>
      <c r="S13" s="19"/>
      <c r="T13" s="19" t="n">
        <v>0</v>
      </c>
      <c r="U13" s="19" t="n">
        <v>0</v>
      </c>
      <c r="V13" s="19" t="n">
        <v>0.00353742104270837</v>
      </c>
      <c r="W13" s="19" t="n">
        <v>0</v>
      </c>
      <c r="X13" s="19"/>
      <c r="Y13" s="19" t="n">
        <v>0</v>
      </c>
      <c r="Z13" s="19" t="n">
        <v>0</v>
      </c>
      <c r="AA13" s="19" t="n">
        <v>0.00234592228186817</v>
      </c>
      <c r="AB13" s="19" t="n">
        <v>0</v>
      </c>
      <c r="AC13" s="19" t="n">
        <v>0</v>
      </c>
      <c r="AD13" s="19" t="n">
        <v>0</v>
      </c>
      <c r="AE13" s="19"/>
      <c r="AF13" s="19" t="n">
        <v>0.00129016419479923</v>
      </c>
      <c r="AG13" s="19"/>
      <c r="AH13" s="19" t="n">
        <v>0.000654265551408082</v>
      </c>
      <c r="AI13" s="19"/>
      <c r="AJ13" s="19" t="n">
        <v>0</v>
      </c>
      <c r="AK13" s="19" t="n">
        <v>0</v>
      </c>
      <c r="AL13" s="19" t="n">
        <v>0.00403416302400316</v>
      </c>
      <c r="AM13" s="19" t="n">
        <v>0</v>
      </c>
      <c r="AN13" s="19" t="n">
        <v>0</v>
      </c>
      <c r="AO13" s="19" t="n">
        <v>0</v>
      </c>
      <c r="AP13" s="19" t="n">
        <v>0</v>
      </c>
    </row>
    <row r="14">
      <c r="B14" s="20" t="s">
        <v>60</v>
      </c>
      <c r="C14" s="21" t="n">
        <v>0.0028980860455405</v>
      </c>
      <c r="D14" s="21" t="n">
        <v>0.00388813442285352</v>
      </c>
      <c r="E14" s="21" t="n">
        <v>0.00192960186574106</v>
      </c>
      <c r="F14" s="21"/>
      <c r="G14" s="21" t="n">
        <v>0</v>
      </c>
      <c r="H14" s="21" t="n">
        <v>0.00720438491881957</v>
      </c>
      <c r="I14" s="21" t="n">
        <v>0.00581138256413313</v>
      </c>
      <c r="J14" s="21" t="n">
        <v>0</v>
      </c>
      <c r="K14" s="21" t="n">
        <v>0</v>
      </c>
      <c r="L14" s="21" t="n">
        <v>0.00292925363292606</v>
      </c>
      <c r="M14" s="21"/>
      <c r="N14" s="21" t="n">
        <v>0</v>
      </c>
      <c r="O14" s="21" t="n">
        <v>0</v>
      </c>
      <c r="P14" s="21" t="n">
        <v>0.00854901562677707</v>
      </c>
      <c r="Q14" s="21" t="n">
        <v>0</v>
      </c>
      <c r="R14" s="21" t="n">
        <v>0.00457804716625871</v>
      </c>
      <c r="S14" s="21"/>
      <c r="T14" s="21" t="n">
        <v>0</v>
      </c>
      <c r="U14" s="21" t="n">
        <v>0</v>
      </c>
      <c r="V14" s="21" t="n">
        <v>0</v>
      </c>
      <c r="W14" s="21" t="n">
        <v>0.00248101487258453</v>
      </c>
      <c r="X14" s="21"/>
      <c r="Y14" s="21" t="n">
        <v>0.00286844557810336</v>
      </c>
      <c r="Z14" s="21" t="n">
        <v>0</v>
      </c>
      <c r="AA14" s="21" t="n">
        <v>0.00251577977237754</v>
      </c>
      <c r="AB14" s="21" t="n">
        <v>0</v>
      </c>
      <c r="AC14" s="21" t="n">
        <v>0</v>
      </c>
      <c r="AD14" s="21" t="n">
        <v>0.0144893950707344</v>
      </c>
      <c r="AE14" s="21"/>
      <c r="AF14" s="21" t="n">
        <v>0.00330704396100512</v>
      </c>
      <c r="AG14" s="21"/>
      <c r="AH14" s="21" t="n">
        <v>0.0028980860455405</v>
      </c>
      <c r="AI14" s="21"/>
      <c r="AJ14" s="21" t="n">
        <v>0.0028914798224497</v>
      </c>
      <c r="AK14" s="21" t="n">
        <v>0</v>
      </c>
      <c r="AL14" s="21" t="n">
        <v>0.0135431703174766</v>
      </c>
      <c r="AM14" s="21" t="n">
        <v>0</v>
      </c>
      <c r="AN14" s="21" t="n">
        <v>0</v>
      </c>
      <c r="AO14" s="21" t="n">
        <v>0</v>
      </c>
      <c r="AP14" s="21" t="n">
        <v>0</v>
      </c>
    </row>
    <row r="15">
      <c r="B15" s="18" t="s">
        <v>122</v>
      </c>
    </row>
    <row r="16">
      <c r="B16" t="s">
        <v>65</v>
      </c>
    </row>
    <row r="17">
      <c r="B17" t="s">
        <v>66</v>
      </c>
    </row>
    <row r="19">
      <c r="B19" s="9" t="str">
        <f>=HYPERLINK("#'Contents'!A1", "Return to Contents")</f>
      </c>
    </row>
  </sheetData>
  <mergeCells count="9">
    <mergeCell ref="D5:E5"/>
    <mergeCell ref="G5:L5"/>
    <mergeCell ref="N5:R5"/>
    <mergeCell ref="T5:W5"/>
    <mergeCell ref="Y5:AD5"/>
    <mergeCell ref="AF5:AF5"/>
    <mergeCell ref="AH5:AH5"/>
    <mergeCell ref="AJ5:AP5"/>
    <mergeCell ref="D2:AJ2"/>
  </mergeCells>
  <pageMargins left="0.7" right="0.7" top="0.75" bottom="0.75" header="0.3" footer="0.3"/>
  <pageSetup paperSize="9" orientation="portrait" horizontalDpi="300" verticalDpi="300" r:id="rId2"/>
  <drawing r:id="rId1"/>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2.21" hidden="0" customWidth="1"/>
    <col min="20" max="20" width="10.71" hidden="0" customWidth="1"/>
    <col min="21" max="21" width="10.71" hidden="0" customWidth="1"/>
    <col min="22" max="22" width="10.71" hidden="0" customWidth="1"/>
    <col min="23" max="23" width="10.71" hidden="0" customWidth="1"/>
    <col min="24" max="24" width="2.2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2.21" hidden="0" customWidth="1"/>
    <col min="34" max="34" width="10.71" hidden="0" customWidth="1"/>
    <col min="35" max="35" width="2.2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s>
  <sheetData>
    <row r="2" ht="40" customHeight="1">
      <c r="D2" s="16" t="s">
        <v>149</v>
      </c>
    </row>
    <row r="5" ht="30" customHeight="1">
      <c r="B5" s="17"/>
      <c r="C5" s="17"/>
      <c r="D5" s="17" t="s">
        <v>51</v>
      </c>
      <c r="E5" s="17"/>
      <c r="F5" s="17"/>
      <c r="G5" s="17" t="s">
        <v>52</v>
      </c>
      <c r="H5" s="17"/>
      <c r="I5" s="17"/>
      <c r="J5" s="17"/>
      <c r="K5" s="17"/>
      <c r="L5" s="17"/>
      <c r="M5" s="17"/>
      <c r="N5" s="17" t="s">
        <v>53</v>
      </c>
      <c r="O5" s="17"/>
      <c r="P5" s="17"/>
      <c r="Q5" s="17"/>
      <c r="R5" s="17"/>
      <c r="S5" s="17"/>
      <c r="T5" s="17" t="s">
        <v>54</v>
      </c>
      <c r="U5" s="17"/>
      <c r="V5" s="17"/>
      <c r="W5" s="17"/>
      <c r="X5" s="17"/>
      <c r="Y5" s="17" t="s">
        <v>55</v>
      </c>
      <c r="Z5" s="17"/>
      <c r="AA5" s="17"/>
      <c r="AB5" s="17"/>
      <c r="AC5" s="17"/>
      <c r="AD5" s="17"/>
      <c r="AE5" s="17"/>
      <c r="AF5" s="17" t="s">
        <v>42</v>
      </c>
      <c r="AG5" s="17"/>
      <c r="AH5" s="17" t="s">
        <v>43</v>
      </c>
      <c r="AI5" s="17"/>
      <c r="AJ5" s="17" t="s">
        <v>56</v>
      </c>
      <c r="AK5" s="17"/>
      <c r="AL5" s="17"/>
      <c r="AM5" s="17"/>
      <c r="AN5" s="17"/>
      <c r="AO5" s="17"/>
      <c r="AP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R6" s="13" t="s">
        <v>31</v>
      </c>
      <c r="T6" s="13" t="s">
        <v>32</v>
      </c>
      <c r="U6" s="13" t="s">
        <v>33</v>
      </c>
      <c r="V6" s="13" t="s">
        <v>34</v>
      </c>
      <c r="W6" s="13" t="s">
        <v>35</v>
      </c>
      <c r="Y6" s="13" t="s">
        <v>36</v>
      </c>
      <c r="Z6" s="13" t="s">
        <v>37</v>
      </c>
      <c r="AA6" s="13" t="s">
        <v>38</v>
      </c>
      <c r="AB6" s="13" t="s">
        <v>39</v>
      </c>
      <c r="AC6" s="13" t="s">
        <v>40</v>
      </c>
      <c r="AD6" s="13" t="s">
        <v>41</v>
      </c>
      <c r="AF6" s="13" t="s">
        <v>42</v>
      </c>
      <c r="AH6" s="13" t="s">
        <v>43</v>
      </c>
      <c r="AJ6" s="13" t="s">
        <v>44</v>
      </c>
      <c r="AK6" s="13" t="s">
        <v>45</v>
      </c>
      <c r="AL6" s="13" t="s">
        <v>46</v>
      </c>
      <c r="AM6" s="13" t="s">
        <v>47</v>
      </c>
      <c r="AN6" s="13" t="s">
        <v>48</v>
      </c>
      <c r="AO6" s="13" t="s">
        <v>49</v>
      </c>
      <c r="AP6" s="13" t="s">
        <v>50</v>
      </c>
    </row>
    <row r="7" ht="30" customHeight="1">
      <c r="B7" s="11" t="s">
        <v>19</v>
      </c>
      <c r="C7" s="11" t="n">
        <v>939</v>
      </c>
      <c r="D7" s="11" t="n">
        <v>465</v>
      </c>
      <c r="E7" s="11" t="n">
        <v>474</v>
      </c>
      <c r="F7" s="11"/>
      <c r="G7" s="11" t="n">
        <v>111</v>
      </c>
      <c r="H7" s="11" t="n">
        <v>170</v>
      </c>
      <c r="I7" s="11" t="n">
        <v>183</v>
      </c>
      <c r="J7" s="11" t="n">
        <v>163</v>
      </c>
      <c r="K7" s="11" t="n">
        <v>124</v>
      </c>
      <c r="L7" s="11" t="n">
        <v>188</v>
      </c>
      <c r="M7" s="11"/>
      <c r="N7" s="11" t="n">
        <v>53</v>
      </c>
      <c r="O7" s="11" t="n">
        <v>158</v>
      </c>
      <c r="P7" s="11" t="n">
        <v>191</v>
      </c>
      <c r="Q7" s="11" t="n">
        <v>358</v>
      </c>
      <c r="R7" s="11" t="n">
        <v>177</v>
      </c>
      <c r="S7" s="11"/>
      <c r="T7" s="11" t="n">
        <v>44</v>
      </c>
      <c r="U7" s="11" t="n">
        <v>146</v>
      </c>
      <c r="V7" s="11" t="n">
        <v>161</v>
      </c>
      <c r="W7" s="11" t="n">
        <v>498</v>
      </c>
      <c r="X7" s="11"/>
      <c r="Y7" s="11" t="n">
        <v>447</v>
      </c>
      <c r="Z7" s="11" t="n">
        <v>98</v>
      </c>
      <c r="AA7" s="11" t="n">
        <v>219</v>
      </c>
      <c r="AB7" s="11" t="n">
        <v>52</v>
      </c>
      <c r="AC7" s="11" t="n">
        <v>56</v>
      </c>
      <c r="AD7" s="11" t="n">
        <v>57</v>
      </c>
      <c r="AE7" s="11"/>
      <c r="AF7" s="11" t="n">
        <v>465</v>
      </c>
      <c r="AG7" s="11"/>
      <c r="AH7" s="11" t="n">
        <v>939</v>
      </c>
      <c r="AI7" s="11"/>
      <c r="AJ7" s="11" t="n">
        <v>255</v>
      </c>
      <c r="AK7" s="11" t="n">
        <v>180</v>
      </c>
      <c r="AL7" s="11" t="n">
        <v>178</v>
      </c>
      <c r="AM7" s="11" t="n">
        <v>83</v>
      </c>
      <c r="AN7" s="11" t="n">
        <v>59</v>
      </c>
      <c r="AO7" s="11" t="n">
        <v>89</v>
      </c>
      <c r="AP7" s="11" t="n">
        <v>95</v>
      </c>
    </row>
    <row r="8" ht="30" customHeight="1">
      <c r="B8" s="12" t="s">
        <v>20</v>
      </c>
      <c r="C8" s="12" t="n">
        <v>939</v>
      </c>
      <c r="D8" s="12" t="n">
        <v>464</v>
      </c>
      <c r="E8" s="12" t="n">
        <v>475</v>
      </c>
      <c r="F8" s="12"/>
      <c r="G8" s="12" t="n">
        <v>95</v>
      </c>
      <c r="H8" s="12" t="n">
        <v>159</v>
      </c>
      <c r="I8" s="12" t="n">
        <v>158</v>
      </c>
      <c r="J8" s="12" t="n">
        <v>159</v>
      </c>
      <c r="K8" s="12" t="n">
        <v>142</v>
      </c>
      <c r="L8" s="12" t="n">
        <v>225</v>
      </c>
      <c r="M8" s="12"/>
      <c r="N8" s="12" t="n">
        <v>66</v>
      </c>
      <c r="O8" s="12" t="n">
        <v>186</v>
      </c>
      <c r="P8" s="12" t="n">
        <v>241</v>
      </c>
      <c r="Q8" s="12" t="n">
        <v>300</v>
      </c>
      <c r="R8" s="12" t="n">
        <v>144</v>
      </c>
      <c r="S8" s="12"/>
      <c r="T8" s="12" t="n">
        <v>42</v>
      </c>
      <c r="U8" s="12" t="n">
        <v>167</v>
      </c>
      <c r="V8" s="12" t="n">
        <v>174</v>
      </c>
      <c r="W8" s="12" t="n">
        <v>462</v>
      </c>
      <c r="X8" s="12"/>
      <c r="Y8" s="12" t="n">
        <v>400</v>
      </c>
      <c r="Z8" s="12" t="n">
        <v>97</v>
      </c>
      <c r="AA8" s="12" t="n">
        <v>262</v>
      </c>
      <c r="AB8" s="12" t="n">
        <v>58</v>
      </c>
      <c r="AC8" s="12" t="n">
        <v>48</v>
      </c>
      <c r="AD8" s="12" t="n">
        <v>63</v>
      </c>
      <c r="AE8" s="12"/>
      <c r="AF8" s="12" t="n">
        <v>476</v>
      </c>
      <c r="AG8" s="12"/>
      <c r="AH8" s="12" t="n">
        <v>939</v>
      </c>
      <c r="AI8" s="12"/>
      <c r="AJ8" s="12" t="n">
        <v>228</v>
      </c>
      <c r="AK8" s="12" t="n">
        <v>182</v>
      </c>
      <c r="AL8" s="12" t="n">
        <v>152</v>
      </c>
      <c r="AM8" s="12" t="n">
        <v>88</v>
      </c>
      <c r="AN8" s="12" t="n">
        <v>72</v>
      </c>
      <c r="AO8" s="12" t="n">
        <v>78</v>
      </c>
      <c r="AP8" s="12" t="n">
        <v>139</v>
      </c>
    </row>
    <row r="9">
      <c r="B9" s="20" t="s">
        <v>135</v>
      </c>
      <c r="C9" s="19" t="n">
        <v>0.358228072990845</v>
      </c>
      <c r="D9" s="19" t="n">
        <v>0.351214390219031</v>
      </c>
      <c r="E9" s="19" t="n">
        <v>0.365088991065443</v>
      </c>
      <c r="F9" s="19"/>
      <c r="G9" s="19" t="n">
        <v>0.411954144555699</v>
      </c>
      <c r="H9" s="19" t="n">
        <v>0.34497691195746</v>
      </c>
      <c r="I9" s="19" t="n">
        <v>0.339290993631621</v>
      </c>
      <c r="J9" s="19" t="n">
        <v>0.407864716407323</v>
      </c>
      <c r="K9" s="19" t="n">
        <v>0.327766461182515</v>
      </c>
      <c r="L9" s="19" t="n">
        <v>0.342192455625529</v>
      </c>
      <c r="M9" s="19"/>
      <c r="N9" s="19" t="n">
        <v>0.366324942917929</v>
      </c>
      <c r="O9" s="19" t="n">
        <v>0.370273800676802</v>
      </c>
      <c r="P9" s="19" t="n">
        <v>0.378294712344649</v>
      </c>
      <c r="Q9" s="19" t="n">
        <v>0.333940870337263</v>
      </c>
      <c r="R9" s="19" t="n">
        <v>0.351556096883556</v>
      </c>
      <c r="S9" s="19"/>
      <c r="T9" s="19" t="n">
        <v>0.388732495446974</v>
      </c>
      <c r="U9" s="19" t="n">
        <v>0.372517932077048</v>
      </c>
      <c r="V9" s="19" t="n">
        <v>0.343422979489092</v>
      </c>
      <c r="W9" s="19" t="n">
        <v>0.360751933466051</v>
      </c>
      <c r="X9" s="19"/>
      <c r="Y9" s="19" t="n">
        <v>0.360303534894819</v>
      </c>
      <c r="Z9" s="19" t="n">
        <v>0.455739767778514</v>
      </c>
      <c r="AA9" s="19" t="n">
        <v>0.346725718514083</v>
      </c>
      <c r="AB9" s="19" t="n">
        <v>0.349533184085142</v>
      </c>
      <c r="AC9" s="19" t="n">
        <v>0.385163971324341</v>
      </c>
      <c r="AD9" s="19" t="n">
        <v>0.279601939887192</v>
      </c>
      <c r="AE9" s="19"/>
      <c r="AF9" s="19" t="n">
        <v>0.322825267544477</v>
      </c>
      <c r="AG9" s="19"/>
      <c r="AH9" s="19" t="n">
        <v>0.358228072990845</v>
      </c>
      <c r="AI9" s="19"/>
      <c r="AJ9" s="19" t="n">
        <v>0.365791131483054</v>
      </c>
      <c r="AK9" s="19" t="n">
        <v>0.305115858916574</v>
      </c>
      <c r="AL9" s="19" t="n">
        <v>0.372335382944497</v>
      </c>
      <c r="AM9" s="19" t="n">
        <v>0.491185672521358</v>
      </c>
      <c r="AN9" s="19" t="n">
        <v>0.224186124377861</v>
      </c>
      <c r="AO9" s="19" t="n">
        <v>0.367634870451496</v>
      </c>
      <c r="AP9" s="19" t="n">
        <v>0.380002128470586</v>
      </c>
    </row>
    <row r="10">
      <c r="B10" s="20" t="s">
        <v>136</v>
      </c>
      <c r="C10" s="19" t="n">
        <v>0.486714522479306</v>
      </c>
      <c r="D10" s="19" t="n">
        <v>0.486513946835892</v>
      </c>
      <c r="E10" s="19" t="n">
        <v>0.486910729393988</v>
      </c>
      <c r="F10" s="19"/>
      <c r="G10" s="19" t="n">
        <v>0.41935204953447</v>
      </c>
      <c r="H10" s="19" t="n">
        <v>0.49623851114256</v>
      </c>
      <c r="I10" s="19" t="n">
        <v>0.508068856243301</v>
      </c>
      <c r="J10" s="19" t="n">
        <v>0.467387506887414</v>
      </c>
      <c r="K10" s="19" t="n">
        <v>0.519121481627244</v>
      </c>
      <c r="L10" s="19" t="n">
        <v>0.486762077201262</v>
      </c>
      <c r="M10" s="19"/>
      <c r="N10" s="19" t="n">
        <v>0.499660109404695</v>
      </c>
      <c r="O10" s="19" t="n">
        <v>0.513320642307911</v>
      </c>
      <c r="P10" s="19" t="n">
        <v>0.438152175831881</v>
      </c>
      <c r="Q10" s="19" t="n">
        <v>0.507096891368457</v>
      </c>
      <c r="R10" s="19" t="n">
        <v>0.492049135151662</v>
      </c>
      <c r="S10" s="19"/>
      <c r="T10" s="19" t="n">
        <v>0.398257561059178</v>
      </c>
      <c r="U10" s="19" t="n">
        <v>0.456876851188914</v>
      </c>
      <c r="V10" s="19" t="n">
        <v>0.456813823459977</v>
      </c>
      <c r="W10" s="19" t="n">
        <v>0.514846974145522</v>
      </c>
      <c r="X10" s="19"/>
      <c r="Y10" s="19" t="n">
        <v>0.491958929831135</v>
      </c>
      <c r="Z10" s="19" t="n">
        <v>0.463294178799128</v>
      </c>
      <c r="AA10" s="19" t="n">
        <v>0.476039888724025</v>
      </c>
      <c r="AB10" s="19" t="n">
        <v>0.404406565150915</v>
      </c>
      <c r="AC10" s="19" t="n">
        <v>0.503515824512228</v>
      </c>
      <c r="AD10" s="19" t="n">
        <v>0.562493026465578</v>
      </c>
      <c r="AE10" s="19"/>
      <c r="AF10" s="19" t="n">
        <v>0.505800425099644</v>
      </c>
      <c r="AG10" s="19"/>
      <c r="AH10" s="19" t="n">
        <v>0.486714522479306</v>
      </c>
      <c r="AI10" s="19"/>
      <c r="AJ10" s="19" t="n">
        <v>0.422348757522338</v>
      </c>
      <c r="AK10" s="19" t="n">
        <v>0.533076428434054</v>
      </c>
      <c r="AL10" s="19" t="n">
        <v>0.501328096175531</v>
      </c>
      <c r="AM10" s="19" t="n">
        <v>0.358462742230725</v>
      </c>
      <c r="AN10" s="19" t="n">
        <v>0.691917073468954</v>
      </c>
      <c r="AO10" s="19" t="n">
        <v>0.504148637361038</v>
      </c>
      <c r="AP10" s="19" t="n">
        <v>0.480417847995531</v>
      </c>
    </row>
    <row r="11">
      <c r="B11" s="20" t="s">
        <v>137</v>
      </c>
      <c r="C11" s="19" t="n">
        <v>0.129787540411645</v>
      </c>
      <c r="D11" s="19" t="n">
        <v>0.140323409045671</v>
      </c>
      <c r="E11" s="19" t="n">
        <v>0.119481153040765</v>
      </c>
      <c r="F11" s="19"/>
      <c r="G11" s="19" t="n">
        <v>0.140099022894084</v>
      </c>
      <c r="H11" s="19" t="n">
        <v>0.107319436615049</v>
      </c>
      <c r="I11" s="19" t="n">
        <v>0.124513192566232</v>
      </c>
      <c r="J11" s="19" t="n">
        <v>0.11185304944984</v>
      </c>
      <c r="K11" s="19" t="n">
        <v>0.141386153864421</v>
      </c>
      <c r="L11" s="19" t="n">
        <v>0.150371817578229</v>
      </c>
      <c r="M11" s="19"/>
      <c r="N11" s="19" t="n">
        <v>0.134014947677376</v>
      </c>
      <c r="O11" s="19" t="n">
        <v>0.0908656002355074</v>
      </c>
      <c r="P11" s="19" t="n">
        <v>0.165999219775596</v>
      </c>
      <c r="Q11" s="19" t="n">
        <v>0.127076583681206</v>
      </c>
      <c r="R11" s="19" t="n">
        <v>0.120416453165382</v>
      </c>
      <c r="S11" s="19"/>
      <c r="T11" s="19" t="n">
        <v>0.213009943493848</v>
      </c>
      <c r="U11" s="19" t="n">
        <v>0.136129760995039</v>
      </c>
      <c r="V11" s="19" t="n">
        <v>0.174029639244174</v>
      </c>
      <c r="W11" s="19" t="n">
        <v>0.0985718460394488</v>
      </c>
      <c r="X11" s="19"/>
      <c r="Y11" s="19" t="n">
        <v>0.119209861793339</v>
      </c>
      <c r="Z11" s="19" t="n">
        <v>0.0670238521352519</v>
      </c>
      <c r="AA11" s="19" t="n">
        <v>0.156486341583695</v>
      </c>
      <c r="AB11" s="19" t="n">
        <v>0.19137395019058</v>
      </c>
      <c r="AC11" s="19" t="n">
        <v>0.0804887365198828</v>
      </c>
      <c r="AD11" s="19" t="n">
        <v>0.143415638576496</v>
      </c>
      <c r="AE11" s="19"/>
      <c r="AF11" s="19" t="n">
        <v>0.149400104546582</v>
      </c>
      <c r="AG11" s="19"/>
      <c r="AH11" s="19" t="n">
        <v>0.129787540411645</v>
      </c>
      <c r="AI11" s="19"/>
      <c r="AJ11" s="19" t="n">
        <v>0.171218249660834</v>
      </c>
      <c r="AK11" s="19" t="n">
        <v>0.157914243297936</v>
      </c>
      <c r="AL11" s="19" t="n">
        <v>0.0997918730767666</v>
      </c>
      <c r="AM11" s="19" t="n">
        <v>0.116154907314975</v>
      </c>
      <c r="AN11" s="19" t="n">
        <v>0.083896802153185</v>
      </c>
      <c r="AO11" s="19" t="n">
        <v>0.103071727286398</v>
      </c>
      <c r="AP11" s="19" t="n">
        <v>0.105465209338711</v>
      </c>
    </row>
    <row r="12">
      <c r="B12" s="20" t="s">
        <v>138</v>
      </c>
      <c r="C12" s="19" t="n">
        <v>0.0145838542075177</v>
      </c>
      <c r="D12" s="19" t="n">
        <v>0.0135166090003244</v>
      </c>
      <c r="E12" s="19" t="n">
        <v>0.0156278537966476</v>
      </c>
      <c r="F12" s="19"/>
      <c r="G12" s="19" t="n">
        <v>0.0285947830157472</v>
      </c>
      <c r="H12" s="19" t="n">
        <v>0.0173536397491886</v>
      </c>
      <c r="I12" s="19" t="n">
        <v>0.0157472316692569</v>
      </c>
      <c r="J12" s="19" t="n">
        <v>0.00881336397755207</v>
      </c>
      <c r="K12" s="19" t="n">
        <v>0.0117259033258194</v>
      </c>
      <c r="L12" s="19" t="n">
        <v>0.0117652322298985</v>
      </c>
      <c r="M12" s="19"/>
      <c r="N12" s="19" t="n">
        <v>0</v>
      </c>
      <c r="O12" s="19" t="n">
        <v>0.0255399567797795</v>
      </c>
      <c r="P12" s="19" t="n">
        <v>0</v>
      </c>
      <c r="Q12" s="19" t="n">
        <v>0.024682428722435</v>
      </c>
      <c r="R12" s="19" t="n">
        <v>0.010680738637486</v>
      </c>
      <c r="S12" s="19"/>
      <c r="T12" s="19" t="n">
        <v>0</v>
      </c>
      <c r="U12" s="19" t="n">
        <v>0.00947707066425477</v>
      </c>
      <c r="V12" s="19" t="n">
        <v>0.0182719329976974</v>
      </c>
      <c r="W12" s="19" t="n">
        <v>0.0193470884491347</v>
      </c>
      <c r="X12" s="19"/>
      <c r="Y12" s="19" t="n">
        <v>0.0179019282362608</v>
      </c>
      <c r="Z12" s="19" t="n">
        <v>0.00726023792549196</v>
      </c>
      <c r="AA12" s="19" t="n">
        <v>0.0130970864549481</v>
      </c>
      <c r="AB12" s="19" t="n">
        <v>0.0161621933095399</v>
      </c>
      <c r="AC12" s="19" t="n">
        <v>0.0308314676435487</v>
      </c>
      <c r="AD12" s="19" t="n">
        <v>0</v>
      </c>
      <c r="AE12" s="19"/>
      <c r="AF12" s="19" t="n">
        <v>0.0116528613012545</v>
      </c>
      <c r="AG12" s="19"/>
      <c r="AH12" s="19" t="n">
        <v>0.0145838542075177</v>
      </c>
      <c r="AI12" s="19"/>
      <c r="AJ12" s="19" t="n">
        <v>0.0254210131735661</v>
      </c>
      <c r="AK12" s="19" t="n">
        <v>0.003893469351437</v>
      </c>
      <c r="AL12" s="19" t="n">
        <v>0.0130014774857286</v>
      </c>
      <c r="AM12" s="19" t="n">
        <v>0.0207221379646409</v>
      </c>
      <c r="AN12" s="19" t="n">
        <v>0</v>
      </c>
      <c r="AO12" s="19" t="n">
        <v>0.0124827866966282</v>
      </c>
      <c r="AP12" s="19" t="n">
        <v>0.017380277814331</v>
      </c>
    </row>
    <row r="13">
      <c r="B13" s="20" t="s">
        <v>139</v>
      </c>
      <c r="C13" s="19" t="n">
        <v>0.00293970024642106</v>
      </c>
      <c r="D13" s="19" t="n">
        <v>0.00454351047622776</v>
      </c>
      <c r="E13" s="19" t="n">
        <v>0.00137082253240084</v>
      </c>
      <c r="F13" s="19"/>
      <c r="G13" s="19" t="n">
        <v>0</v>
      </c>
      <c r="H13" s="19" t="n">
        <v>0.0132564076232605</v>
      </c>
      <c r="I13" s="19" t="n">
        <v>0</v>
      </c>
      <c r="J13" s="19" t="n">
        <v>0.00408136327787074</v>
      </c>
      <c r="K13" s="19" t="n">
        <v>0</v>
      </c>
      <c r="L13" s="19" t="n">
        <v>0</v>
      </c>
      <c r="M13" s="19"/>
      <c r="N13" s="19" t="n">
        <v>0</v>
      </c>
      <c r="O13" s="19" t="n">
        <v>0</v>
      </c>
      <c r="P13" s="19" t="n">
        <v>0</v>
      </c>
      <c r="Q13" s="19" t="n">
        <v>0.00271563859077513</v>
      </c>
      <c r="R13" s="19" t="n">
        <v>0.0135260841469326</v>
      </c>
      <c r="S13" s="19"/>
      <c r="T13" s="19" t="n">
        <v>0</v>
      </c>
      <c r="U13" s="19" t="n">
        <v>0.00390267706099409</v>
      </c>
      <c r="V13" s="19" t="n">
        <v>0.00746162480905981</v>
      </c>
      <c r="W13" s="19" t="n">
        <v>0.00176100514579345</v>
      </c>
      <c r="X13" s="19"/>
      <c r="Y13" s="19" t="n">
        <v>0.00527807498585287</v>
      </c>
      <c r="Z13" s="19" t="n">
        <v>0.00668196336161415</v>
      </c>
      <c r="AA13" s="19" t="n">
        <v>0</v>
      </c>
      <c r="AB13" s="19" t="n">
        <v>0</v>
      </c>
      <c r="AC13" s="19" t="n">
        <v>0</v>
      </c>
      <c r="AD13" s="19" t="n">
        <v>0</v>
      </c>
      <c r="AE13" s="19"/>
      <c r="AF13" s="19" t="n">
        <v>0.00170901752433535</v>
      </c>
      <c r="AG13" s="19"/>
      <c r="AH13" s="19" t="n">
        <v>0.00293970024642106</v>
      </c>
      <c r="AI13" s="19"/>
      <c r="AJ13" s="19" t="n">
        <v>0.00642730813637545</v>
      </c>
      <c r="AK13" s="19" t="n">
        <v>0</v>
      </c>
      <c r="AL13" s="19" t="n">
        <v>0</v>
      </c>
      <c r="AM13" s="19" t="n">
        <v>0</v>
      </c>
      <c r="AN13" s="19" t="n">
        <v>0</v>
      </c>
      <c r="AO13" s="19" t="n">
        <v>0</v>
      </c>
      <c r="AP13" s="19" t="n">
        <v>0.00930287237621151</v>
      </c>
    </row>
    <row r="14">
      <c r="B14" s="20" t="s">
        <v>60</v>
      </c>
      <c r="C14" s="21" t="n">
        <v>0.00774630966426559</v>
      </c>
      <c r="D14" s="21" t="n">
        <v>0.00388813442285352</v>
      </c>
      <c r="E14" s="21" t="n">
        <v>0.0115204501707553</v>
      </c>
      <c r="F14" s="21"/>
      <c r="G14" s="21" t="n">
        <v>0</v>
      </c>
      <c r="H14" s="21" t="n">
        <v>0.0208550929124826</v>
      </c>
      <c r="I14" s="21" t="n">
        <v>0.0123797258895888</v>
      </c>
      <c r="J14" s="21" t="n">
        <v>0</v>
      </c>
      <c r="K14" s="21" t="n">
        <v>0</v>
      </c>
      <c r="L14" s="21" t="n">
        <v>0.00890841736508072</v>
      </c>
      <c r="M14" s="21"/>
      <c r="N14" s="21" t="n">
        <v>0</v>
      </c>
      <c r="O14" s="21" t="n">
        <v>0</v>
      </c>
      <c r="P14" s="21" t="n">
        <v>0.0175538920478735</v>
      </c>
      <c r="Q14" s="21" t="n">
        <v>0.00448758729986383</v>
      </c>
      <c r="R14" s="21" t="n">
        <v>0.011771492014982</v>
      </c>
      <c r="S14" s="21"/>
      <c r="T14" s="21" t="n">
        <v>0</v>
      </c>
      <c r="U14" s="21" t="n">
        <v>0.0210957080137506</v>
      </c>
      <c r="V14" s="21" t="n">
        <v>0</v>
      </c>
      <c r="W14" s="21" t="n">
        <v>0.00472115275404929</v>
      </c>
      <c r="X14" s="21"/>
      <c r="Y14" s="21" t="n">
        <v>0.00534767025859277</v>
      </c>
      <c r="Z14" s="21" t="n">
        <v>0</v>
      </c>
      <c r="AA14" s="21" t="n">
        <v>0.00765096472324922</v>
      </c>
      <c r="AB14" s="21" t="n">
        <v>0.0385241072638238</v>
      </c>
      <c r="AC14" s="21" t="n">
        <v>0</v>
      </c>
      <c r="AD14" s="21" t="n">
        <v>0.0144893950707344</v>
      </c>
      <c r="AE14" s="21"/>
      <c r="AF14" s="21" t="n">
        <v>0.00861232398370638</v>
      </c>
      <c r="AG14" s="21"/>
      <c r="AH14" s="21" t="n">
        <v>0.00774630966426559</v>
      </c>
      <c r="AI14" s="21"/>
      <c r="AJ14" s="21" t="n">
        <v>0.0087935400238323</v>
      </c>
      <c r="AK14" s="21" t="n">
        <v>0</v>
      </c>
      <c r="AL14" s="21" t="n">
        <v>0.0135431703174766</v>
      </c>
      <c r="AM14" s="21" t="n">
        <v>0.0134745399683012</v>
      </c>
      <c r="AN14" s="21" t="n">
        <v>0</v>
      </c>
      <c r="AO14" s="21" t="n">
        <v>0.0126619782044406</v>
      </c>
      <c r="AP14" s="21" t="n">
        <v>0.00743166400462936</v>
      </c>
    </row>
    <row r="15">
      <c r="B15" s="18" t="s">
        <v>122</v>
      </c>
    </row>
    <row r="16">
      <c r="B16" t="s">
        <v>65</v>
      </c>
    </row>
    <row r="17">
      <c r="B17" t="s">
        <v>66</v>
      </c>
    </row>
    <row r="19">
      <c r="B19" s="9" t="str">
        <f>=HYPERLINK("#'Contents'!A1", "Return to Contents")</f>
      </c>
    </row>
  </sheetData>
  <mergeCells count="9">
    <mergeCell ref="D5:E5"/>
    <mergeCell ref="G5:L5"/>
    <mergeCell ref="N5:R5"/>
    <mergeCell ref="T5:W5"/>
    <mergeCell ref="Y5:AD5"/>
    <mergeCell ref="AF5:AF5"/>
    <mergeCell ref="AH5:AH5"/>
    <mergeCell ref="AJ5:AP5"/>
    <mergeCell ref="D2:AJ2"/>
  </mergeCells>
  <pageMargins left="0.7" right="0.7" top="0.75" bottom="0.75" header="0.3" footer="0.3"/>
  <pageSetup paperSize="9" orientation="portrait" horizontalDpi="300" verticalDpi="300" r:id="rId2"/>
  <drawing r:id="rId1"/>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2.21" hidden="0" customWidth="1"/>
    <col min="20" max="20" width="10.71" hidden="0" customWidth="1"/>
    <col min="21" max="21" width="10.71" hidden="0" customWidth="1"/>
    <col min="22" max="22" width="10.71" hidden="0" customWidth="1"/>
    <col min="23" max="23" width="10.71" hidden="0" customWidth="1"/>
    <col min="24" max="24" width="2.2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2.21" hidden="0" customWidth="1"/>
    <col min="34" max="34" width="10.71" hidden="0" customWidth="1"/>
    <col min="35" max="35" width="2.2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s>
  <sheetData>
    <row r="2" ht="40" customHeight="1">
      <c r="D2" s="16" t="s">
        <v>150</v>
      </c>
    </row>
    <row r="5" ht="30" customHeight="1">
      <c r="B5" s="17"/>
      <c r="C5" s="17"/>
      <c r="D5" s="17" t="s">
        <v>51</v>
      </c>
      <c r="E5" s="17"/>
      <c r="F5" s="17"/>
      <c r="G5" s="17" t="s">
        <v>52</v>
      </c>
      <c r="H5" s="17"/>
      <c r="I5" s="17"/>
      <c r="J5" s="17"/>
      <c r="K5" s="17"/>
      <c r="L5" s="17"/>
      <c r="M5" s="17"/>
      <c r="N5" s="17" t="s">
        <v>53</v>
      </c>
      <c r="O5" s="17"/>
      <c r="P5" s="17"/>
      <c r="Q5" s="17"/>
      <c r="R5" s="17"/>
      <c r="S5" s="17"/>
      <c r="T5" s="17" t="s">
        <v>54</v>
      </c>
      <c r="U5" s="17"/>
      <c r="V5" s="17"/>
      <c r="W5" s="17"/>
      <c r="X5" s="17"/>
      <c r="Y5" s="17" t="s">
        <v>55</v>
      </c>
      <c r="Z5" s="17"/>
      <c r="AA5" s="17"/>
      <c r="AB5" s="17"/>
      <c r="AC5" s="17"/>
      <c r="AD5" s="17"/>
      <c r="AE5" s="17"/>
      <c r="AF5" s="17" t="s">
        <v>42</v>
      </c>
      <c r="AG5" s="17"/>
      <c r="AH5" s="17" t="s">
        <v>43</v>
      </c>
      <c r="AI5" s="17"/>
      <c r="AJ5" s="17" t="s">
        <v>56</v>
      </c>
      <c r="AK5" s="17"/>
      <c r="AL5" s="17"/>
      <c r="AM5" s="17"/>
      <c r="AN5" s="17"/>
      <c r="AO5" s="17"/>
      <c r="AP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R6" s="13" t="s">
        <v>31</v>
      </c>
      <c r="T6" s="13" t="s">
        <v>32</v>
      </c>
      <c r="U6" s="13" t="s">
        <v>33</v>
      </c>
      <c r="V6" s="13" t="s">
        <v>34</v>
      </c>
      <c r="W6" s="13" t="s">
        <v>35</v>
      </c>
      <c r="Y6" s="13" t="s">
        <v>36</v>
      </c>
      <c r="Z6" s="13" t="s">
        <v>37</v>
      </c>
      <c r="AA6" s="13" t="s">
        <v>38</v>
      </c>
      <c r="AB6" s="13" t="s">
        <v>39</v>
      </c>
      <c r="AC6" s="13" t="s">
        <v>40</v>
      </c>
      <c r="AD6" s="13" t="s">
        <v>41</v>
      </c>
      <c r="AF6" s="13" t="s">
        <v>42</v>
      </c>
      <c r="AH6" s="13" t="s">
        <v>43</v>
      </c>
      <c r="AJ6" s="13" t="s">
        <v>44</v>
      </c>
      <c r="AK6" s="13" t="s">
        <v>45</v>
      </c>
      <c r="AL6" s="13" t="s">
        <v>46</v>
      </c>
      <c r="AM6" s="13" t="s">
        <v>47</v>
      </c>
      <c r="AN6" s="13" t="s">
        <v>48</v>
      </c>
      <c r="AO6" s="13" t="s">
        <v>49</v>
      </c>
      <c r="AP6" s="13" t="s">
        <v>50</v>
      </c>
    </row>
    <row r="7" ht="30" customHeight="1">
      <c r="B7" s="11" t="s">
        <v>19</v>
      </c>
      <c r="C7" s="11" t="n">
        <v>939</v>
      </c>
      <c r="D7" s="11" t="n">
        <v>465</v>
      </c>
      <c r="E7" s="11" t="n">
        <v>474</v>
      </c>
      <c r="F7" s="11"/>
      <c r="G7" s="11" t="n">
        <v>111</v>
      </c>
      <c r="H7" s="11" t="n">
        <v>170</v>
      </c>
      <c r="I7" s="11" t="n">
        <v>183</v>
      </c>
      <c r="J7" s="11" t="n">
        <v>163</v>
      </c>
      <c r="K7" s="11" t="n">
        <v>124</v>
      </c>
      <c r="L7" s="11" t="n">
        <v>188</v>
      </c>
      <c r="M7" s="11"/>
      <c r="N7" s="11" t="n">
        <v>53</v>
      </c>
      <c r="O7" s="11" t="n">
        <v>158</v>
      </c>
      <c r="P7" s="11" t="n">
        <v>191</v>
      </c>
      <c r="Q7" s="11" t="n">
        <v>358</v>
      </c>
      <c r="R7" s="11" t="n">
        <v>177</v>
      </c>
      <c r="S7" s="11"/>
      <c r="T7" s="11" t="n">
        <v>44</v>
      </c>
      <c r="U7" s="11" t="n">
        <v>146</v>
      </c>
      <c r="V7" s="11" t="n">
        <v>161</v>
      </c>
      <c r="W7" s="11" t="n">
        <v>498</v>
      </c>
      <c r="X7" s="11"/>
      <c r="Y7" s="11" t="n">
        <v>447</v>
      </c>
      <c r="Z7" s="11" t="n">
        <v>98</v>
      </c>
      <c r="AA7" s="11" t="n">
        <v>219</v>
      </c>
      <c r="AB7" s="11" t="n">
        <v>52</v>
      </c>
      <c r="AC7" s="11" t="n">
        <v>56</v>
      </c>
      <c r="AD7" s="11" t="n">
        <v>57</v>
      </c>
      <c r="AE7" s="11"/>
      <c r="AF7" s="11" t="n">
        <v>465</v>
      </c>
      <c r="AG7" s="11"/>
      <c r="AH7" s="11" t="n">
        <v>939</v>
      </c>
      <c r="AI7" s="11"/>
      <c r="AJ7" s="11" t="n">
        <v>255</v>
      </c>
      <c r="AK7" s="11" t="n">
        <v>180</v>
      </c>
      <c r="AL7" s="11" t="n">
        <v>178</v>
      </c>
      <c r="AM7" s="11" t="n">
        <v>83</v>
      </c>
      <c r="AN7" s="11" t="n">
        <v>59</v>
      </c>
      <c r="AO7" s="11" t="n">
        <v>89</v>
      </c>
      <c r="AP7" s="11" t="n">
        <v>95</v>
      </c>
    </row>
    <row r="8" ht="30" customHeight="1">
      <c r="B8" s="12" t="s">
        <v>20</v>
      </c>
      <c r="C8" s="12" t="n">
        <v>939</v>
      </c>
      <c r="D8" s="12" t="n">
        <v>464</v>
      </c>
      <c r="E8" s="12" t="n">
        <v>475</v>
      </c>
      <c r="F8" s="12"/>
      <c r="G8" s="12" t="n">
        <v>95</v>
      </c>
      <c r="H8" s="12" t="n">
        <v>159</v>
      </c>
      <c r="I8" s="12" t="n">
        <v>158</v>
      </c>
      <c r="J8" s="12" t="n">
        <v>159</v>
      </c>
      <c r="K8" s="12" t="n">
        <v>142</v>
      </c>
      <c r="L8" s="12" t="n">
        <v>225</v>
      </c>
      <c r="M8" s="12"/>
      <c r="N8" s="12" t="n">
        <v>66</v>
      </c>
      <c r="O8" s="12" t="n">
        <v>186</v>
      </c>
      <c r="P8" s="12" t="n">
        <v>241</v>
      </c>
      <c r="Q8" s="12" t="n">
        <v>300</v>
      </c>
      <c r="R8" s="12" t="n">
        <v>144</v>
      </c>
      <c r="S8" s="12"/>
      <c r="T8" s="12" t="n">
        <v>42</v>
      </c>
      <c r="U8" s="12" t="n">
        <v>167</v>
      </c>
      <c r="V8" s="12" t="n">
        <v>174</v>
      </c>
      <c r="W8" s="12" t="n">
        <v>462</v>
      </c>
      <c r="X8" s="12"/>
      <c r="Y8" s="12" t="n">
        <v>400</v>
      </c>
      <c r="Z8" s="12" t="n">
        <v>97</v>
      </c>
      <c r="AA8" s="12" t="n">
        <v>262</v>
      </c>
      <c r="AB8" s="12" t="n">
        <v>58</v>
      </c>
      <c r="AC8" s="12" t="n">
        <v>48</v>
      </c>
      <c r="AD8" s="12" t="n">
        <v>63</v>
      </c>
      <c r="AE8" s="12"/>
      <c r="AF8" s="12" t="n">
        <v>476</v>
      </c>
      <c r="AG8" s="12"/>
      <c r="AH8" s="12" t="n">
        <v>939</v>
      </c>
      <c r="AI8" s="12"/>
      <c r="AJ8" s="12" t="n">
        <v>228</v>
      </c>
      <c r="AK8" s="12" t="n">
        <v>182</v>
      </c>
      <c r="AL8" s="12" t="n">
        <v>152</v>
      </c>
      <c r="AM8" s="12" t="n">
        <v>88</v>
      </c>
      <c r="AN8" s="12" t="n">
        <v>72</v>
      </c>
      <c r="AO8" s="12" t="n">
        <v>78</v>
      </c>
      <c r="AP8" s="12" t="n">
        <v>139</v>
      </c>
    </row>
    <row r="9">
      <c r="B9" s="20" t="s">
        <v>135</v>
      </c>
      <c r="C9" s="19" t="n">
        <v>0.223028221705847</v>
      </c>
      <c r="D9" s="19" t="n">
        <v>0.215076776270112</v>
      </c>
      <c r="E9" s="19" t="n">
        <v>0.230806477079537</v>
      </c>
      <c r="F9" s="19"/>
      <c r="G9" s="19" t="n">
        <v>0.303973821382629</v>
      </c>
      <c r="H9" s="19" t="n">
        <v>0.318579702421817</v>
      </c>
      <c r="I9" s="19" t="n">
        <v>0.256861089738083</v>
      </c>
      <c r="J9" s="19" t="n">
        <v>0.22912853227766</v>
      </c>
      <c r="K9" s="19" t="n">
        <v>0.171924736066979</v>
      </c>
      <c r="L9" s="19" t="n">
        <v>0.125416496177509</v>
      </c>
      <c r="M9" s="19"/>
      <c r="N9" s="19" t="n">
        <v>0.341287151808618</v>
      </c>
      <c r="O9" s="19" t="n">
        <v>0.22022866708847</v>
      </c>
      <c r="P9" s="19" t="n">
        <v>0.206167384403749</v>
      </c>
      <c r="Q9" s="19" t="n">
        <v>0.222882552029745</v>
      </c>
      <c r="R9" s="19" t="n">
        <v>0.204263776511003</v>
      </c>
      <c r="S9" s="19"/>
      <c r="T9" s="19" t="n">
        <v>0.205960917526682</v>
      </c>
      <c r="U9" s="19" t="n">
        <v>0.229061536673356</v>
      </c>
      <c r="V9" s="19" t="n">
        <v>0.232210823267421</v>
      </c>
      <c r="W9" s="19" t="n">
        <v>0.217215504175835</v>
      </c>
      <c r="X9" s="19"/>
      <c r="Y9" s="19" t="n">
        <v>0.254915054639211</v>
      </c>
      <c r="Z9" s="19" t="n">
        <v>0.341060491134749</v>
      </c>
      <c r="AA9" s="19" t="n">
        <v>0.139647089313266</v>
      </c>
      <c r="AB9" s="19" t="n">
        <v>0.24315324192685</v>
      </c>
      <c r="AC9" s="19" t="n">
        <v>0.25613733086777</v>
      </c>
      <c r="AD9" s="19" t="n">
        <v>0.182395977470387</v>
      </c>
      <c r="AE9" s="19"/>
      <c r="AF9" s="19" t="n">
        <v>0.18729752736983</v>
      </c>
      <c r="AG9" s="19"/>
      <c r="AH9" s="19" t="n">
        <v>0.223028221705847</v>
      </c>
      <c r="AI9" s="19"/>
      <c r="AJ9" s="19" t="n">
        <v>0.280611775552521</v>
      </c>
      <c r="AK9" s="19" t="n">
        <v>0.230810297639775</v>
      </c>
      <c r="AL9" s="19" t="n">
        <v>0.21867546522559</v>
      </c>
      <c r="AM9" s="19" t="n">
        <v>0.259728922139989</v>
      </c>
      <c r="AN9" s="19" t="n">
        <v>0.0939457820188834</v>
      </c>
      <c r="AO9" s="19" t="n">
        <v>0.189385723653007</v>
      </c>
      <c r="AP9" s="19" t="n">
        <v>0.185995423607004</v>
      </c>
    </row>
    <row r="10">
      <c r="B10" s="20" t="s">
        <v>136</v>
      </c>
      <c r="C10" s="19" t="n">
        <v>0.436634681589859</v>
      </c>
      <c r="D10" s="19" t="n">
        <v>0.478549415991094</v>
      </c>
      <c r="E10" s="19" t="n">
        <v>0.395632890063003</v>
      </c>
      <c r="F10" s="19"/>
      <c r="G10" s="19" t="n">
        <v>0.486431010563788</v>
      </c>
      <c r="H10" s="19" t="n">
        <v>0.480022535725409</v>
      </c>
      <c r="I10" s="19" t="n">
        <v>0.505032084952943</v>
      </c>
      <c r="J10" s="19" t="n">
        <v>0.494530900005992</v>
      </c>
      <c r="K10" s="19" t="n">
        <v>0.397390196156427</v>
      </c>
      <c r="L10" s="19" t="n">
        <v>0.320700146735259</v>
      </c>
      <c r="M10" s="19"/>
      <c r="N10" s="19" t="n">
        <v>0.360868334090657</v>
      </c>
      <c r="O10" s="19" t="n">
        <v>0.472913694818633</v>
      </c>
      <c r="P10" s="19" t="n">
        <v>0.424738234403314</v>
      </c>
      <c r="Q10" s="19" t="n">
        <v>0.432455028033251</v>
      </c>
      <c r="R10" s="19" t="n">
        <v>0.458972955402203</v>
      </c>
      <c r="S10" s="19"/>
      <c r="T10" s="19" t="n">
        <v>0.513005142769759</v>
      </c>
      <c r="U10" s="19" t="n">
        <v>0.401093647949183</v>
      </c>
      <c r="V10" s="19" t="n">
        <v>0.407427153233055</v>
      </c>
      <c r="W10" s="19" t="n">
        <v>0.472470905447423</v>
      </c>
      <c r="X10" s="19"/>
      <c r="Y10" s="19" t="n">
        <v>0.499919788188666</v>
      </c>
      <c r="Z10" s="19" t="n">
        <v>0.456848791027277</v>
      </c>
      <c r="AA10" s="19" t="n">
        <v>0.308840439032432</v>
      </c>
      <c r="AB10" s="19" t="n">
        <v>0.39170433353489</v>
      </c>
      <c r="AC10" s="19" t="n">
        <v>0.629162910200382</v>
      </c>
      <c r="AD10" s="19" t="n">
        <v>0.365917641673394</v>
      </c>
      <c r="AE10" s="19"/>
      <c r="AF10" s="19" t="n">
        <v>0.418479497639022</v>
      </c>
      <c r="AG10" s="19"/>
      <c r="AH10" s="19" t="n">
        <v>0.436634681589859</v>
      </c>
      <c r="AI10" s="19"/>
      <c r="AJ10" s="19" t="n">
        <v>0.383345311919167</v>
      </c>
      <c r="AK10" s="19" t="n">
        <v>0.401480562431206</v>
      </c>
      <c r="AL10" s="19" t="n">
        <v>0.446947921133691</v>
      </c>
      <c r="AM10" s="19" t="n">
        <v>0.415497619774681</v>
      </c>
      <c r="AN10" s="19" t="n">
        <v>0.523359894774467</v>
      </c>
      <c r="AO10" s="19" t="n">
        <v>0.458271833212783</v>
      </c>
      <c r="AP10" s="19" t="n">
        <v>0.514658137194083</v>
      </c>
    </row>
    <row r="11">
      <c r="B11" s="20" t="s">
        <v>137</v>
      </c>
      <c r="C11" s="19" t="n">
        <v>0.266952310927821</v>
      </c>
      <c r="D11" s="19" t="n">
        <v>0.231790647852632</v>
      </c>
      <c r="E11" s="19" t="n">
        <v>0.301348119460106</v>
      </c>
      <c r="F11" s="19"/>
      <c r="G11" s="19" t="n">
        <v>0.137543170849056</v>
      </c>
      <c r="H11" s="19" t="n">
        <v>0.162577875527316</v>
      </c>
      <c r="I11" s="19" t="n">
        <v>0.174385142726933</v>
      </c>
      <c r="J11" s="19" t="n">
        <v>0.2270374736006</v>
      </c>
      <c r="K11" s="19" t="n">
        <v>0.328340928829149</v>
      </c>
      <c r="L11" s="19" t="n">
        <v>0.449979405180386</v>
      </c>
      <c r="M11" s="19"/>
      <c r="N11" s="19" t="n">
        <v>0.138430740061577</v>
      </c>
      <c r="O11" s="19" t="n">
        <v>0.250902863401274</v>
      </c>
      <c r="P11" s="19" t="n">
        <v>0.293112208859539</v>
      </c>
      <c r="Q11" s="19" t="n">
        <v>0.283039701558149</v>
      </c>
      <c r="R11" s="19" t="n">
        <v>0.258967226505692</v>
      </c>
      <c r="S11" s="19"/>
      <c r="T11" s="19" t="n">
        <v>0.151263215284054</v>
      </c>
      <c r="U11" s="19" t="n">
        <v>0.278619242961782</v>
      </c>
      <c r="V11" s="19" t="n">
        <v>0.283305853659727</v>
      </c>
      <c r="W11" s="19" t="n">
        <v>0.258558203815031</v>
      </c>
      <c r="X11" s="19"/>
      <c r="Y11" s="19" t="n">
        <v>0.202398150840037</v>
      </c>
      <c r="Z11" s="19" t="n">
        <v>0.138451383055143</v>
      </c>
      <c r="AA11" s="19" t="n">
        <v>0.44472135125029</v>
      </c>
      <c r="AB11" s="19" t="n">
        <v>0.261704085943745</v>
      </c>
      <c r="AC11" s="19" t="n">
        <v>0.047737138130383</v>
      </c>
      <c r="AD11" s="19" t="n">
        <v>0.334477492914266</v>
      </c>
      <c r="AE11" s="19"/>
      <c r="AF11" s="19" t="n">
        <v>0.309707001856181</v>
      </c>
      <c r="AG11" s="19"/>
      <c r="AH11" s="19" t="n">
        <v>0.266952310927821</v>
      </c>
      <c r="AI11" s="19"/>
      <c r="AJ11" s="19" t="n">
        <v>0.251857363540628</v>
      </c>
      <c r="AK11" s="19" t="n">
        <v>0.315979829746767</v>
      </c>
      <c r="AL11" s="19" t="n">
        <v>0.245481443294555</v>
      </c>
      <c r="AM11" s="19" t="n">
        <v>0.269096572849241</v>
      </c>
      <c r="AN11" s="19" t="n">
        <v>0.304794061728376</v>
      </c>
      <c r="AO11" s="19" t="n">
        <v>0.29406964611304</v>
      </c>
      <c r="AP11" s="19" t="n">
        <v>0.215054060852817</v>
      </c>
    </row>
    <row r="12">
      <c r="B12" s="20" t="s">
        <v>138</v>
      </c>
      <c r="C12" s="19" t="n">
        <v>0.0322776511379676</v>
      </c>
      <c r="D12" s="19" t="n">
        <v>0.0454594029137019</v>
      </c>
      <c r="E12" s="19" t="n">
        <v>0.0193830104826398</v>
      </c>
      <c r="F12" s="19"/>
      <c r="G12" s="19" t="n">
        <v>0.0575719060303393</v>
      </c>
      <c r="H12" s="19" t="n">
        <v>0.010760408494156</v>
      </c>
      <c r="I12" s="19" t="n">
        <v>0.0157472316692569</v>
      </c>
      <c r="J12" s="19" t="n">
        <v>0.0250521906181289</v>
      </c>
      <c r="K12" s="19" t="n">
        <v>0.0398219295700708</v>
      </c>
      <c r="L12" s="19" t="n">
        <v>0.0486974319287864</v>
      </c>
      <c r="M12" s="19"/>
      <c r="N12" s="19" t="n">
        <v>0.113193554336286</v>
      </c>
      <c r="O12" s="19" t="n">
        <v>0.0362986745129614</v>
      </c>
      <c r="P12" s="19" t="n">
        <v>0.0140026164039145</v>
      </c>
      <c r="Q12" s="19" t="n">
        <v>0.0309242627390814</v>
      </c>
      <c r="R12" s="19" t="n">
        <v>0.0239888553763355</v>
      </c>
      <c r="S12" s="19"/>
      <c r="T12" s="19" t="n">
        <v>0.0460191645066276</v>
      </c>
      <c r="U12" s="19" t="n">
        <v>0.0378837706890687</v>
      </c>
      <c r="V12" s="19" t="n">
        <v>0.0424575608032869</v>
      </c>
      <c r="W12" s="19" t="n">
        <v>0.0157381668190154</v>
      </c>
      <c r="X12" s="19"/>
      <c r="Y12" s="19" t="n">
        <v>0.0212528114182238</v>
      </c>
      <c r="Z12" s="19" t="n">
        <v>0.0317835616180861</v>
      </c>
      <c r="AA12" s="19" t="n">
        <v>0.0535396379066824</v>
      </c>
      <c r="AB12" s="19" t="n">
        <v>0.0362250772391687</v>
      </c>
      <c r="AC12" s="19" t="n">
        <v>0.0380178591871207</v>
      </c>
      <c r="AD12" s="19" t="n">
        <v>0.0126294608702325</v>
      </c>
      <c r="AE12" s="19"/>
      <c r="AF12" s="19" t="n">
        <v>0.0358739923229886</v>
      </c>
      <c r="AG12" s="19"/>
      <c r="AH12" s="19" t="n">
        <v>0.0322776511379676</v>
      </c>
      <c r="AI12" s="19"/>
      <c r="AJ12" s="19" t="n">
        <v>0.0381125079694948</v>
      </c>
      <c r="AK12" s="19" t="n">
        <v>0.0209989277777477</v>
      </c>
      <c r="AL12" s="19" t="n">
        <v>0.0464890492233353</v>
      </c>
      <c r="AM12" s="19" t="n">
        <v>0.0351823541743801</v>
      </c>
      <c r="AN12" s="19" t="n">
        <v>0.017843343415009</v>
      </c>
      <c r="AO12" s="19" t="n">
        <v>0.0186078650045575</v>
      </c>
      <c r="AP12" s="19" t="n">
        <v>0.0352146984332621</v>
      </c>
    </row>
    <row r="13">
      <c r="B13" s="20" t="s">
        <v>139</v>
      </c>
      <c r="C13" s="19" t="n">
        <v>0.00897494406375296</v>
      </c>
      <c r="D13" s="19" t="n">
        <v>0.00963784279048871</v>
      </c>
      <c r="E13" s="19" t="n">
        <v>0.00832648390325539</v>
      </c>
      <c r="F13" s="19"/>
      <c r="G13" s="19" t="n">
        <v>0</v>
      </c>
      <c r="H13" s="19" t="n">
        <v>0</v>
      </c>
      <c r="I13" s="19" t="n">
        <v>0.0215459230478438</v>
      </c>
      <c r="J13" s="19" t="n">
        <v>0.0180844849971889</v>
      </c>
      <c r="K13" s="19" t="n">
        <v>0.0107673910490442</v>
      </c>
      <c r="L13" s="19" t="n">
        <v>0.00273147969554995</v>
      </c>
      <c r="M13" s="19"/>
      <c r="N13" s="19" t="n">
        <v>0.0166085666729564</v>
      </c>
      <c r="O13" s="19" t="n">
        <v>0.0135048857893341</v>
      </c>
      <c r="P13" s="19" t="n">
        <v>0.01037271055393</v>
      </c>
      <c r="Q13" s="19" t="n">
        <v>0.00772640822061635</v>
      </c>
      <c r="R13" s="19" t="n">
        <v>0</v>
      </c>
      <c r="S13" s="19"/>
      <c r="T13" s="19" t="n">
        <v>0.0261930992531022</v>
      </c>
      <c r="U13" s="19" t="n">
        <v>0.0150976773622392</v>
      </c>
      <c r="V13" s="19" t="n">
        <v>0.00353742104270837</v>
      </c>
      <c r="W13" s="19" t="n">
        <v>0.00909596506135234</v>
      </c>
      <c r="X13" s="19"/>
      <c r="Y13" s="19" t="n">
        <v>0.00567785986032295</v>
      </c>
      <c r="Z13" s="19" t="n">
        <v>0</v>
      </c>
      <c r="AA13" s="19" t="n">
        <v>0.00234592228186817</v>
      </c>
      <c r="AB13" s="19" t="n">
        <v>0.0220395965056297</v>
      </c>
      <c r="AC13" s="19" t="n">
        <v>0</v>
      </c>
      <c r="AD13" s="19" t="n">
        <v>0.0503538695892754</v>
      </c>
      <c r="AE13" s="19"/>
      <c r="AF13" s="19" t="n">
        <v>0.0136364925602756</v>
      </c>
      <c r="AG13" s="19"/>
      <c r="AH13" s="19" t="n">
        <v>0.00897494406375296</v>
      </c>
      <c r="AI13" s="19"/>
      <c r="AJ13" s="19" t="n">
        <v>0.0110474359144297</v>
      </c>
      <c r="AK13" s="19" t="n">
        <v>0.0164798219669175</v>
      </c>
      <c r="AL13" s="19" t="n">
        <v>0.00403416302400316</v>
      </c>
      <c r="AM13" s="19" t="n">
        <v>0</v>
      </c>
      <c r="AN13" s="19" t="n">
        <v>0.0176070974433861</v>
      </c>
      <c r="AO13" s="19" t="n">
        <v>0</v>
      </c>
      <c r="AP13" s="19" t="n">
        <v>0.00743166400462936</v>
      </c>
    </row>
    <row r="14">
      <c r="B14" s="20" t="s">
        <v>60</v>
      </c>
      <c r="C14" s="21" t="n">
        <v>0.0321321905747521</v>
      </c>
      <c r="D14" s="21" t="n">
        <v>0.0194859141819718</v>
      </c>
      <c r="E14" s="21" t="n">
        <v>0.0445030190114584</v>
      </c>
      <c r="F14" s="21"/>
      <c r="G14" s="21" t="n">
        <v>0.0144800911741872</v>
      </c>
      <c r="H14" s="21" t="n">
        <v>0.0280594778313021</v>
      </c>
      <c r="I14" s="21" t="n">
        <v>0.0264285278649409</v>
      </c>
      <c r="J14" s="21" t="n">
        <v>0.00616641850043054</v>
      </c>
      <c r="K14" s="21" t="n">
        <v>0.0517548183283302</v>
      </c>
      <c r="L14" s="21" t="n">
        <v>0.0524750402825097</v>
      </c>
      <c r="M14" s="21"/>
      <c r="N14" s="21" t="n">
        <v>0.0296116530299071</v>
      </c>
      <c r="O14" s="21" t="n">
        <v>0.00615121438932732</v>
      </c>
      <c r="P14" s="21" t="n">
        <v>0.051606845375553</v>
      </c>
      <c r="Q14" s="21" t="n">
        <v>0.0229720474191574</v>
      </c>
      <c r="R14" s="21" t="n">
        <v>0.0538071862047666</v>
      </c>
      <c r="S14" s="21"/>
      <c r="T14" s="21" t="n">
        <v>0.0575584606597756</v>
      </c>
      <c r="U14" s="21" t="n">
        <v>0.0382441243643705</v>
      </c>
      <c r="V14" s="21" t="n">
        <v>0.0310611879938017</v>
      </c>
      <c r="W14" s="21" t="n">
        <v>0.0269212546813425</v>
      </c>
      <c r="X14" s="21"/>
      <c r="Y14" s="21" t="n">
        <v>0.0158363350535395</v>
      </c>
      <c r="Z14" s="21" t="n">
        <v>0.0318557731647453</v>
      </c>
      <c r="AA14" s="21" t="n">
        <v>0.0509055602154622</v>
      </c>
      <c r="AB14" s="21" t="n">
        <v>0.0451736648497164</v>
      </c>
      <c r="AC14" s="21" t="n">
        <v>0.0289447616143441</v>
      </c>
      <c r="AD14" s="21" t="n">
        <v>0.0542255574824458</v>
      </c>
      <c r="AE14" s="21"/>
      <c r="AF14" s="21" t="n">
        <v>0.0350054882517027</v>
      </c>
      <c r="AG14" s="21"/>
      <c r="AH14" s="21" t="n">
        <v>0.0321321905747521</v>
      </c>
      <c r="AI14" s="21"/>
      <c r="AJ14" s="21" t="n">
        <v>0.0350256051037591</v>
      </c>
      <c r="AK14" s="21" t="n">
        <v>0.0142505604375874</v>
      </c>
      <c r="AL14" s="21" t="n">
        <v>0.0383719580988262</v>
      </c>
      <c r="AM14" s="21" t="n">
        <v>0.0204945310617085</v>
      </c>
      <c r="AN14" s="21" t="n">
        <v>0.0424498206198787</v>
      </c>
      <c r="AO14" s="21" t="n">
        <v>0.0396649320166125</v>
      </c>
      <c r="AP14" s="21" t="n">
        <v>0.0416460159082045</v>
      </c>
    </row>
    <row r="15">
      <c r="B15" s="18" t="s">
        <v>122</v>
      </c>
    </row>
    <row r="16">
      <c r="B16" t="s">
        <v>65</v>
      </c>
    </row>
    <row r="17">
      <c r="B17" t="s">
        <v>66</v>
      </c>
    </row>
    <row r="19">
      <c r="B19" s="9" t="str">
        <f>=HYPERLINK("#'Contents'!A1", "Return to Contents")</f>
      </c>
    </row>
  </sheetData>
  <mergeCells count="9">
    <mergeCell ref="D5:E5"/>
    <mergeCell ref="G5:L5"/>
    <mergeCell ref="N5:R5"/>
    <mergeCell ref="T5:W5"/>
    <mergeCell ref="Y5:AD5"/>
    <mergeCell ref="AF5:AF5"/>
    <mergeCell ref="AH5:AH5"/>
    <mergeCell ref="AJ5:AP5"/>
    <mergeCell ref="D2:AJ2"/>
  </mergeCells>
  <pageMargins left="0.7" right="0.7" top="0.75" bottom="0.75" header="0.3" footer="0.3"/>
  <pageSetup paperSize="9" orientation="portrait" horizontalDpi="300" verticalDpi="300" r:id="rId2"/>
  <drawing r:id="rId1"/>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2.21" hidden="0" customWidth="1"/>
    <col min="20" max="20" width="10.71" hidden="0" customWidth="1"/>
    <col min="21" max="21" width="10.71" hidden="0" customWidth="1"/>
    <col min="22" max="22" width="10.71" hidden="0" customWidth="1"/>
    <col min="23" max="23" width="10.71" hidden="0" customWidth="1"/>
    <col min="24" max="24" width="2.2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2.21" hidden="0" customWidth="1"/>
    <col min="34" max="34" width="10.71" hidden="0" customWidth="1"/>
    <col min="35" max="35" width="2.2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s>
  <sheetData>
    <row r="2" ht="40" customHeight="1">
      <c r="D2" s="16" t="s">
        <v>151</v>
      </c>
    </row>
    <row r="5" ht="30" customHeight="1">
      <c r="B5" s="17"/>
      <c r="C5" s="17"/>
      <c r="D5" s="17" t="s">
        <v>51</v>
      </c>
      <c r="E5" s="17"/>
      <c r="F5" s="17"/>
      <c r="G5" s="17" t="s">
        <v>52</v>
      </c>
      <c r="H5" s="17"/>
      <c r="I5" s="17"/>
      <c r="J5" s="17"/>
      <c r="K5" s="17"/>
      <c r="L5" s="17"/>
      <c r="M5" s="17"/>
      <c r="N5" s="17" t="s">
        <v>53</v>
      </c>
      <c r="O5" s="17"/>
      <c r="P5" s="17"/>
      <c r="Q5" s="17"/>
      <c r="R5" s="17"/>
      <c r="S5" s="17"/>
      <c r="T5" s="17" t="s">
        <v>54</v>
      </c>
      <c r="U5" s="17"/>
      <c r="V5" s="17"/>
      <c r="W5" s="17"/>
      <c r="X5" s="17"/>
      <c r="Y5" s="17" t="s">
        <v>55</v>
      </c>
      <c r="Z5" s="17"/>
      <c r="AA5" s="17"/>
      <c r="AB5" s="17"/>
      <c r="AC5" s="17"/>
      <c r="AD5" s="17"/>
      <c r="AE5" s="17"/>
      <c r="AF5" s="17" t="s">
        <v>42</v>
      </c>
      <c r="AG5" s="17"/>
      <c r="AH5" s="17" t="s">
        <v>43</v>
      </c>
      <c r="AI5" s="17"/>
      <c r="AJ5" s="17" t="s">
        <v>56</v>
      </c>
      <c r="AK5" s="17"/>
      <c r="AL5" s="17"/>
      <c r="AM5" s="17"/>
      <c r="AN5" s="17"/>
      <c r="AO5" s="17"/>
      <c r="AP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R6" s="13" t="s">
        <v>31</v>
      </c>
      <c r="T6" s="13" t="s">
        <v>32</v>
      </c>
      <c r="U6" s="13" t="s">
        <v>33</v>
      </c>
      <c r="V6" s="13" t="s">
        <v>34</v>
      </c>
      <c r="W6" s="13" t="s">
        <v>35</v>
      </c>
      <c r="Y6" s="13" t="s">
        <v>36</v>
      </c>
      <c r="Z6" s="13" t="s">
        <v>37</v>
      </c>
      <c r="AA6" s="13" t="s">
        <v>38</v>
      </c>
      <c r="AB6" s="13" t="s">
        <v>39</v>
      </c>
      <c r="AC6" s="13" t="s">
        <v>40</v>
      </c>
      <c r="AD6" s="13" t="s">
        <v>41</v>
      </c>
      <c r="AF6" s="13" t="s">
        <v>42</v>
      </c>
      <c r="AH6" s="13" t="s">
        <v>43</v>
      </c>
      <c r="AJ6" s="13" t="s">
        <v>44</v>
      </c>
      <c r="AK6" s="13" t="s">
        <v>45</v>
      </c>
      <c r="AL6" s="13" t="s">
        <v>46</v>
      </c>
      <c r="AM6" s="13" t="s">
        <v>47</v>
      </c>
      <c r="AN6" s="13" t="s">
        <v>48</v>
      </c>
      <c r="AO6" s="13" t="s">
        <v>49</v>
      </c>
      <c r="AP6" s="13" t="s">
        <v>50</v>
      </c>
    </row>
    <row r="7" ht="30" customHeight="1">
      <c r="B7" s="11" t="s">
        <v>19</v>
      </c>
      <c r="C7" s="11" t="n">
        <v>939</v>
      </c>
      <c r="D7" s="11" t="n">
        <v>465</v>
      </c>
      <c r="E7" s="11" t="n">
        <v>474</v>
      </c>
      <c r="F7" s="11"/>
      <c r="G7" s="11" t="n">
        <v>111</v>
      </c>
      <c r="H7" s="11" t="n">
        <v>170</v>
      </c>
      <c r="I7" s="11" t="n">
        <v>183</v>
      </c>
      <c r="J7" s="11" t="n">
        <v>163</v>
      </c>
      <c r="K7" s="11" t="n">
        <v>124</v>
      </c>
      <c r="L7" s="11" t="n">
        <v>188</v>
      </c>
      <c r="M7" s="11"/>
      <c r="N7" s="11" t="n">
        <v>53</v>
      </c>
      <c r="O7" s="11" t="n">
        <v>158</v>
      </c>
      <c r="P7" s="11" t="n">
        <v>191</v>
      </c>
      <c r="Q7" s="11" t="n">
        <v>358</v>
      </c>
      <c r="R7" s="11" t="n">
        <v>177</v>
      </c>
      <c r="S7" s="11"/>
      <c r="T7" s="11" t="n">
        <v>44</v>
      </c>
      <c r="U7" s="11" t="n">
        <v>146</v>
      </c>
      <c r="V7" s="11" t="n">
        <v>161</v>
      </c>
      <c r="W7" s="11" t="n">
        <v>498</v>
      </c>
      <c r="X7" s="11"/>
      <c r="Y7" s="11" t="n">
        <v>447</v>
      </c>
      <c r="Z7" s="11" t="n">
        <v>98</v>
      </c>
      <c r="AA7" s="11" t="n">
        <v>219</v>
      </c>
      <c r="AB7" s="11" t="n">
        <v>52</v>
      </c>
      <c r="AC7" s="11" t="n">
        <v>56</v>
      </c>
      <c r="AD7" s="11" t="n">
        <v>57</v>
      </c>
      <c r="AE7" s="11"/>
      <c r="AF7" s="11" t="n">
        <v>465</v>
      </c>
      <c r="AG7" s="11"/>
      <c r="AH7" s="11" t="n">
        <v>939</v>
      </c>
      <c r="AI7" s="11"/>
      <c r="AJ7" s="11" t="n">
        <v>255</v>
      </c>
      <c r="AK7" s="11" t="n">
        <v>180</v>
      </c>
      <c r="AL7" s="11" t="n">
        <v>178</v>
      </c>
      <c r="AM7" s="11" t="n">
        <v>83</v>
      </c>
      <c r="AN7" s="11" t="n">
        <v>59</v>
      </c>
      <c r="AO7" s="11" t="n">
        <v>89</v>
      </c>
      <c r="AP7" s="11" t="n">
        <v>95</v>
      </c>
    </row>
    <row r="8" ht="30" customHeight="1">
      <c r="B8" s="12" t="s">
        <v>20</v>
      </c>
      <c r="C8" s="12" t="n">
        <v>939</v>
      </c>
      <c r="D8" s="12" t="n">
        <v>464</v>
      </c>
      <c r="E8" s="12" t="n">
        <v>475</v>
      </c>
      <c r="F8" s="12"/>
      <c r="G8" s="12" t="n">
        <v>95</v>
      </c>
      <c r="H8" s="12" t="n">
        <v>159</v>
      </c>
      <c r="I8" s="12" t="n">
        <v>158</v>
      </c>
      <c r="J8" s="12" t="n">
        <v>159</v>
      </c>
      <c r="K8" s="12" t="n">
        <v>142</v>
      </c>
      <c r="L8" s="12" t="n">
        <v>225</v>
      </c>
      <c r="M8" s="12"/>
      <c r="N8" s="12" t="n">
        <v>66</v>
      </c>
      <c r="O8" s="12" t="n">
        <v>186</v>
      </c>
      <c r="P8" s="12" t="n">
        <v>241</v>
      </c>
      <c r="Q8" s="12" t="n">
        <v>300</v>
      </c>
      <c r="R8" s="12" t="n">
        <v>144</v>
      </c>
      <c r="S8" s="12"/>
      <c r="T8" s="12" t="n">
        <v>42</v>
      </c>
      <c r="U8" s="12" t="n">
        <v>167</v>
      </c>
      <c r="V8" s="12" t="n">
        <v>174</v>
      </c>
      <c r="W8" s="12" t="n">
        <v>462</v>
      </c>
      <c r="X8" s="12"/>
      <c r="Y8" s="12" t="n">
        <v>400</v>
      </c>
      <c r="Z8" s="12" t="n">
        <v>97</v>
      </c>
      <c r="AA8" s="12" t="n">
        <v>262</v>
      </c>
      <c r="AB8" s="12" t="n">
        <v>58</v>
      </c>
      <c r="AC8" s="12" t="n">
        <v>48</v>
      </c>
      <c r="AD8" s="12" t="n">
        <v>63</v>
      </c>
      <c r="AE8" s="12"/>
      <c r="AF8" s="12" t="n">
        <v>476</v>
      </c>
      <c r="AG8" s="12"/>
      <c r="AH8" s="12" t="n">
        <v>939</v>
      </c>
      <c r="AI8" s="12"/>
      <c r="AJ8" s="12" t="n">
        <v>228</v>
      </c>
      <c r="AK8" s="12" t="n">
        <v>182</v>
      </c>
      <c r="AL8" s="12" t="n">
        <v>152</v>
      </c>
      <c r="AM8" s="12" t="n">
        <v>88</v>
      </c>
      <c r="AN8" s="12" t="n">
        <v>72</v>
      </c>
      <c r="AO8" s="12" t="n">
        <v>78</v>
      </c>
      <c r="AP8" s="12" t="n">
        <v>139</v>
      </c>
    </row>
    <row r="9">
      <c r="B9" s="20" t="s">
        <v>135</v>
      </c>
      <c r="C9" s="19" t="n">
        <v>0.0290846509462636</v>
      </c>
      <c r="D9" s="19" t="n">
        <v>0.0380692724202083</v>
      </c>
      <c r="E9" s="19" t="n">
        <v>0.0202957230934474</v>
      </c>
      <c r="F9" s="19"/>
      <c r="G9" s="19" t="n">
        <v>0.0528642964364555</v>
      </c>
      <c r="H9" s="19" t="n">
        <v>0.039359380364049</v>
      </c>
      <c r="I9" s="19" t="n">
        <v>0.0515453403570365</v>
      </c>
      <c r="J9" s="19" t="n">
        <v>0.0194140900026237</v>
      </c>
      <c r="K9" s="19" t="n">
        <v>0.0246340306336904</v>
      </c>
      <c r="L9" s="19" t="n">
        <v>0.005660733328476</v>
      </c>
      <c r="M9" s="19"/>
      <c r="N9" s="19" t="n">
        <v>0.0345695113754892</v>
      </c>
      <c r="O9" s="19" t="n">
        <v>0.00983839546131719</v>
      </c>
      <c r="P9" s="19" t="n">
        <v>0.0336340262951905</v>
      </c>
      <c r="Q9" s="19" t="n">
        <v>0.0236719717869162</v>
      </c>
      <c r="R9" s="19" t="n">
        <v>0.0555528310560608</v>
      </c>
      <c r="S9" s="19"/>
      <c r="T9" s="19" t="n">
        <v>0.0625487913175645</v>
      </c>
      <c r="U9" s="19" t="n">
        <v>0.0330380514532797</v>
      </c>
      <c r="V9" s="19" t="n">
        <v>0.0319551162733049</v>
      </c>
      <c r="W9" s="19" t="n">
        <v>0.02952368548143</v>
      </c>
      <c r="X9" s="19"/>
      <c r="Y9" s="19" t="n">
        <v>0.0451887653445633</v>
      </c>
      <c r="Z9" s="19" t="n">
        <v>0.0352740708908803</v>
      </c>
      <c r="AA9" s="19" t="n">
        <v>0.0119308541854653</v>
      </c>
      <c r="AB9" s="19" t="n">
        <v>0.0127003205590249</v>
      </c>
      <c r="AC9" s="19" t="n">
        <v>0</v>
      </c>
      <c r="AD9" s="19" t="n">
        <v>0.030973149817645</v>
      </c>
      <c r="AE9" s="19"/>
      <c r="AF9" s="19" t="n">
        <v>0.0280481371817806</v>
      </c>
      <c r="AG9" s="19"/>
      <c r="AH9" s="19" t="n">
        <v>0.0290846509462636</v>
      </c>
      <c r="AI9" s="19"/>
      <c r="AJ9" s="19" t="n">
        <v>0.0562540859868596</v>
      </c>
      <c r="AK9" s="19" t="n">
        <v>0.00973705826125322</v>
      </c>
      <c r="AL9" s="19" t="n">
        <v>0.031734113997289</v>
      </c>
      <c r="AM9" s="19" t="n">
        <v>0.034149360320627</v>
      </c>
      <c r="AN9" s="19" t="n">
        <v>0.0145878409984153</v>
      </c>
      <c r="AO9" s="19" t="n">
        <v>0.00789247532607973</v>
      </c>
      <c r="AP9" s="19" t="n">
        <v>0.0231816387434501</v>
      </c>
    </row>
    <row r="10">
      <c r="B10" s="20" t="s">
        <v>136</v>
      </c>
      <c r="C10" s="19" t="n">
        <v>0.0827117461085148</v>
      </c>
      <c r="D10" s="19" t="n">
        <v>0.0855451409146424</v>
      </c>
      <c r="E10" s="19" t="n">
        <v>0.0799400653424618</v>
      </c>
      <c r="F10" s="19"/>
      <c r="G10" s="19" t="n">
        <v>0.156523987068978</v>
      </c>
      <c r="H10" s="19" t="n">
        <v>0.113919991725434</v>
      </c>
      <c r="I10" s="19" t="n">
        <v>0.0874684969769437</v>
      </c>
      <c r="J10" s="19" t="n">
        <v>0.0949503448060866</v>
      </c>
      <c r="K10" s="19" t="n">
        <v>0.0322234072868837</v>
      </c>
      <c r="L10" s="19" t="n">
        <v>0.0492881112504032</v>
      </c>
      <c r="M10" s="19"/>
      <c r="N10" s="19" t="n">
        <v>0.0500371646825068</v>
      </c>
      <c r="O10" s="19" t="n">
        <v>0.106734204473366</v>
      </c>
      <c r="P10" s="19" t="n">
        <v>0.0558324316357356</v>
      </c>
      <c r="Q10" s="19" t="n">
        <v>0.0664060651560746</v>
      </c>
      <c r="R10" s="19" t="n">
        <v>0.146692143123615</v>
      </c>
      <c r="S10" s="19"/>
      <c r="T10" s="19" t="n">
        <v>0.119498576666113</v>
      </c>
      <c r="U10" s="19" t="n">
        <v>0.0646504367487187</v>
      </c>
      <c r="V10" s="19" t="n">
        <v>0.0713452252483436</v>
      </c>
      <c r="W10" s="19" t="n">
        <v>0.0931837273983604</v>
      </c>
      <c r="X10" s="19"/>
      <c r="Y10" s="19" t="n">
        <v>0.119552149942001</v>
      </c>
      <c r="Z10" s="19" t="n">
        <v>0.0246969341120103</v>
      </c>
      <c r="AA10" s="19" t="n">
        <v>0.0456827696416148</v>
      </c>
      <c r="AB10" s="19" t="n">
        <v>0.100886920598474</v>
      </c>
      <c r="AC10" s="19" t="n">
        <v>0.14795508935917</v>
      </c>
      <c r="AD10" s="19" t="n">
        <v>0.0418229804763849</v>
      </c>
      <c r="AE10" s="19"/>
      <c r="AF10" s="19" t="n">
        <v>0.0835139084462795</v>
      </c>
      <c r="AG10" s="19"/>
      <c r="AH10" s="19" t="n">
        <v>0.0827117461085148</v>
      </c>
      <c r="AI10" s="19"/>
      <c r="AJ10" s="19" t="n">
        <v>0.0946223538915107</v>
      </c>
      <c r="AK10" s="19" t="n">
        <v>0.0342292423192254</v>
      </c>
      <c r="AL10" s="19" t="n">
        <v>0.0952045077178746</v>
      </c>
      <c r="AM10" s="19" t="n">
        <v>0.123994793907972</v>
      </c>
      <c r="AN10" s="19" t="n">
        <v>0.0338316825627267</v>
      </c>
      <c r="AO10" s="19" t="n">
        <v>0.132914303424735</v>
      </c>
      <c r="AP10" s="19" t="n">
        <v>0.0838546460589945</v>
      </c>
    </row>
    <row r="11">
      <c r="B11" s="20" t="s">
        <v>137</v>
      </c>
      <c r="C11" s="19" t="n">
        <v>0.218757823795519</v>
      </c>
      <c r="D11" s="19" t="n">
        <v>0.195171026141807</v>
      </c>
      <c r="E11" s="19" t="n">
        <v>0.241830878510025</v>
      </c>
      <c r="F11" s="19"/>
      <c r="G11" s="19" t="n">
        <v>0.14198028199323</v>
      </c>
      <c r="H11" s="19" t="n">
        <v>0.237857765430839</v>
      </c>
      <c r="I11" s="19" t="n">
        <v>0.280561977989468</v>
      </c>
      <c r="J11" s="19" t="n">
        <v>0.216006298020061</v>
      </c>
      <c r="K11" s="19" t="n">
        <v>0.187453895658367</v>
      </c>
      <c r="L11" s="19" t="n">
        <v>0.216288700197376</v>
      </c>
      <c r="M11" s="19"/>
      <c r="N11" s="19" t="n">
        <v>0.279050704097117</v>
      </c>
      <c r="O11" s="19" t="n">
        <v>0.21635508554923</v>
      </c>
      <c r="P11" s="19" t="n">
        <v>0.182109192900406</v>
      </c>
      <c r="Q11" s="19" t="n">
        <v>0.241831477572767</v>
      </c>
      <c r="R11" s="19" t="n">
        <v>0.201465461179533</v>
      </c>
      <c r="S11" s="19"/>
      <c r="T11" s="19" t="n">
        <v>0.261888964932995</v>
      </c>
      <c r="U11" s="19" t="n">
        <v>0.252036796201095</v>
      </c>
      <c r="V11" s="19" t="n">
        <v>0.212759719283276</v>
      </c>
      <c r="W11" s="19" t="n">
        <v>0.2091894887788</v>
      </c>
      <c r="X11" s="19"/>
      <c r="Y11" s="19" t="n">
        <v>0.237898183011192</v>
      </c>
      <c r="Z11" s="19" t="n">
        <v>0.181520738586456</v>
      </c>
      <c r="AA11" s="19" t="n">
        <v>0.214360690123298</v>
      </c>
      <c r="AB11" s="19" t="n">
        <v>0.158238771241297</v>
      </c>
      <c r="AC11" s="19" t="n">
        <v>0.17963162021544</v>
      </c>
      <c r="AD11" s="19" t="n">
        <v>0.213006117269848</v>
      </c>
      <c r="AE11" s="19"/>
      <c r="AF11" s="19" t="n">
        <v>0.223526183126098</v>
      </c>
      <c r="AG11" s="19"/>
      <c r="AH11" s="19" t="n">
        <v>0.218757823795519</v>
      </c>
      <c r="AI11" s="19"/>
      <c r="AJ11" s="19" t="n">
        <v>0.271602855464017</v>
      </c>
      <c r="AK11" s="19" t="n">
        <v>0.185457445575025</v>
      </c>
      <c r="AL11" s="19" t="n">
        <v>0.196870017781933</v>
      </c>
      <c r="AM11" s="19" t="n">
        <v>0.177306534189943</v>
      </c>
      <c r="AN11" s="19" t="n">
        <v>0.247557612479115</v>
      </c>
      <c r="AO11" s="19" t="n">
        <v>0.177310313067453</v>
      </c>
      <c r="AP11" s="19" t="n">
        <v>0.234142990836107</v>
      </c>
    </row>
    <row r="12">
      <c r="B12" s="20" t="s">
        <v>138</v>
      </c>
      <c r="C12" s="19" t="n">
        <v>0.376060672085446</v>
      </c>
      <c r="D12" s="19" t="n">
        <v>0.377375283058195</v>
      </c>
      <c r="E12" s="19" t="n">
        <v>0.374774694592957</v>
      </c>
      <c r="F12" s="19"/>
      <c r="G12" s="19" t="n">
        <v>0.370444989747708</v>
      </c>
      <c r="H12" s="19" t="n">
        <v>0.384386995938092</v>
      </c>
      <c r="I12" s="19" t="n">
        <v>0.262164966166789</v>
      </c>
      <c r="J12" s="19" t="n">
        <v>0.328573437547931</v>
      </c>
      <c r="K12" s="19" t="n">
        <v>0.464929747002682</v>
      </c>
      <c r="L12" s="19" t="n">
        <v>0.429728218803317</v>
      </c>
      <c r="M12" s="19"/>
      <c r="N12" s="19" t="n">
        <v>0.248202998788334</v>
      </c>
      <c r="O12" s="19" t="n">
        <v>0.372517433770552</v>
      </c>
      <c r="P12" s="19" t="n">
        <v>0.373907669250557</v>
      </c>
      <c r="Q12" s="19" t="n">
        <v>0.401070969635972</v>
      </c>
      <c r="R12" s="19" t="n">
        <v>0.39123837255816</v>
      </c>
      <c r="S12" s="19"/>
      <c r="T12" s="19" t="n">
        <v>0.309179194058011</v>
      </c>
      <c r="U12" s="19" t="n">
        <v>0.353465896603946</v>
      </c>
      <c r="V12" s="19" t="n">
        <v>0.37346461837354</v>
      </c>
      <c r="W12" s="19" t="n">
        <v>0.39373506750312</v>
      </c>
      <c r="X12" s="19"/>
      <c r="Y12" s="19" t="n">
        <v>0.338607308751332</v>
      </c>
      <c r="Z12" s="19" t="n">
        <v>0.401339582156249</v>
      </c>
      <c r="AA12" s="19" t="n">
        <v>0.423225850454756</v>
      </c>
      <c r="AB12" s="19" t="n">
        <v>0.380756173009393</v>
      </c>
      <c r="AC12" s="19" t="n">
        <v>0.470875273231181</v>
      </c>
      <c r="AD12" s="19" t="n">
        <v>0.335401951171603</v>
      </c>
      <c r="AE12" s="19"/>
      <c r="AF12" s="19" t="n">
        <v>0.353103762270921</v>
      </c>
      <c r="AG12" s="19"/>
      <c r="AH12" s="19" t="n">
        <v>0.376060672085446</v>
      </c>
      <c r="AI12" s="19"/>
      <c r="AJ12" s="19" t="n">
        <v>0.378382405282456</v>
      </c>
      <c r="AK12" s="19" t="n">
        <v>0.410202452798758</v>
      </c>
      <c r="AL12" s="19" t="n">
        <v>0.433238934575721</v>
      </c>
      <c r="AM12" s="19" t="n">
        <v>0.412205600277359</v>
      </c>
      <c r="AN12" s="19" t="n">
        <v>0.277893722125493</v>
      </c>
      <c r="AO12" s="19" t="n">
        <v>0.36527664261288</v>
      </c>
      <c r="AP12" s="19" t="n">
        <v>0.299312752979833</v>
      </c>
    </row>
    <row r="13">
      <c r="B13" s="20" t="s">
        <v>139</v>
      </c>
      <c r="C13" s="19" t="n">
        <v>0.265322847176742</v>
      </c>
      <c r="D13" s="19" t="n">
        <v>0.272916259153103</v>
      </c>
      <c r="E13" s="19" t="n">
        <v>0.257894826952352</v>
      </c>
      <c r="F13" s="19"/>
      <c r="G13" s="19" t="n">
        <v>0.230116824104699</v>
      </c>
      <c r="H13" s="19" t="n">
        <v>0.196367449920639</v>
      </c>
      <c r="I13" s="19" t="n">
        <v>0.261924818363069</v>
      </c>
      <c r="J13" s="19" t="n">
        <v>0.337250027080849</v>
      </c>
      <c r="K13" s="19" t="n">
        <v>0.251730117036463</v>
      </c>
      <c r="L13" s="19" t="n">
        <v>0.289057567854537</v>
      </c>
      <c r="M13" s="19"/>
      <c r="N13" s="19" t="n">
        <v>0.388139621056553</v>
      </c>
      <c r="O13" s="19" t="n">
        <v>0.280674639039112</v>
      </c>
      <c r="P13" s="19" t="n">
        <v>0.298761569038522</v>
      </c>
      <c r="Q13" s="19" t="n">
        <v>0.240743473748758</v>
      </c>
      <c r="R13" s="19" t="n">
        <v>0.188110202821285</v>
      </c>
      <c r="S13" s="19"/>
      <c r="T13" s="19" t="n">
        <v>0.152512825772803</v>
      </c>
      <c r="U13" s="19" t="n">
        <v>0.276361195802915</v>
      </c>
      <c r="V13" s="19" t="n">
        <v>0.278804751572298</v>
      </c>
      <c r="W13" s="19" t="n">
        <v>0.250161849055433</v>
      </c>
      <c r="X13" s="19"/>
      <c r="Y13" s="19" t="n">
        <v>0.228787476418746</v>
      </c>
      <c r="Z13" s="19" t="n">
        <v>0.328146649626273</v>
      </c>
      <c r="AA13" s="19" t="n">
        <v>0.288323109102992</v>
      </c>
      <c r="AB13" s="19" t="n">
        <v>0.287193546094655</v>
      </c>
      <c r="AC13" s="19" t="n">
        <v>0.167209261311428</v>
      </c>
      <c r="AD13" s="19" t="n">
        <v>0.345139433303713</v>
      </c>
      <c r="AE13" s="19"/>
      <c r="AF13" s="19" t="n">
        <v>0.286155059438526</v>
      </c>
      <c r="AG13" s="19"/>
      <c r="AH13" s="19" t="n">
        <v>0.265322847176742</v>
      </c>
      <c r="AI13" s="19"/>
      <c r="AJ13" s="19" t="n">
        <v>0.179800809418008</v>
      </c>
      <c r="AK13" s="19" t="n">
        <v>0.3245613972365</v>
      </c>
      <c r="AL13" s="19" t="n">
        <v>0.22044194114798</v>
      </c>
      <c r="AM13" s="19" t="n">
        <v>0.231723408135286</v>
      </c>
      <c r="AN13" s="19" t="n">
        <v>0.426129141834251</v>
      </c>
      <c r="AO13" s="19" t="n">
        <v>0.286057903814564</v>
      </c>
      <c r="AP13" s="19" t="n">
        <v>0.303410362422512</v>
      </c>
    </row>
    <row r="14">
      <c r="B14" s="20" t="s">
        <v>60</v>
      </c>
      <c r="C14" s="21" t="n">
        <v>0.0280622598875149</v>
      </c>
      <c r="D14" s="21" t="n">
        <v>0.0309230183120437</v>
      </c>
      <c r="E14" s="21" t="n">
        <v>0.0252638115087564</v>
      </c>
      <c r="F14" s="21"/>
      <c r="G14" s="21" t="n">
        <v>0.0480696206489288</v>
      </c>
      <c r="H14" s="21" t="n">
        <v>0.0281084166209469</v>
      </c>
      <c r="I14" s="21" t="n">
        <v>0.0563344001466937</v>
      </c>
      <c r="J14" s="21" t="n">
        <v>0.00380580254244872</v>
      </c>
      <c r="K14" s="21" t="n">
        <v>0.0390288023819141</v>
      </c>
      <c r="L14" s="21" t="n">
        <v>0.0099766685658911</v>
      </c>
      <c r="M14" s="21"/>
      <c r="N14" s="21" t="n">
        <v>0</v>
      </c>
      <c r="O14" s="21" t="n">
        <v>0.0138802417064232</v>
      </c>
      <c r="P14" s="21" t="n">
        <v>0.0557551108795889</v>
      </c>
      <c r="Q14" s="21" t="n">
        <v>0.0262760420995123</v>
      </c>
      <c r="R14" s="21" t="n">
        <v>0.0169409892613462</v>
      </c>
      <c r="S14" s="21"/>
      <c r="T14" s="21" t="n">
        <v>0.0943716472525133</v>
      </c>
      <c r="U14" s="21" t="n">
        <v>0.0204476231900453</v>
      </c>
      <c r="V14" s="21" t="n">
        <v>0.0316705692492383</v>
      </c>
      <c r="W14" s="21" t="n">
        <v>0.024206181782857</v>
      </c>
      <c r="X14" s="21"/>
      <c r="Y14" s="21" t="n">
        <v>0.0299661165321646</v>
      </c>
      <c r="Z14" s="21" t="n">
        <v>0.0290220246281317</v>
      </c>
      <c r="AA14" s="21" t="n">
        <v>0.0164767264918744</v>
      </c>
      <c r="AB14" s="21" t="n">
        <v>0.060224268497156</v>
      </c>
      <c r="AC14" s="21" t="n">
        <v>0.0343287558827807</v>
      </c>
      <c r="AD14" s="21" t="n">
        <v>0.0336563679608052</v>
      </c>
      <c r="AE14" s="21"/>
      <c r="AF14" s="21" t="n">
        <v>0.025652949536395</v>
      </c>
      <c r="AG14" s="21"/>
      <c r="AH14" s="21" t="n">
        <v>0.0280622598875149</v>
      </c>
      <c r="AI14" s="21"/>
      <c r="AJ14" s="21" t="n">
        <v>0.0193374899571479</v>
      </c>
      <c r="AK14" s="21" t="n">
        <v>0.0358124038092388</v>
      </c>
      <c r="AL14" s="21" t="n">
        <v>0.0225104847792021</v>
      </c>
      <c r="AM14" s="21" t="n">
        <v>0.0206203031688127</v>
      </c>
      <c r="AN14" s="21" t="n">
        <v>0</v>
      </c>
      <c r="AO14" s="21" t="n">
        <v>0.0305483617542886</v>
      </c>
      <c r="AP14" s="21" t="n">
        <v>0.0560976089591027</v>
      </c>
    </row>
    <row r="15">
      <c r="B15" s="18" t="s">
        <v>122</v>
      </c>
    </row>
    <row r="16">
      <c r="B16" t="s">
        <v>65</v>
      </c>
    </row>
    <row r="17">
      <c r="B17" t="s">
        <v>66</v>
      </c>
    </row>
    <row r="19">
      <c r="B19" s="9" t="str">
        <f>=HYPERLINK("#'Contents'!A1", "Return to Contents")</f>
      </c>
    </row>
  </sheetData>
  <mergeCells count="9">
    <mergeCell ref="D5:E5"/>
    <mergeCell ref="G5:L5"/>
    <mergeCell ref="N5:R5"/>
    <mergeCell ref="T5:W5"/>
    <mergeCell ref="Y5:AD5"/>
    <mergeCell ref="AF5:AF5"/>
    <mergeCell ref="AH5:AH5"/>
    <mergeCell ref="AJ5:AP5"/>
    <mergeCell ref="D2:AJ2"/>
  </mergeCells>
  <pageMargins left="0.7" right="0.7" top="0.75" bottom="0.75" header="0.3" footer="0.3"/>
  <pageSetup paperSize="9" orientation="portrait" horizontalDpi="300" verticalDpi="300" r:id="rId2"/>
  <drawing r:id="rId1"/>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2.21" hidden="0" customWidth="1"/>
    <col min="20" max="20" width="10.71" hidden="0" customWidth="1"/>
    <col min="21" max="21" width="10.71" hidden="0" customWidth="1"/>
    <col min="22" max="22" width="10.71" hidden="0" customWidth="1"/>
    <col min="23" max="23" width="10.71" hidden="0" customWidth="1"/>
    <col min="24" max="24" width="2.2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2.21" hidden="0" customWidth="1"/>
    <col min="34" max="34" width="10.71" hidden="0" customWidth="1"/>
    <col min="35" max="35" width="2.2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s>
  <sheetData>
    <row r="2" ht="40" customHeight="1">
      <c r="D2" s="16" t="s">
        <v>152</v>
      </c>
    </row>
    <row r="5" ht="30" customHeight="1">
      <c r="B5" s="17"/>
      <c r="C5" s="17"/>
      <c r="D5" s="17" t="s">
        <v>51</v>
      </c>
      <c r="E5" s="17"/>
      <c r="F5" s="17"/>
      <c r="G5" s="17" t="s">
        <v>52</v>
      </c>
      <c r="H5" s="17"/>
      <c r="I5" s="17"/>
      <c r="J5" s="17"/>
      <c r="K5" s="17"/>
      <c r="L5" s="17"/>
      <c r="M5" s="17"/>
      <c r="N5" s="17" t="s">
        <v>53</v>
      </c>
      <c r="O5" s="17"/>
      <c r="P5" s="17"/>
      <c r="Q5" s="17"/>
      <c r="R5" s="17"/>
      <c r="S5" s="17"/>
      <c r="T5" s="17" t="s">
        <v>54</v>
      </c>
      <c r="U5" s="17"/>
      <c r="V5" s="17"/>
      <c r="W5" s="17"/>
      <c r="X5" s="17"/>
      <c r="Y5" s="17" t="s">
        <v>55</v>
      </c>
      <c r="Z5" s="17"/>
      <c r="AA5" s="17"/>
      <c r="AB5" s="17"/>
      <c r="AC5" s="17"/>
      <c r="AD5" s="17"/>
      <c r="AE5" s="17"/>
      <c r="AF5" s="17" t="s">
        <v>42</v>
      </c>
      <c r="AG5" s="17"/>
      <c r="AH5" s="17" t="s">
        <v>43</v>
      </c>
      <c r="AI5" s="17"/>
      <c r="AJ5" s="17" t="s">
        <v>56</v>
      </c>
      <c r="AK5" s="17"/>
      <c r="AL5" s="17"/>
      <c r="AM5" s="17"/>
      <c r="AN5" s="17"/>
      <c r="AO5" s="17"/>
      <c r="AP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R6" s="13" t="s">
        <v>31</v>
      </c>
      <c r="T6" s="13" t="s">
        <v>32</v>
      </c>
      <c r="U6" s="13" t="s">
        <v>33</v>
      </c>
      <c r="V6" s="13" t="s">
        <v>34</v>
      </c>
      <c r="W6" s="13" t="s">
        <v>35</v>
      </c>
      <c r="Y6" s="13" t="s">
        <v>36</v>
      </c>
      <c r="Z6" s="13" t="s">
        <v>37</v>
      </c>
      <c r="AA6" s="13" t="s">
        <v>38</v>
      </c>
      <c r="AB6" s="13" t="s">
        <v>39</v>
      </c>
      <c r="AC6" s="13" t="s">
        <v>40</v>
      </c>
      <c r="AD6" s="13" t="s">
        <v>41</v>
      </c>
      <c r="AF6" s="13" t="s">
        <v>42</v>
      </c>
      <c r="AH6" s="13" t="s">
        <v>43</v>
      </c>
      <c r="AJ6" s="13" t="s">
        <v>44</v>
      </c>
      <c r="AK6" s="13" t="s">
        <v>45</v>
      </c>
      <c r="AL6" s="13" t="s">
        <v>46</v>
      </c>
      <c r="AM6" s="13" t="s">
        <v>47</v>
      </c>
      <c r="AN6" s="13" t="s">
        <v>48</v>
      </c>
      <c r="AO6" s="13" t="s">
        <v>49</v>
      </c>
      <c r="AP6" s="13" t="s">
        <v>50</v>
      </c>
    </row>
    <row r="7" ht="30" customHeight="1">
      <c r="B7" s="11" t="s">
        <v>19</v>
      </c>
      <c r="C7" s="11" t="n">
        <v>939</v>
      </c>
      <c r="D7" s="11" t="n">
        <v>465</v>
      </c>
      <c r="E7" s="11" t="n">
        <v>474</v>
      </c>
      <c r="F7" s="11"/>
      <c r="G7" s="11" t="n">
        <v>111</v>
      </c>
      <c r="H7" s="11" t="n">
        <v>170</v>
      </c>
      <c r="I7" s="11" t="n">
        <v>183</v>
      </c>
      <c r="J7" s="11" t="n">
        <v>163</v>
      </c>
      <c r="K7" s="11" t="n">
        <v>124</v>
      </c>
      <c r="L7" s="11" t="n">
        <v>188</v>
      </c>
      <c r="M7" s="11"/>
      <c r="N7" s="11" t="n">
        <v>53</v>
      </c>
      <c r="O7" s="11" t="n">
        <v>158</v>
      </c>
      <c r="P7" s="11" t="n">
        <v>191</v>
      </c>
      <c r="Q7" s="11" t="n">
        <v>358</v>
      </c>
      <c r="R7" s="11" t="n">
        <v>177</v>
      </c>
      <c r="S7" s="11"/>
      <c r="T7" s="11" t="n">
        <v>44</v>
      </c>
      <c r="U7" s="11" t="n">
        <v>146</v>
      </c>
      <c r="V7" s="11" t="n">
        <v>161</v>
      </c>
      <c r="W7" s="11" t="n">
        <v>498</v>
      </c>
      <c r="X7" s="11"/>
      <c r="Y7" s="11" t="n">
        <v>447</v>
      </c>
      <c r="Z7" s="11" t="n">
        <v>98</v>
      </c>
      <c r="AA7" s="11" t="n">
        <v>219</v>
      </c>
      <c r="AB7" s="11" t="n">
        <v>52</v>
      </c>
      <c r="AC7" s="11" t="n">
        <v>56</v>
      </c>
      <c r="AD7" s="11" t="n">
        <v>57</v>
      </c>
      <c r="AE7" s="11"/>
      <c r="AF7" s="11" t="n">
        <v>465</v>
      </c>
      <c r="AG7" s="11"/>
      <c r="AH7" s="11" t="n">
        <v>939</v>
      </c>
      <c r="AI7" s="11"/>
      <c r="AJ7" s="11" t="n">
        <v>255</v>
      </c>
      <c r="AK7" s="11" t="n">
        <v>180</v>
      </c>
      <c r="AL7" s="11" t="n">
        <v>178</v>
      </c>
      <c r="AM7" s="11" t="n">
        <v>83</v>
      </c>
      <c r="AN7" s="11" t="n">
        <v>59</v>
      </c>
      <c r="AO7" s="11" t="n">
        <v>89</v>
      </c>
      <c r="AP7" s="11" t="n">
        <v>95</v>
      </c>
    </row>
    <row r="8" ht="30" customHeight="1">
      <c r="B8" s="12" t="s">
        <v>20</v>
      </c>
      <c r="C8" s="12" t="n">
        <v>939</v>
      </c>
      <c r="D8" s="12" t="n">
        <v>464</v>
      </c>
      <c r="E8" s="12" t="n">
        <v>475</v>
      </c>
      <c r="F8" s="12"/>
      <c r="G8" s="12" t="n">
        <v>95</v>
      </c>
      <c r="H8" s="12" t="n">
        <v>159</v>
      </c>
      <c r="I8" s="12" t="n">
        <v>158</v>
      </c>
      <c r="J8" s="12" t="n">
        <v>159</v>
      </c>
      <c r="K8" s="12" t="n">
        <v>142</v>
      </c>
      <c r="L8" s="12" t="n">
        <v>225</v>
      </c>
      <c r="M8" s="12"/>
      <c r="N8" s="12" t="n">
        <v>66</v>
      </c>
      <c r="O8" s="12" t="n">
        <v>186</v>
      </c>
      <c r="P8" s="12" t="n">
        <v>241</v>
      </c>
      <c r="Q8" s="12" t="n">
        <v>300</v>
      </c>
      <c r="R8" s="12" t="n">
        <v>144</v>
      </c>
      <c r="S8" s="12"/>
      <c r="T8" s="12" t="n">
        <v>42</v>
      </c>
      <c r="U8" s="12" t="n">
        <v>167</v>
      </c>
      <c r="V8" s="12" t="n">
        <v>174</v>
      </c>
      <c r="W8" s="12" t="n">
        <v>462</v>
      </c>
      <c r="X8" s="12"/>
      <c r="Y8" s="12" t="n">
        <v>400</v>
      </c>
      <c r="Z8" s="12" t="n">
        <v>97</v>
      </c>
      <c r="AA8" s="12" t="n">
        <v>262</v>
      </c>
      <c r="AB8" s="12" t="n">
        <v>58</v>
      </c>
      <c r="AC8" s="12" t="n">
        <v>48</v>
      </c>
      <c r="AD8" s="12" t="n">
        <v>63</v>
      </c>
      <c r="AE8" s="12"/>
      <c r="AF8" s="12" t="n">
        <v>476</v>
      </c>
      <c r="AG8" s="12"/>
      <c r="AH8" s="12" t="n">
        <v>939</v>
      </c>
      <c r="AI8" s="12"/>
      <c r="AJ8" s="12" t="n">
        <v>228</v>
      </c>
      <c r="AK8" s="12" t="n">
        <v>182</v>
      </c>
      <c r="AL8" s="12" t="n">
        <v>152</v>
      </c>
      <c r="AM8" s="12" t="n">
        <v>88</v>
      </c>
      <c r="AN8" s="12" t="n">
        <v>72</v>
      </c>
      <c r="AO8" s="12" t="n">
        <v>78</v>
      </c>
      <c r="AP8" s="12" t="n">
        <v>139</v>
      </c>
    </row>
    <row r="9">
      <c r="B9" s="20" t="s">
        <v>135</v>
      </c>
      <c r="C9" s="19" t="n">
        <v>0.0364284086817229</v>
      </c>
      <c r="D9" s="19" t="n">
        <v>0.0504161051793963</v>
      </c>
      <c r="E9" s="19" t="n">
        <v>0.0227453775488416</v>
      </c>
      <c r="F9" s="19"/>
      <c r="G9" s="19" t="n">
        <v>0.0399819762807054</v>
      </c>
      <c r="H9" s="19" t="n">
        <v>0.0396664157576074</v>
      </c>
      <c r="I9" s="19" t="n">
        <v>0.0806636389093423</v>
      </c>
      <c r="J9" s="19" t="n">
        <v>0.043769686813902</v>
      </c>
      <c r="K9" s="19" t="n">
        <v>0.0196650949728119</v>
      </c>
      <c r="L9" s="19" t="n">
        <v>0.00704741493296505</v>
      </c>
      <c r="M9" s="19"/>
      <c r="N9" s="19" t="n">
        <v>0.0431744444392118</v>
      </c>
      <c r="O9" s="19" t="n">
        <v>0.0339754922737546</v>
      </c>
      <c r="P9" s="19" t="n">
        <v>0.0466045687989598</v>
      </c>
      <c r="Q9" s="19" t="n">
        <v>0.0195756296741874</v>
      </c>
      <c r="R9" s="19" t="n">
        <v>0.0550610365394262</v>
      </c>
      <c r="S9" s="19"/>
      <c r="T9" s="19" t="n">
        <v>0.109213867634053</v>
      </c>
      <c r="U9" s="19" t="n">
        <v>0.0242939165775412</v>
      </c>
      <c r="V9" s="19" t="n">
        <v>0.0325612886669767</v>
      </c>
      <c r="W9" s="19" t="n">
        <v>0.0375564504713264</v>
      </c>
      <c r="X9" s="19"/>
      <c r="Y9" s="19" t="n">
        <v>0.04353612920338</v>
      </c>
      <c r="Z9" s="19" t="n">
        <v>0.070658698651755</v>
      </c>
      <c r="AA9" s="19" t="n">
        <v>0.0173487888730035</v>
      </c>
      <c r="AB9" s="19" t="n">
        <v>0.0666476398562187</v>
      </c>
      <c r="AC9" s="19" t="n">
        <v>0.0323753104398718</v>
      </c>
      <c r="AD9" s="19" t="n">
        <v>0</v>
      </c>
      <c r="AE9" s="19"/>
      <c r="AF9" s="19" t="n">
        <v>0.0388664538039201</v>
      </c>
      <c r="AG9" s="19"/>
      <c r="AH9" s="19" t="n">
        <v>0.0364284086817229</v>
      </c>
      <c r="AI9" s="19"/>
      <c r="AJ9" s="19" t="n">
        <v>0.0569844375555284</v>
      </c>
      <c r="AK9" s="19" t="n">
        <v>0.0139322001806936</v>
      </c>
      <c r="AL9" s="19" t="n">
        <v>0.0505121066941377</v>
      </c>
      <c r="AM9" s="19" t="n">
        <v>0.0645059352666127</v>
      </c>
      <c r="AN9" s="19" t="n">
        <v>0</v>
      </c>
      <c r="AO9" s="19" t="n">
        <v>0.0234845574217282</v>
      </c>
      <c r="AP9" s="19" t="n">
        <v>0.0251674550240009</v>
      </c>
    </row>
    <row r="10">
      <c r="B10" s="20" t="s">
        <v>136</v>
      </c>
      <c r="C10" s="19" t="n">
        <v>0.104002679827533</v>
      </c>
      <c r="D10" s="19" t="n">
        <v>0.127460309071725</v>
      </c>
      <c r="E10" s="19" t="n">
        <v>0.0810559801114455</v>
      </c>
      <c r="F10" s="19"/>
      <c r="G10" s="19" t="n">
        <v>0.224644524296511</v>
      </c>
      <c r="H10" s="19" t="n">
        <v>0.153723417827518</v>
      </c>
      <c r="I10" s="19" t="n">
        <v>0.126853693211346</v>
      </c>
      <c r="J10" s="19" t="n">
        <v>0.0993090491208367</v>
      </c>
      <c r="K10" s="19" t="n">
        <v>0.0676784489284615</v>
      </c>
      <c r="L10" s="19" t="n">
        <v>0.0279623303869515</v>
      </c>
      <c r="M10" s="19"/>
      <c r="N10" s="19" t="n">
        <v>0.0643997003764678</v>
      </c>
      <c r="O10" s="19" t="n">
        <v>0.095640409822262</v>
      </c>
      <c r="P10" s="19" t="n">
        <v>0.0999319284404369</v>
      </c>
      <c r="Q10" s="19" t="n">
        <v>0.103551587789707</v>
      </c>
      <c r="R10" s="19" t="n">
        <v>0.142138472298679</v>
      </c>
      <c r="S10" s="19"/>
      <c r="T10" s="19" t="n">
        <v>0.226219404886919</v>
      </c>
      <c r="U10" s="19" t="n">
        <v>0.070170359196952</v>
      </c>
      <c r="V10" s="19" t="n">
        <v>0.137234212996196</v>
      </c>
      <c r="W10" s="19" t="n">
        <v>0.100307084674507</v>
      </c>
      <c r="X10" s="19"/>
      <c r="Y10" s="19" t="n">
        <v>0.142878035394323</v>
      </c>
      <c r="Z10" s="19" t="n">
        <v>0.10068711484917</v>
      </c>
      <c r="AA10" s="19" t="n">
        <v>0.0270858952197594</v>
      </c>
      <c r="AB10" s="19" t="n">
        <v>0.130004843091748</v>
      </c>
      <c r="AC10" s="19" t="n">
        <v>0.242163400458876</v>
      </c>
      <c r="AD10" s="19" t="n">
        <v>0.0729273581939428</v>
      </c>
      <c r="AE10" s="19"/>
      <c r="AF10" s="19" t="n">
        <v>0.090221913642043</v>
      </c>
      <c r="AG10" s="19"/>
      <c r="AH10" s="19" t="n">
        <v>0.104002679827533</v>
      </c>
      <c r="AI10" s="19"/>
      <c r="AJ10" s="19" t="n">
        <v>0.141324901244502</v>
      </c>
      <c r="AK10" s="19" t="n">
        <v>0.0569449987821401</v>
      </c>
      <c r="AL10" s="19" t="n">
        <v>0.074031871166882</v>
      </c>
      <c r="AM10" s="19" t="n">
        <v>0.157490365819031</v>
      </c>
      <c r="AN10" s="19" t="n">
        <v>0.063324181510426</v>
      </c>
      <c r="AO10" s="19" t="n">
        <v>0.130189991949409</v>
      </c>
      <c r="AP10" s="19" t="n">
        <v>0.109714623105791</v>
      </c>
    </row>
    <row r="11">
      <c r="B11" s="20" t="s">
        <v>137</v>
      </c>
      <c r="C11" s="19" t="n">
        <v>0.235601695205242</v>
      </c>
      <c r="D11" s="19" t="n">
        <v>0.210976520148816</v>
      </c>
      <c r="E11" s="19" t="n">
        <v>0.259690510472701</v>
      </c>
      <c r="F11" s="19"/>
      <c r="G11" s="19" t="n">
        <v>0.131197056416146</v>
      </c>
      <c r="H11" s="19" t="n">
        <v>0.290820252386718</v>
      </c>
      <c r="I11" s="19" t="n">
        <v>0.281824341396403</v>
      </c>
      <c r="J11" s="19" t="n">
        <v>0.205346022688288</v>
      </c>
      <c r="K11" s="19" t="n">
        <v>0.242612880503472</v>
      </c>
      <c r="L11" s="19" t="n">
        <v>0.225440343821368</v>
      </c>
      <c r="M11" s="19"/>
      <c r="N11" s="19" t="n">
        <v>0.226253328611142</v>
      </c>
      <c r="O11" s="19" t="n">
        <v>0.26586820276492</v>
      </c>
      <c r="P11" s="19" t="n">
        <v>0.227899722726473</v>
      </c>
      <c r="Q11" s="19" t="n">
        <v>0.233715562464596</v>
      </c>
      <c r="R11" s="19" t="n">
        <v>0.220777783581954</v>
      </c>
      <c r="S11" s="19"/>
      <c r="T11" s="19" t="n">
        <v>0.135355726558135</v>
      </c>
      <c r="U11" s="19" t="n">
        <v>0.312552151109974</v>
      </c>
      <c r="V11" s="19" t="n">
        <v>0.205948096343804</v>
      </c>
      <c r="W11" s="19" t="n">
        <v>0.223672433290065</v>
      </c>
      <c r="X11" s="19"/>
      <c r="Y11" s="19" t="n">
        <v>0.255041190922304</v>
      </c>
      <c r="Z11" s="19" t="n">
        <v>0.182788349410614</v>
      </c>
      <c r="AA11" s="19" t="n">
        <v>0.24849884485491</v>
      </c>
      <c r="AB11" s="19" t="n">
        <v>0.177582194414543</v>
      </c>
      <c r="AC11" s="19" t="n">
        <v>0.130055884880352</v>
      </c>
      <c r="AD11" s="19" t="n">
        <v>0.166783970864551</v>
      </c>
      <c r="AE11" s="19"/>
      <c r="AF11" s="19" t="n">
        <v>0.244823186498707</v>
      </c>
      <c r="AG11" s="19"/>
      <c r="AH11" s="19" t="n">
        <v>0.235601695205242</v>
      </c>
      <c r="AI11" s="19"/>
      <c r="AJ11" s="19" t="n">
        <v>0.256008669809055</v>
      </c>
      <c r="AK11" s="19" t="n">
        <v>0.235936810852359</v>
      </c>
      <c r="AL11" s="19" t="n">
        <v>0.260081461150058</v>
      </c>
      <c r="AM11" s="19" t="n">
        <v>0.180954077191275</v>
      </c>
      <c r="AN11" s="19" t="n">
        <v>0.293151201409156</v>
      </c>
      <c r="AO11" s="19" t="n">
        <v>0.247544033499794</v>
      </c>
      <c r="AP11" s="19" t="n">
        <v>0.172954149893347</v>
      </c>
    </row>
    <row r="12">
      <c r="B12" s="20" t="s">
        <v>138</v>
      </c>
      <c r="C12" s="19" t="n">
        <v>0.35935637510593</v>
      </c>
      <c r="D12" s="19" t="n">
        <v>0.351323323291407</v>
      </c>
      <c r="E12" s="19" t="n">
        <v>0.367214459393678</v>
      </c>
      <c r="F12" s="19"/>
      <c r="G12" s="19" t="n">
        <v>0.350123737077805</v>
      </c>
      <c r="H12" s="19" t="n">
        <v>0.332660162291888</v>
      </c>
      <c r="I12" s="19" t="n">
        <v>0.250640723296922</v>
      </c>
      <c r="J12" s="19" t="n">
        <v>0.32468431897167</v>
      </c>
      <c r="K12" s="19" t="n">
        <v>0.407655059377834</v>
      </c>
      <c r="L12" s="19" t="n">
        <v>0.45232571492623</v>
      </c>
      <c r="M12" s="19"/>
      <c r="N12" s="19" t="n">
        <v>0.224988377470977</v>
      </c>
      <c r="O12" s="19" t="n">
        <v>0.349421244926788</v>
      </c>
      <c r="P12" s="19" t="n">
        <v>0.37178153987457</v>
      </c>
      <c r="Q12" s="19" t="n">
        <v>0.396030682938063</v>
      </c>
      <c r="R12" s="19" t="n">
        <v>0.332149807290814</v>
      </c>
      <c r="S12" s="19"/>
      <c r="T12" s="19" t="n">
        <v>0.305236595273915</v>
      </c>
      <c r="U12" s="19" t="n">
        <v>0.317475538964593</v>
      </c>
      <c r="V12" s="19" t="n">
        <v>0.304651961235203</v>
      </c>
      <c r="W12" s="19" t="n">
        <v>0.387940835946797</v>
      </c>
      <c r="X12" s="19"/>
      <c r="Y12" s="19" t="n">
        <v>0.324995564839529</v>
      </c>
      <c r="Z12" s="19" t="n">
        <v>0.364433451827375</v>
      </c>
      <c r="AA12" s="19" t="n">
        <v>0.421571774735597</v>
      </c>
      <c r="AB12" s="19" t="n">
        <v>0.243469589006346</v>
      </c>
      <c r="AC12" s="19" t="n">
        <v>0.469188844181879</v>
      </c>
      <c r="AD12" s="19" t="n">
        <v>0.381912796753142</v>
      </c>
      <c r="AE12" s="19"/>
      <c r="AF12" s="19" t="n">
        <v>0.33917215097011</v>
      </c>
      <c r="AG12" s="19"/>
      <c r="AH12" s="19" t="n">
        <v>0.35935637510593</v>
      </c>
      <c r="AI12" s="19"/>
      <c r="AJ12" s="19" t="n">
        <v>0.325448883002039</v>
      </c>
      <c r="AK12" s="19" t="n">
        <v>0.349776661791246</v>
      </c>
      <c r="AL12" s="19" t="n">
        <v>0.440981975524348</v>
      </c>
      <c r="AM12" s="19" t="n">
        <v>0.374623531916945</v>
      </c>
      <c r="AN12" s="19" t="n">
        <v>0.251916326623377</v>
      </c>
      <c r="AO12" s="19" t="n">
        <v>0.296687701072989</v>
      </c>
      <c r="AP12" s="19" t="n">
        <v>0.419223194379653</v>
      </c>
    </row>
    <row r="13">
      <c r="B13" s="20" t="s">
        <v>139</v>
      </c>
      <c r="C13" s="19" t="n">
        <v>0.22582736112967</v>
      </c>
      <c r="D13" s="19" t="n">
        <v>0.22354338035295</v>
      </c>
      <c r="E13" s="19" t="n">
        <v>0.228061594627656</v>
      </c>
      <c r="F13" s="19"/>
      <c r="G13" s="19" t="n">
        <v>0.199656453879728</v>
      </c>
      <c r="H13" s="19" t="n">
        <v>0.147377283015312</v>
      </c>
      <c r="I13" s="19" t="n">
        <v>0.223248774789399</v>
      </c>
      <c r="J13" s="19" t="n">
        <v>0.304852348862881</v>
      </c>
      <c r="K13" s="19" t="n">
        <v>0.199505854895762</v>
      </c>
      <c r="L13" s="19" t="n">
        <v>0.254904856708934</v>
      </c>
      <c r="M13" s="19"/>
      <c r="N13" s="19" t="n">
        <v>0.441184149102202</v>
      </c>
      <c r="O13" s="19" t="n">
        <v>0.235501658756564</v>
      </c>
      <c r="P13" s="19" t="n">
        <v>0.20860982052426</v>
      </c>
      <c r="Q13" s="19" t="n">
        <v>0.200861147532407</v>
      </c>
      <c r="R13" s="19" t="n">
        <v>0.194261086221785</v>
      </c>
      <c r="S13" s="19"/>
      <c r="T13" s="19" t="n">
        <v>0.133711645805915</v>
      </c>
      <c r="U13" s="19" t="n">
        <v>0.222662555586857</v>
      </c>
      <c r="V13" s="19" t="n">
        <v>0.262849287906502</v>
      </c>
      <c r="W13" s="19" t="n">
        <v>0.228674303170503</v>
      </c>
      <c r="X13" s="19"/>
      <c r="Y13" s="19" t="n">
        <v>0.195510049035618</v>
      </c>
      <c r="Z13" s="19" t="n">
        <v>0.246179542296331</v>
      </c>
      <c r="AA13" s="19" t="n">
        <v>0.250473176812831</v>
      </c>
      <c r="AB13" s="19" t="n">
        <v>0.341564970363543</v>
      </c>
      <c r="AC13" s="19" t="n">
        <v>0.126216560039021</v>
      </c>
      <c r="AD13" s="19" t="n">
        <v>0.279265943790503</v>
      </c>
      <c r="AE13" s="19"/>
      <c r="AF13" s="19" t="n">
        <v>0.250014919787651</v>
      </c>
      <c r="AG13" s="19"/>
      <c r="AH13" s="19" t="n">
        <v>0.22582736112967</v>
      </c>
      <c r="AI13" s="19"/>
      <c r="AJ13" s="19" t="n">
        <v>0.191568894265156</v>
      </c>
      <c r="AK13" s="19" t="n">
        <v>0.294020559617873</v>
      </c>
      <c r="AL13" s="19" t="n">
        <v>0.143647606761189</v>
      </c>
      <c r="AM13" s="19" t="n">
        <v>0.179539074347632</v>
      </c>
      <c r="AN13" s="19" t="n">
        <v>0.334613142480106</v>
      </c>
      <c r="AO13" s="19" t="n">
        <v>0.259717478866446</v>
      </c>
      <c r="AP13" s="19" t="n">
        <v>0.236659497544902</v>
      </c>
    </row>
    <row r="14">
      <c r="B14" s="20" t="s">
        <v>60</v>
      </c>
      <c r="C14" s="21" t="n">
        <v>0.0387834800499024</v>
      </c>
      <c r="D14" s="21" t="n">
        <v>0.0362803619557054</v>
      </c>
      <c r="E14" s="21" t="n">
        <v>0.0412320778456777</v>
      </c>
      <c r="F14" s="21"/>
      <c r="G14" s="21" t="n">
        <v>0.0543962520491049</v>
      </c>
      <c r="H14" s="21" t="n">
        <v>0.0357524687209568</v>
      </c>
      <c r="I14" s="21" t="n">
        <v>0.0367688283965873</v>
      </c>
      <c r="J14" s="21" t="n">
        <v>0.0220385735424231</v>
      </c>
      <c r="K14" s="21" t="n">
        <v>0.0628826613216596</v>
      </c>
      <c r="L14" s="21" t="n">
        <v>0.0323193392235519</v>
      </c>
      <c r="M14" s="21"/>
      <c r="N14" s="21" t="n">
        <v>0</v>
      </c>
      <c r="O14" s="21" t="n">
        <v>0.0195929914557104</v>
      </c>
      <c r="P14" s="21" t="n">
        <v>0.0451724196353009</v>
      </c>
      <c r="Q14" s="21" t="n">
        <v>0.0462653896010398</v>
      </c>
      <c r="R14" s="21" t="n">
        <v>0.0556118140673426</v>
      </c>
      <c r="S14" s="21"/>
      <c r="T14" s="21" t="n">
        <v>0.090262759841063</v>
      </c>
      <c r="U14" s="21" t="n">
        <v>0.0528454785640822</v>
      </c>
      <c r="V14" s="21" t="n">
        <v>0.0567551528513188</v>
      </c>
      <c r="W14" s="21" t="n">
        <v>0.0218488924468014</v>
      </c>
      <c r="X14" s="21"/>
      <c r="Y14" s="21" t="n">
        <v>0.0380390306048456</v>
      </c>
      <c r="Z14" s="21" t="n">
        <v>0.0352528429647556</v>
      </c>
      <c r="AA14" s="21" t="n">
        <v>0.0350215195038991</v>
      </c>
      <c r="AB14" s="21" t="n">
        <v>0.0407307632676014</v>
      </c>
      <c r="AC14" s="21" t="n">
        <v>0</v>
      </c>
      <c r="AD14" s="21" t="n">
        <v>0.0991099303978614</v>
      </c>
      <c r="AE14" s="21"/>
      <c r="AF14" s="21" t="n">
        <v>0.0369013752975684</v>
      </c>
      <c r="AG14" s="21"/>
      <c r="AH14" s="21" t="n">
        <v>0.0387834800499024</v>
      </c>
      <c r="AI14" s="21"/>
      <c r="AJ14" s="21" t="n">
        <v>0.0286642141237199</v>
      </c>
      <c r="AK14" s="21" t="n">
        <v>0.0493887687756881</v>
      </c>
      <c r="AL14" s="21" t="n">
        <v>0.0307449787033846</v>
      </c>
      <c r="AM14" s="21" t="n">
        <v>0.0428870154585043</v>
      </c>
      <c r="AN14" s="21" t="n">
        <v>0.056995147976935</v>
      </c>
      <c r="AO14" s="21" t="n">
        <v>0.0423762371896342</v>
      </c>
      <c r="AP14" s="21" t="n">
        <v>0.0362810800523054</v>
      </c>
    </row>
    <row r="15">
      <c r="B15" s="18" t="s">
        <v>122</v>
      </c>
    </row>
    <row r="16">
      <c r="B16" t="s">
        <v>65</v>
      </c>
    </row>
    <row r="17">
      <c r="B17" t="s">
        <v>66</v>
      </c>
    </row>
    <row r="19">
      <c r="B19" s="9" t="str">
        <f>=HYPERLINK("#'Contents'!A1", "Return to Contents")</f>
      </c>
    </row>
  </sheetData>
  <mergeCells count="9">
    <mergeCell ref="D5:E5"/>
    <mergeCell ref="G5:L5"/>
    <mergeCell ref="N5:R5"/>
    <mergeCell ref="T5:W5"/>
    <mergeCell ref="Y5:AD5"/>
    <mergeCell ref="AF5:AF5"/>
    <mergeCell ref="AH5:AH5"/>
    <mergeCell ref="AJ5:AP5"/>
    <mergeCell ref="D2:AJ2"/>
  </mergeCells>
  <pageMargins left="0.7" right="0.7" top="0.75" bottom="0.75" header="0.3" footer="0.3"/>
  <pageSetup paperSize="9" orientation="portrait" horizontalDpi="300" verticalDpi="300" r:id="rId2"/>
  <drawing r:id="rId1"/>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20.71" hidden="0" customWidth="1"/>
    <col min="4" max="4" width="20.71" hidden="0" customWidth="1"/>
    <col min="5" max="5" width="20.71" hidden="0" customWidth="1"/>
    <col min="6" max="6" width="20.71" hidden="0" customWidth="1"/>
    <col min="7" max="7" width="20.71" hidden="0" customWidth="1"/>
    <col min="8" max="8" width="20.71" hidden="0" customWidth="1"/>
    <col min="9" max="9" width="20.71" hidden="0" customWidth="1"/>
    <col min="10" max="10" width="20.71" hidden="0" customWidth="1"/>
    <col min="11" max="11" width="20.71" hidden="0" customWidth="1"/>
    <col min="12" max="12" width="20.71" hidden="0" customWidth="1"/>
    <col min="13" max="13" width="20.71" hidden="0" customWidth="1"/>
    <col min="14" max="14" width="20.71" hidden="0" customWidth="1"/>
  </cols>
  <sheetData>
    <row r="2" ht="40" customHeight="1">
      <c r="D2" s="16" t="s">
        <v>153</v>
      </c>
    </row>
    <row r="6" ht="50" customHeight="1">
      <c r="B6" s="22" t="s">
        <v>15</v>
      </c>
      <c r="C6" s="22" t="s">
        <v>123</v>
      </c>
      <c r="D6" s="22" t="s">
        <v>124</v>
      </c>
      <c r="E6" s="22" t="s">
        <v>125</v>
      </c>
      <c r="F6" s="22" t="s">
        <v>126</v>
      </c>
      <c r="G6" s="22" t="s">
        <v>127</v>
      </c>
      <c r="H6" s="22" t="s">
        <v>128</v>
      </c>
      <c r="I6" s="22" t="s">
        <v>129</v>
      </c>
      <c r="J6" s="22" t="s">
        <v>130</v>
      </c>
      <c r="K6" s="22" t="s">
        <v>131</v>
      </c>
      <c r="L6" s="22" t="s">
        <v>133</v>
      </c>
      <c r="M6" s="22" t="s">
        <v>134</v>
      </c>
    </row>
    <row r="7">
      <c r="B7" s="20" t="s">
        <v>135</v>
      </c>
      <c r="C7" s="19" t="n">
        <v>0.323601352069513</v>
      </c>
      <c r="D7" s="19" t="n">
        <v>0.176325957771665</v>
      </c>
      <c r="E7" s="19" t="n">
        <v>0.269555290979103</v>
      </c>
      <c r="F7" s="19" t="n">
        <v>0.215425792888885</v>
      </c>
      <c r="G7" s="19" t="n">
        <v>0.228924227269899</v>
      </c>
      <c r="H7" s="19" t="n">
        <v>0.212722293637733</v>
      </c>
      <c r="I7" s="19" t="n">
        <v>0.280184504258955</v>
      </c>
      <c r="J7" s="19" t="n">
        <v>0.321248399962678</v>
      </c>
      <c r="K7" s="19" t="n">
        <v>0.313339370755907</v>
      </c>
      <c r="L7" s="19" t="n">
        <v>0.0760536319144792</v>
      </c>
      <c r="M7" s="19" t="n">
        <v>0.0488174615766954</v>
      </c>
    </row>
    <row r="8">
      <c r="B8" s="20" t="s">
        <v>136</v>
      </c>
      <c r="C8" s="19" t="n">
        <v>0.486592990331138</v>
      </c>
      <c r="D8" s="19" t="n">
        <v>0.484997475050965</v>
      </c>
      <c r="E8" s="19" t="n">
        <v>0.433333806141747</v>
      </c>
      <c r="F8" s="19" t="n">
        <v>0.481327071659498</v>
      </c>
      <c r="G8" s="19" t="n">
        <v>0.461809691403157</v>
      </c>
      <c r="H8" s="19" t="n">
        <v>0.520869456170509</v>
      </c>
      <c r="I8" s="19" t="n">
        <v>0.463361872651788</v>
      </c>
      <c r="J8" s="19" t="n">
        <v>0.442723998018633</v>
      </c>
      <c r="K8" s="19" t="n">
        <v>0.378199995625063</v>
      </c>
      <c r="L8" s="19" t="n">
        <v>0.145448613676788</v>
      </c>
      <c r="M8" s="19" t="n">
        <v>0.104903308219525</v>
      </c>
    </row>
    <row r="9">
      <c r="B9" s="20" t="s">
        <v>137</v>
      </c>
      <c r="C9" s="19" t="n">
        <v>0.128763617362429</v>
      </c>
      <c r="D9" s="19" t="n">
        <v>0.220633628120931</v>
      </c>
      <c r="E9" s="19" t="n">
        <v>0.217541550008969</v>
      </c>
      <c r="F9" s="19" t="n">
        <v>0.196163895410927</v>
      </c>
      <c r="G9" s="19" t="n">
        <v>0.210195259108139</v>
      </c>
      <c r="H9" s="19" t="n">
        <v>0.1771138572401</v>
      </c>
      <c r="I9" s="19" t="n">
        <v>0.156331614760105</v>
      </c>
      <c r="J9" s="19" t="n">
        <v>0.124122282008383</v>
      </c>
      <c r="K9" s="19" t="n">
        <v>0.176359015803492</v>
      </c>
      <c r="L9" s="19" t="n">
        <v>0.168016536615577</v>
      </c>
      <c r="M9" s="19" t="n">
        <v>0.20615685529034</v>
      </c>
    </row>
    <row r="10">
      <c r="B10" s="20" t="s">
        <v>138</v>
      </c>
      <c r="C10" s="19" t="n">
        <v>0.0255412104976884</v>
      </c>
      <c r="D10" s="19" t="n">
        <v>0.0552419907642681</v>
      </c>
      <c r="E10" s="19" t="n">
        <v>0.0316035628621656</v>
      </c>
      <c r="F10" s="19" t="n">
        <v>0.0625098736819155</v>
      </c>
      <c r="G10" s="19" t="n">
        <v>0.0673137543086478</v>
      </c>
      <c r="H10" s="19" t="n">
        <v>0.0405413625059209</v>
      </c>
      <c r="I10" s="19" t="n">
        <v>0.0476955104829501</v>
      </c>
      <c r="J10" s="19" t="n">
        <v>0.0547449596191927</v>
      </c>
      <c r="K10" s="19" t="n">
        <v>0.0563950279573473</v>
      </c>
      <c r="L10" s="19" t="n">
        <v>0.305669397908913</v>
      </c>
      <c r="M10" s="19" t="n">
        <v>0.339167514504936</v>
      </c>
    </row>
    <row r="11">
      <c r="B11" s="20" t="s">
        <v>139</v>
      </c>
      <c r="C11" s="19" t="n">
        <v>0</v>
      </c>
      <c r="D11" s="19" t="n">
        <v>0.0133316723287633</v>
      </c>
      <c r="E11" s="19" t="n">
        <v>0.00318323934026316</v>
      </c>
      <c r="F11" s="19" t="n">
        <v>0.00485597122603336</v>
      </c>
      <c r="G11" s="19" t="n">
        <v>0</v>
      </c>
      <c r="H11" s="19" t="n">
        <v>0.00802683432581282</v>
      </c>
      <c r="I11" s="19" t="n">
        <v>0</v>
      </c>
      <c r="J11" s="19" t="n">
        <v>0.0156510872101316</v>
      </c>
      <c r="K11" s="19" t="n">
        <v>0.0222849496777199</v>
      </c>
      <c r="L11" s="19" t="n">
        <v>0.226237532635032</v>
      </c>
      <c r="M11" s="19" t="n">
        <v>0.202774740582863</v>
      </c>
    </row>
    <row r="12">
      <c r="B12" s="20" t="s">
        <v>60</v>
      </c>
      <c r="C12" s="19" t="n">
        <v>0.0355008297392317</v>
      </c>
      <c r="D12" s="19" t="n">
        <v>0.0494692759634079</v>
      </c>
      <c r="E12" s="19" t="n">
        <v>0.0447825506677525</v>
      </c>
      <c r="F12" s="19" t="n">
        <v>0.0397173951327402</v>
      </c>
      <c r="G12" s="19" t="n">
        <v>0.0317570679101574</v>
      </c>
      <c r="H12" s="19" t="n">
        <v>0.040726196119924</v>
      </c>
      <c r="I12" s="19" t="n">
        <v>0.0524264978462015</v>
      </c>
      <c r="J12" s="19" t="n">
        <v>0.0415092731809823</v>
      </c>
      <c r="K12" s="19" t="n">
        <v>0.0534216401804714</v>
      </c>
      <c r="L12" s="19" t="n">
        <v>0.0785742872492115</v>
      </c>
      <c r="M12" s="19" t="n">
        <v>0.098180119825641</v>
      </c>
    </row>
    <row r="13">
      <c r="B13" s="18" t="s">
        <v>154</v>
      </c>
      <c r="C13" s="18"/>
      <c r="D13" s="18"/>
      <c r="E13" s="18"/>
      <c r="F13" s="18"/>
      <c r="G13" s="18"/>
      <c r="H13" s="18"/>
      <c r="I13" s="18"/>
      <c r="J13" s="18"/>
      <c r="K13" s="18"/>
      <c r="L13" s="18"/>
      <c r="M13" s="18"/>
    </row>
    <row r="14">
      <c r="B14" t="s">
        <v>65</v>
      </c>
    </row>
    <row r="15">
      <c r="B15" t="s">
        <v>66</v>
      </c>
    </row>
    <row r="19">
      <c r="B19" s="9" t="str">
        <f>=HYPERLINK("#'Contents'!A1", "Return to Contents")</f>
      </c>
    </row>
  </sheetData>
  <mergeCells count="1">
    <mergeCell ref="D2:N2"/>
  </mergeCells>
  <pageMargins left="0.7" right="0.7" top="0.75" bottom="0.75" header="0.3" footer="0.3"/>
  <pageSetup paperSize="9" orientation="portrait" horizontalDpi="300" verticalDpi="300" r:id="rId2"/>
  <drawing r:id="rId1"/>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2.21" hidden="0" customWidth="1"/>
    <col min="20" max="20" width="10.71" hidden="0" customWidth="1"/>
    <col min="21" max="21" width="10.71" hidden="0" customWidth="1"/>
    <col min="22" max="22" width="10.71" hidden="0" customWidth="1"/>
    <col min="23" max="23" width="10.71" hidden="0" customWidth="1"/>
    <col min="24" max="24" width="2.2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2.21" hidden="0" customWidth="1"/>
    <col min="34" max="34" width="10.71" hidden="0" customWidth="1"/>
    <col min="35" max="35" width="2.2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s>
  <sheetData>
    <row r="2" ht="40" customHeight="1">
      <c r="D2" s="16" t="s">
        <v>155</v>
      </c>
    </row>
    <row r="5" ht="30" customHeight="1">
      <c r="B5" s="17"/>
      <c r="C5" s="17"/>
      <c r="D5" s="17" t="s">
        <v>51</v>
      </c>
      <c r="E5" s="17"/>
      <c r="F5" s="17"/>
      <c r="G5" s="17" t="s">
        <v>52</v>
      </c>
      <c r="H5" s="17"/>
      <c r="I5" s="17"/>
      <c r="J5" s="17"/>
      <c r="K5" s="17"/>
      <c r="L5" s="17"/>
      <c r="M5" s="17"/>
      <c r="N5" s="17" t="s">
        <v>53</v>
      </c>
      <c r="O5" s="17"/>
      <c r="P5" s="17"/>
      <c r="Q5" s="17"/>
      <c r="R5" s="17"/>
      <c r="S5" s="17"/>
      <c r="T5" s="17" t="s">
        <v>54</v>
      </c>
      <c r="U5" s="17"/>
      <c r="V5" s="17"/>
      <c r="W5" s="17"/>
      <c r="X5" s="17"/>
      <c r="Y5" s="17" t="s">
        <v>55</v>
      </c>
      <c r="Z5" s="17"/>
      <c r="AA5" s="17"/>
      <c r="AB5" s="17"/>
      <c r="AC5" s="17"/>
      <c r="AD5" s="17"/>
      <c r="AE5" s="17"/>
      <c r="AF5" s="17" t="s">
        <v>42</v>
      </c>
      <c r="AG5" s="17"/>
      <c r="AH5" s="17" t="s">
        <v>43</v>
      </c>
      <c r="AI5" s="17"/>
      <c r="AJ5" s="17" t="s">
        <v>56</v>
      </c>
      <c r="AK5" s="17"/>
      <c r="AL5" s="17"/>
      <c r="AM5" s="17"/>
      <c r="AN5" s="17"/>
      <c r="AO5" s="17"/>
      <c r="AP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R6" s="13" t="s">
        <v>31</v>
      </c>
      <c r="T6" s="13" t="s">
        <v>32</v>
      </c>
      <c r="U6" s="13" t="s">
        <v>33</v>
      </c>
      <c r="V6" s="13" t="s">
        <v>34</v>
      </c>
      <c r="W6" s="13" t="s">
        <v>35</v>
      </c>
      <c r="Y6" s="13" t="s">
        <v>36</v>
      </c>
      <c r="Z6" s="13" t="s">
        <v>37</v>
      </c>
      <c r="AA6" s="13" t="s">
        <v>38</v>
      </c>
      <c r="AB6" s="13" t="s">
        <v>39</v>
      </c>
      <c r="AC6" s="13" t="s">
        <v>40</v>
      </c>
      <c r="AD6" s="13" t="s">
        <v>41</v>
      </c>
      <c r="AF6" s="13" t="s">
        <v>42</v>
      </c>
      <c r="AH6" s="13" t="s">
        <v>43</v>
      </c>
      <c r="AJ6" s="13" t="s">
        <v>44</v>
      </c>
      <c r="AK6" s="13" t="s">
        <v>45</v>
      </c>
      <c r="AL6" s="13" t="s">
        <v>46</v>
      </c>
      <c r="AM6" s="13" t="s">
        <v>47</v>
      </c>
      <c r="AN6" s="13" t="s">
        <v>48</v>
      </c>
      <c r="AO6" s="13" t="s">
        <v>49</v>
      </c>
      <c r="AP6" s="13" t="s">
        <v>50</v>
      </c>
    </row>
    <row r="7" ht="30" customHeight="1">
      <c r="B7" s="11" t="s">
        <v>19</v>
      </c>
      <c r="C7" s="11" t="n">
        <v>296</v>
      </c>
      <c r="D7" s="11" t="n">
        <v>193</v>
      </c>
      <c r="E7" s="11" t="n">
        <v>103</v>
      </c>
      <c r="F7" s="11"/>
      <c r="G7" s="11" t="n">
        <v>32</v>
      </c>
      <c r="H7" s="11" t="n">
        <v>76</v>
      </c>
      <c r="I7" s="11" t="n">
        <v>75</v>
      </c>
      <c r="J7" s="11" t="n">
        <v>44</v>
      </c>
      <c r="K7" s="11" t="n">
        <v>32</v>
      </c>
      <c r="L7" s="11" t="n">
        <v>37</v>
      </c>
      <c r="M7" s="11"/>
      <c r="N7" s="11" t="n">
        <v>7</v>
      </c>
      <c r="O7" s="11" t="n">
        <v>42</v>
      </c>
      <c r="P7" s="11" t="n">
        <v>56</v>
      </c>
      <c r="Q7" s="11" t="n">
        <v>116</v>
      </c>
      <c r="R7" s="11" t="n">
        <v>73</v>
      </c>
      <c r="S7" s="11"/>
      <c r="T7" s="11" t="n">
        <v>14</v>
      </c>
      <c r="U7" s="11" t="n">
        <v>35</v>
      </c>
      <c r="V7" s="11" t="n">
        <v>41</v>
      </c>
      <c r="W7" s="11" t="n">
        <v>187</v>
      </c>
      <c r="X7" s="11"/>
      <c r="Y7" s="11" t="n">
        <v>188</v>
      </c>
      <c r="Z7" s="11" t="n">
        <v>29</v>
      </c>
      <c r="AA7" s="11" t="n">
        <v>43</v>
      </c>
      <c r="AB7" s="11" t="n">
        <v>12</v>
      </c>
      <c r="AC7" s="11" t="n">
        <v>11</v>
      </c>
      <c r="AD7" s="11" t="n">
        <v>10</v>
      </c>
      <c r="AE7" s="11"/>
      <c r="AF7" s="11" t="n">
        <v>169</v>
      </c>
      <c r="AG7" s="11"/>
      <c r="AH7" s="11" t="n">
        <v>284</v>
      </c>
      <c r="AI7" s="11"/>
      <c r="AJ7" s="11" t="n">
        <v>96</v>
      </c>
      <c r="AK7" s="11" t="n">
        <v>45</v>
      </c>
      <c r="AL7" s="11" t="n">
        <v>47</v>
      </c>
      <c r="AM7" s="11" t="n">
        <v>31</v>
      </c>
      <c r="AN7" s="11" t="n">
        <v>20</v>
      </c>
      <c r="AO7" s="11" t="n">
        <v>28</v>
      </c>
      <c r="AP7" s="11" t="n">
        <v>29</v>
      </c>
    </row>
    <row r="8" ht="30" customHeight="1">
      <c r="B8" s="12" t="s">
        <v>20</v>
      </c>
      <c r="C8" s="12" t="n">
        <v>284</v>
      </c>
      <c r="D8" s="12" t="n">
        <v>189</v>
      </c>
      <c r="E8" s="12" t="n">
        <v>95</v>
      </c>
      <c r="F8" s="12"/>
      <c r="G8" s="12" t="n">
        <v>27</v>
      </c>
      <c r="H8" s="12" t="n">
        <v>70</v>
      </c>
      <c r="I8" s="12" t="n">
        <v>63</v>
      </c>
      <c r="J8" s="12" t="n">
        <v>43</v>
      </c>
      <c r="K8" s="12" t="n">
        <v>36</v>
      </c>
      <c r="L8" s="12" t="n">
        <v>44</v>
      </c>
      <c r="M8" s="12"/>
      <c r="N8" s="12" t="n">
        <v>9</v>
      </c>
      <c r="O8" s="12" t="n">
        <v>49</v>
      </c>
      <c r="P8" s="12" t="n">
        <v>69</v>
      </c>
      <c r="Q8" s="12" t="n">
        <v>98</v>
      </c>
      <c r="R8" s="12" t="n">
        <v>57</v>
      </c>
      <c r="S8" s="12"/>
      <c r="T8" s="12" t="n">
        <v>14</v>
      </c>
      <c r="U8" s="12" t="n">
        <v>40</v>
      </c>
      <c r="V8" s="12" t="n">
        <v>44</v>
      </c>
      <c r="W8" s="12" t="n">
        <v>168</v>
      </c>
      <c r="X8" s="12"/>
      <c r="Y8" s="12" t="n">
        <v>162</v>
      </c>
      <c r="Z8" s="12" t="n">
        <v>31</v>
      </c>
      <c r="AA8" s="12" t="n">
        <v>52</v>
      </c>
      <c r="AB8" s="12" t="n">
        <v>13</v>
      </c>
      <c r="AC8" s="12" t="n">
        <v>11</v>
      </c>
      <c r="AD8" s="12" t="n">
        <v>10</v>
      </c>
      <c r="AE8" s="12"/>
      <c r="AF8" s="12" t="n">
        <v>160</v>
      </c>
      <c r="AG8" s="12"/>
      <c r="AH8" s="12" t="n">
        <v>272</v>
      </c>
      <c r="AI8" s="12"/>
      <c r="AJ8" s="12" t="n">
        <v>79</v>
      </c>
      <c r="AK8" s="12" t="n">
        <v>43</v>
      </c>
      <c r="AL8" s="12" t="n">
        <v>40</v>
      </c>
      <c r="AM8" s="12" t="n">
        <v>31</v>
      </c>
      <c r="AN8" s="12" t="n">
        <v>26</v>
      </c>
      <c r="AO8" s="12" t="n">
        <v>25</v>
      </c>
      <c r="AP8" s="12" t="n">
        <v>41</v>
      </c>
    </row>
    <row r="9">
      <c r="B9" s="20" t="s">
        <v>135</v>
      </c>
      <c r="C9" s="19" t="n">
        <v>0.323601352069513</v>
      </c>
      <c r="D9" s="19" t="n">
        <v>0.340729718192368</v>
      </c>
      <c r="E9" s="19" t="n">
        <v>0.289679661487162</v>
      </c>
      <c r="F9" s="19"/>
      <c r="G9" s="19" t="n">
        <v>0.350486854896887</v>
      </c>
      <c r="H9" s="19" t="n">
        <v>0.410196375624796</v>
      </c>
      <c r="I9" s="19" t="n">
        <v>0.378337193499642</v>
      </c>
      <c r="J9" s="19" t="n">
        <v>0.29582814009087</v>
      </c>
      <c r="K9" s="19" t="n">
        <v>0.280879399079981</v>
      </c>
      <c r="L9" s="19" t="n">
        <v>0.151447810649276</v>
      </c>
      <c r="M9" s="19"/>
      <c r="N9" s="19" t="n">
        <v>0.580033707312878</v>
      </c>
      <c r="O9" s="19" t="n">
        <v>0.27607897726591</v>
      </c>
      <c r="P9" s="19" t="n">
        <v>0.306114994778128</v>
      </c>
      <c r="Q9" s="19" t="n">
        <v>0.3315499083661</v>
      </c>
      <c r="R9" s="19" t="n">
        <v>0.344645506863676</v>
      </c>
      <c r="S9" s="19"/>
      <c r="T9" s="19" t="n">
        <v>0.408974245122324</v>
      </c>
      <c r="U9" s="19" t="n">
        <v>0.206335499180778</v>
      </c>
      <c r="V9" s="19" t="n">
        <v>0.168256237556691</v>
      </c>
      <c r="W9" s="19" t="n">
        <v>0.3739730025907</v>
      </c>
      <c r="X9" s="19"/>
      <c r="Y9" s="19" t="n">
        <v>0.399327482155635</v>
      </c>
      <c r="Z9" s="19" t="n">
        <v>0.324594956020925</v>
      </c>
      <c r="AA9" s="19" t="n">
        <v>0.161692601457733</v>
      </c>
      <c r="AB9" s="19" t="n">
        <v>0.159941357853435</v>
      </c>
      <c r="AC9" s="19" t="n">
        <v>0.334520319595558</v>
      </c>
      <c r="AD9" s="19" t="n">
        <v>0.156525841103848</v>
      </c>
      <c r="AE9" s="19"/>
      <c r="AF9" s="19" t="n">
        <v>0.328870889319674</v>
      </c>
      <c r="AG9" s="19"/>
      <c r="AH9" s="19" t="n">
        <v>0.333729282832377</v>
      </c>
      <c r="AI9" s="19"/>
      <c r="AJ9" s="19" t="n">
        <v>0.406496491688219</v>
      </c>
      <c r="AK9" s="19" t="n">
        <v>0.240235585207926</v>
      </c>
      <c r="AL9" s="19" t="n">
        <v>0.240388339439067</v>
      </c>
      <c r="AM9" s="19" t="n">
        <v>0.453411740374499</v>
      </c>
      <c r="AN9" s="19" t="n">
        <v>0.318075077470257</v>
      </c>
      <c r="AO9" s="19" t="n">
        <v>0.307128429739475</v>
      </c>
      <c r="AP9" s="19" t="n">
        <v>0.243778807398419</v>
      </c>
    </row>
    <row r="10">
      <c r="B10" s="20" t="s">
        <v>136</v>
      </c>
      <c r="C10" s="19" t="n">
        <v>0.486592990331138</v>
      </c>
      <c r="D10" s="19" t="n">
        <v>0.475904208419825</v>
      </c>
      <c r="E10" s="19" t="n">
        <v>0.507761474826223</v>
      </c>
      <c r="F10" s="19"/>
      <c r="G10" s="19" t="n">
        <v>0.398218283689254</v>
      </c>
      <c r="H10" s="19" t="n">
        <v>0.398352482646994</v>
      </c>
      <c r="I10" s="19" t="n">
        <v>0.466259935056791</v>
      </c>
      <c r="J10" s="19" t="n">
        <v>0.514288042258055</v>
      </c>
      <c r="K10" s="19" t="n">
        <v>0.476587408441177</v>
      </c>
      <c r="L10" s="19" t="n">
        <v>0.693040963621137</v>
      </c>
      <c r="M10" s="19"/>
      <c r="N10" s="19" t="n">
        <v>0.419966292687122</v>
      </c>
      <c r="O10" s="19" t="n">
        <v>0.432190700285128</v>
      </c>
      <c r="P10" s="19" t="n">
        <v>0.438512535801302</v>
      </c>
      <c r="Q10" s="19" t="n">
        <v>0.531959165082994</v>
      </c>
      <c r="R10" s="19" t="n">
        <v>0.505344833309558</v>
      </c>
      <c r="S10" s="19"/>
      <c r="T10" s="19" t="n">
        <v>0.403203135981924</v>
      </c>
      <c r="U10" s="19" t="n">
        <v>0.671505017496791</v>
      </c>
      <c r="V10" s="19" t="n">
        <v>0.583205060687228</v>
      </c>
      <c r="W10" s="19" t="n">
        <v>0.419014358955035</v>
      </c>
      <c r="X10" s="19"/>
      <c r="Y10" s="19" t="n">
        <v>0.443092065487809</v>
      </c>
      <c r="Z10" s="19" t="n">
        <v>0.515112573757684</v>
      </c>
      <c r="AA10" s="19" t="n">
        <v>0.685280621718849</v>
      </c>
      <c r="AB10" s="19" t="n">
        <v>0.32531392584658</v>
      </c>
      <c r="AC10" s="19" t="n">
        <v>0.302278968963846</v>
      </c>
      <c r="AD10" s="19" t="n">
        <v>0.533703724760024</v>
      </c>
      <c r="AE10" s="19"/>
      <c r="AF10" s="19" t="n">
        <v>0.478959450167812</v>
      </c>
      <c r="AG10" s="19"/>
      <c r="AH10" s="19" t="n">
        <v>0.4819771387924</v>
      </c>
      <c r="AI10" s="19"/>
      <c r="AJ10" s="19" t="n">
        <v>0.410750101025467</v>
      </c>
      <c r="AK10" s="19" t="n">
        <v>0.52995616077359</v>
      </c>
      <c r="AL10" s="19" t="n">
        <v>0.622851920508759</v>
      </c>
      <c r="AM10" s="19" t="n">
        <v>0.451245363409255</v>
      </c>
      <c r="AN10" s="19" t="n">
        <v>0.454596319866124</v>
      </c>
      <c r="AO10" s="19" t="n">
        <v>0.528212437331655</v>
      </c>
      <c r="AP10" s="19" t="n">
        <v>0.478397911103267</v>
      </c>
    </row>
    <row r="11">
      <c r="B11" s="20" t="s">
        <v>137</v>
      </c>
      <c r="C11" s="19" t="n">
        <v>0.128763617362429</v>
      </c>
      <c r="D11" s="19" t="n">
        <v>0.109111300481487</v>
      </c>
      <c r="E11" s="19" t="n">
        <v>0.167683839389448</v>
      </c>
      <c r="F11" s="19"/>
      <c r="G11" s="19" t="n">
        <v>0.161374785871206</v>
      </c>
      <c r="H11" s="19" t="n">
        <v>0.141205733819538</v>
      </c>
      <c r="I11" s="19" t="n">
        <v>0.106790127767718</v>
      </c>
      <c r="J11" s="19" t="n">
        <v>0.126421030231421</v>
      </c>
      <c r="K11" s="19" t="n">
        <v>0.152599172936432</v>
      </c>
      <c r="L11" s="19" t="n">
        <v>0.103127311957139</v>
      </c>
      <c r="M11" s="19"/>
      <c r="N11" s="19" t="n">
        <v>0</v>
      </c>
      <c r="O11" s="19" t="n">
        <v>0.121171102286296</v>
      </c>
      <c r="P11" s="19" t="n">
        <v>0.190737079094634</v>
      </c>
      <c r="Q11" s="19" t="n">
        <v>0.120150847931577</v>
      </c>
      <c r="R11" s="19" t="n">
        <v>0.098913770494493</v>
      </c>
      <c r="S11" s="19"/>
      <c r="T11" s="19" t="n">
        <v>0.187822618895752</v>
      </c>
      <c r="U11" s="19" t="n">
        <v>0.0910084546709469</v>
      </c>
      <c r="V11" s="19" t="n">
        <v>0.195235560394678</v>
      </c>
      <c r="W11" s="19" t="n">
        <v>0.125358108716304</v>
      </c>
      <c r="X11" s="19"/>
      <c r="Y11" s="19" t="n">
        <v>0.102483620671156</v>
      </c>
      <c r="Z11" s="19" t="n">
        <v>0.160292470221391</v>
      </c>
      <c r="AA11" s="19" t="n">
        <v>0.108755747918726</v>
      </c>
      <c r="AB11" s="19" t="n">
        <v>0.298042649901556</v>
      </c>
      <c r="AC11" s="19" t="n">
        <v>0.287705246480792</v>
      </c>
      <c r="AD11" s="19" t="n">
        <v>0.0766299099470522</v>
      </c>
      <c r="AE11" s="19"/>
      <c r="AF11" s="19" t="n">
        <v>0.133033338917447</v>
      </c>
      <c r="AG11" s="19"/>
      <c r="AH11" s="19" t="n">
        <v>0.129480388454557</v>
      </c>
      <c r="AI11" s="19"/>
      <c r="AJ11" s="19" t="n">
        <v>0.155243310881811</v>
      </c>
      <c r="AK11" s="19" t="n">
        <v>0.113902795824276</v>
      </c>
      <c r="AL11" s="19" t="n">
        <v>0.0955024659129952</v>
      </c>
      <c r="AM11" s="19" t="n">
        <v>0.0664351788531117</v>
      </c>
      <c r="AN11" s="19" t="n">
        <v>0.0618102600365244</v>
      </c>
      <c r="AO11" s="19" t="n">
        <v>0.125498815778464</v>
      </c>
      <c r="AP11" s="19" t="n">
        <v>0.217542340446132</v>
      </c>
    </row>
    <row r="12">
      <c r="B12" s="20" t="s">
        <v>138</v>
      </c>
      <c r="C12" s="19" t="n">
        <v>0.0255412104976884</v>
      </c>
      <c r="D12" s="19" t="n">
        <v>0.0294411631966152</v>
      </c>
      <c r="E12" s="19" t="n">
        <v>0.017817590638683</v>
      </c>
      <c r="F12" s="19"/>
      <c r="G12" s="19" t="n">
        <v>0.0358132454474765</v>
      </c>
      <c r="H12" s="19" t="n">
        <v>0.0323702759364768</v>
      </c>
      <c r="I12" s="19" t="n">
        <v>0.0329027137321246</v>
      </c>
      <c r="J12" s="19" t="n">
        <v>0.0444475981916845</v>
      </c>
      <c r="K12" s="19" t="n">
        <v>0</v>
      </c>
      <c r="L12" s="19" t="n">
        <v>0</v>
      </c>
      <c r="M12" s="19"/>
      <c r="N12" s="19" t="n">
        <v>0</v>
      </c>
      <c r="O12" s="19" t="n">
        <v>0.0808030135560568</v>
      </c>
      <c r="P12" s="19" t="n">
        <v>0.0145545893964511</v>
      </c>
      <c r="Q12" s="19" t="n">
        <v>0</v>
      </c>
      <c r="R12" s="19" t="n">
        <v>0.0400429863277631</v>
      </c>
      <c r="S12" s="19"/>
      <c r="T12" s="19" t="n">
        <v>0</v>
      </c>
      <c r="U12" s="19" t="n">
        <v>0</v>
      </c>
      <c r="V12" s="19" t="n">
        <v>0.0533031413614035</v>
      </c>
      <c r="W12" s="19" t="n">
        <v>0.0291441673412027</v>
      </c>
      <c r="X12" s="19"/>
      <c r="Y12" s="19" t="n">
        <v>0.0201748701863024</v>
      </c>
      <c r="Z12" s="19" t="n">
        <v>0</v>
      </c>
      <c r="AA12" s="19" t="n">
        <v>0</v>
      </c>
      <c r="AB12" s="19" t="n">
        <v>0.120890487351546</v>
      </c>
      <c r="AC12" s="19" t="n">
        <v>0</v>
      </c>
      <c r="AD12" s="19" t="n">
        <v>0.233140524189076</v>
      </c>
      <c r="AE12" s="19"/>
      <c r="AF12" s="19" t="n">
        <v>0.0348965439978381</v>
      </c>
      <c r="AG12" s="19"/>
      <c r="AH12" s="19" t="n">
        <v>0.0208325483560104</v>
      </c>
      <c r="AI12" s="19"/>
      <c r="AJ12" s="19" t="n">
        <v>0.0176259527803211</v>
      </c>
      <c r="AK12" s="19" t="n">
        <v>0.0236007147902402</v>
      </c>
      <c r="AL12" s="19" t="n">
        <v>0</v>
      </c>
      <c r="AM12" s="19" t="n">
        <v>0.0289077173631335</v>
      </c>
      <c r="AN12" s="19" t="n">
        <v>0.115478257442066</v>
      </c>
      <c r="AO12" s="19" t="n">
        <v>0.039160317150406</v>
      </c>
      <c r="AP12" s="19" t="n">
        <v>0</v>
      </c>
    </row>
    <row r="13">
      <c r="B13" s="20" t="s">
        <v>139</v>
      </c>
      <c r="C13" s="19" t="n">
        <v>0</v>
      </c>
      <c r="D13" s="19" t="n">
        <v>0</v>
      </c>
      <c r="E13" s="19" t="n">
        <v>0</v>
      </c>
      <c r="F13" s="19"/>
      <c r="G13" s="19" t="n">
        <v>0</v>
      </c>
      <c r="H13" s="19" t="n">
        <v>0</v>
      </c>
      <c r="I13" s="19" t="n">
        <v>0</v>
      </c>
      <c r="J13" s="19" t="n">
        <v>0</v>
      </c>
      <c r="K13" s="19" t="n">
        <v>0</v>
      </c>
      <c r="L13" s="19" t="n">
        <v>0</v>
      </c>
      <c r="M13" s="19"/>
      <c r="N13" s="19" t="n">
        <v>0</v>
      </c>
      <c r="O13" s="19" t="n">
        <v>0</v>
      </c>
      <c r="P13" s="19" t="n">
        <v>0</v>
      </c>
      <c r="Q13" s="19" t="n">
        <v>0</v>
      </c>
      <c r="R13" s="19" t="n">
        <v>0</v>
      </c>
      <c r="S13" s="19"/>
      <c r="T13" s="19" t="n">
        <v>0</v>
      </c>
      <c r="U13" s="19" t="n">
        <v>0</v>
      </c>
      <c r="V13" s="19" t="n">
        <v>0</v>
      </c>
      <c r="W13" s="19" t="n">
        <v>0</v>
      </c>
      <c r="X13" s="19"/>
      <c r="Y13" s="19" t="n">
        <v>0</v>
      </c>
      <c r="Z13" s="19" t="n">
        <v>0</v>
      </c>
      <c r="AA13" s="19" t="n">
        <v>0</v>
      </c>
      <c r="AB13" s="19" t="n">
        <v>0</v>
      </c>
      <c r="AC13" s="19" t="n">
        <v>0</v>
      </c>
      <c r="AD13" s="19" t="n">
        <v>0</v>
      </c>
      <c r="AE13" s="19"/>
      <c r="AF13" s="19" t="n">
        <v>0</v>
      </c>
      <c r="AG13" s="19"/>
      <c r="AH13" s="19" t="n">
        <v>0</v>
      </c>
      <c r="AI13" s="19"/>
      <c r="AJ13" s="19" t="n">
        <v>0</v>
      </c>
      <c r="AK13" s="19" t="n">
        <v>0</v>
      </c>
      <c r="AL13" s="19" t="n">
        <v>0</v>
      </c>
      <c r="AM13" s="19" t="n">
        <v>0</v>
      </c>
      <c r="AN13" s="19" t="n">
        <v>0</v>
      </c>
      <c r="AO13" s="19" t="n">
        <v>0</v>
      </c>
      <c r="AP13" s="19" t="n">
        <v>0</v>
      </c>
    </row>
    <row r="14">
      <c r="B14" s="20" t="s">
        <v>60</v>
      </c>
      <c r="C14" s="21" t="n">
        <v>0.0355008297392317</v>
      </c>
      <c r="D14" s="21" t="n">
        <v>0.0448136097097044</v>
      </c>
      <c r="E14" s="21" t="n">
        <v>0.0170574336584834</v>
      </c>
      <c r="F14" s="21"/>
      <c r="G14" s="21" t="n">
        <v>0.0541068300951761</v>
      </c>
      <c r="H14" s="21" t="n">
        <v>0.0178751319721946</v>
      </c>
      <c r="I14" s="21" t="n">
        <v>0.0157100299437241</v>
      </c>
      <c r="J14" s="21" t="n">
        <v>0.0190151892279694</v>
      </c>
      <c r="K14" s="21" t="n">
        <v>0.0899340195424096</v>
      </c>
      <c r="L14" s="21" t="n">
        <v>0.0523839137724478</v>
      </c>
      <c r="M14" s="21"/>
      <c r="N14" s="21" t="n">
        <v>0</v>
      </c>
      <c r="O14" s="21" t="n">
        <v>0.0897562066066096</v>
      </c>
      <c r="P14" s="21" t="n">
        <v>0.0500808009294856</v>
      </c>
      <c r="Q14" s="21" t="n">
        <v>0.0163400786193287</v>
      </c>
      <c r="R14" s="21" t="n">
        <v>0.0110529030045106</v>
      </c>
      <c r="S14" s="21"/>
      <c r="T14" s="21" t="n">
        <v>0</v>
      </c>
      <c r="U14" s="21" t="n">
        <v>0.0311510286514836</v>
      </c>
      <c r="V14" s="21" t="n">
        <v>0</v>
      </c>
      <c r="W14" s="21" t="n">
        <v>0.0525103623967577</v>
      </c>
      <c r="X14" s="21"/>
      <c r="Y14" s="21" t="n">
        <v>0.0349219614990976</v>
      </c>
      <c r="Z14" s="21" t="n">
        <v>0</v>
      </c>
      <c r="AA14" s="21" t="n">
        <v>0.044271028904692</v>
      </c>
      <c r="AB14" s="21" t="n">
        <v>0.0958115790468831</v>
      </c>
      <c r="AC14" s="21" t="n">
        <v>0.0754954649598034</v>
      </c>
      <c r="AD14" s="21" t="n">
        <v>0</v>
      </c>
      <c r="AE14" s="21"/>
      <c r="AF14" s="21" t="n">
        <v>0.0242397775972288</v>
      </c>
      <c r="AG14" s="21"/>
      <c r="AH14" s="21" t="n">
        <v>0.0339806415646554</v>
      </c>
      <c r="AI14" s="21"/>
      <c r="AJ14" s="21" t="n">
        <v>0.00988414362418207</v>
      </c>
      <c r="AK14" s="21" t="n">
        <v>0.0923047434039675</v>
      </c>
      <c r="AL14" s="21" t="n">
        <v>0.0412572741391783</v>
      </c>
      <c r="AM14" s="21" t="n">
        <v>0</v>
      </c>
      <c r="AN14" s="21" t="n">
        <v>0.0500400851850287</v>
      </c>
      <c r="AO14" s="21" t="n">
        <v>0</v>
      </c>
      <c r="AP14" s="21" t="n">
        <v>0.0602809410521822</v>
      </c>
    </row>
    <row r="15">
      <c r="B15" s="18" t="s">
        <v>154</v>
      </c>
    </row>
    <row r="16">
      <c r="B16" t="s">
        <v>65</v>
      </c>
    </row>
    <row r="17">
      <c r="B17" t="s">
        <v>66</v>
      </c>
    </row>
    <row r="19">
      <c r="B19" s="9" t="str">
        <f>=HYPERLINK("#'Contents'!A1", "Return to Contents")</f>
      </c>
    </row>
  </sheetData>
  <mergeCells count="9">
    <mergeCell ref="D5:E5"/>
    <mergeCell ref="G5:L5"/>
    <mergeCell ref="N5:R5"/>
    <mergeCell ref="T5:W5"/>
    <mergeCell ref="Y5:AD5"/>
    <mergeCell ref="AF5:AF5"/>
    <mergeCell ref="AH5:AH5"/>
    <mergeCell ref="AJ5:AP5"/>
    <mergeCell ref="D2:AJ2"/>
  </mergeCells>
  <pageMargins left="0.7" right="0.7" top="0.75" bottom="0.75" header="0.3" footer="0.3"/>
  <pageSetup paperSize="9" orientation="portrait" horizontalDpi="300" verticalDpi="300" r:id="rId2"/>
  <drawing r:id="rId1"/>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2.21" hidden="0" customWidth="1"/>
    <col min="20" max="20" width="10.71" hidden="0" customWidth="1"/>
    <col min="21" max="21" width="10.71" hidden="0" customWidth="1"/>
    <col min="22" max="22" width="10.71" hidden="0" customWidth="1"/>
    <col min="23" max="23" width="10.71" hidden="0" customWidth="1"/>
    <col min="24" max="24" width="2.2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2.21" hidden="0" customWidth="1"/>
    <col min="34" max="34" width="10.71" hidden="0" customWidth="1"/>
    <col min="35" max="35" width="2.2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s>
  <sheetData>
    <row r="2" ht="40" customHeight="1">
      <c r="D2" s="16" t="s">
        <v>156</v>
      </c>
    </row>
    <row r="5" ht="30" customHeight="1">
      <c r="B5" s="17"/>
      <c r="C5" s="17"/>
      <c r="D5" s="17" t="s">
        <v>51</v>
      </c>
      <c r="E5" s="17"/>
      <c r="F5" s="17"/>
      <c r="G5" s="17" t="s">
        <v>52</v>
      </c>
      <c r="H5" s="17"/>
      <c r="I5" s="17"/>
      <c r="J5" s="17"/>
      <c r="K5" s="17"/>
      <c r="L5" s="17"/>
      <c r="M5" s="17"/>
      <c r="N5" s="17" t="s">
        <v>53</v>
      </c>
      <c r="O5" s="17"/>
      <c r="P5" s="17"/>
      <c r="Q5" s="17"/>
      <c r="R5" s="17"/>
      <c r="S5" s="17"/>
      <c r="T5" s="17" t="s">
        <v>54</v>
      </c>
      <c r="U5" s="17"/>
      <c r="V5" s="17"/>
      <c r="W5" s="17"/>
      <c r="X5" s="17"/>
      <c r="Y5" s="17" t="s">
        <v>55</v>
      </c>
      <c r="Z5" s="17"/>
      <c r="AA5" s="17"/>
      <c r="AB5" s="17"/>
      <c r="AC5" s="17"/>
      <c r="AD5" s="17"/>
      <c r="AE5" s="17"/>
      <c r="AF5" s="17" t="s">
        <v>42</v>
      </c>
      <c r="AG5" s="17"/>
      <c r="AH5" s="17" t="s">
        <v>43</v>
      </c>
      <c r="AI5" s="17"/>
      <c r="AJ5" s="17" t="s">
        <v>56</v>
      </c>
      <c r="AK5" s="17"/>
      <c r="AL5" s="17"/>
      <c r="AM5" s="17"/>
      <c r="AN5" s="17"/>
      <c r="AO5" s="17"/>
      <c r="AP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R6" s="13" t="s">
        <v>31</v>
      </c>
      <c r="T6" s="13" t="s">
        <v>32</v>
      </c>
      <c r="U6" s="13" t="s">
        <v>33</v>
      </c>
      <c r="V6" s="13" t="s">
        <v>34</v>
      </c>
      <c r="W6" s="13" t="s">
        <v>35</v>
      </c>
      <c r="Y6" s="13" t="s">
        <v>36</v>
      </c>
      <c r="Z6" s="13" t="s">
        <v>37</v>
      </c>
      <c r="AA6" s="13" t="s">
        <v>38</v>
      </c>
      <c r="AB6" s="13" t="s">
        <v>39</v>
      </c>
      <c r="AC6" s="13" t="s">
        <v>40</v>
      </c>
      <c r="AD6" s="13" t="s">
        <v>41</v>
      </c>
      <c r="AF6" s="13" t="s">
        <v>42</v>
      </c>
      <c r="AH6" s="13" t="s">
        <v>43</v>
      </c>
      <c r="AJ6" s="13" t="s">
        <v>44</v>
      </c>
      <c r="AK6" s="13" t="s">
        <v>45</v>
      </c>
      <c r="AL6" s="13" t="s">
        <v>46</v>
      </c>
      <c r="AM6" s="13" t="s">
        <v>47</v>
      </c>
      <c r="AN6" s="13" t="s">
        <v>48</v>
      </c>
      <c r="AO6" s="13" t="s">
        <v>49</v>
      </c>
      <c r="AP6" s="13" t="s">
        <v>50</v>
      </c>
    </row>
    <row r="7" ht="30" customHeight="1">
      <c r="B7" s="11" t="s">
        <v>19</v>
      </c>
      <c r="C7" s="11" t="n">
        <v>296</v>
      </c>
      <c r="D7" s="11" t="n">
        <v>193</v>
      </c>
      <c r="E7" s="11" t="n">
        <v>103</v>
      </c>
      <c r="F7" s="11"/>
      <c r="G7" s="11" t="n">
        <v>32</v>
      </c>
      <c r="H7" s="11" t="n">
        <v>76</v>
      </c>
      <c r="I7" s="11" t="n">
        <v>75</v>
      </c>
      <c r="J7" s="11" t="n">
        <v>44</v>
      </c>
      <c r="K7" s="11" t="n">
        <v>32</v>
      </c>
      <c r="L7" s="11" t="n">
        <v>37</v>
      </c>
      <c r="M7" s="11"/>
      <c r="N7" s="11" t="n">
        <v>7</v>
      </c>
      <c r="O7" s="11" t="n">
        <v>42</v>
      </c>
      <c r="P7" s="11" t="n">
        <v>56</v>
      </c>
      <c r="Q7" s="11" t="n">
        <v>116</v>
      </c>
      <c r="R7" s="11" t="n">
        <v>73</v>
      </c>
      <c r="S7" s="11"/>
      <c r="T7" s="11" t="n">
        <v>14</v>
      </c>
      <c r="U7" s="11" t="n">
        <v>35</v>
      </c>
      <c r="V7" s="11" t="n">
        <v>41</v>
      </c>
      <c r="W7" s="11" t="n">
        <v>187</v>
      </c>
      <c r="X7" s="11"/>
      <c r="Y7" s="11" t="n">
        <v>188</v>
      </c>
      <c r="Z7" s="11" t="n">
        <v>29</v>
      </c>
      <c r="AA7" s="11" t="n">
        <v>43</v>
      </c>
      <c r="AB7" s="11" t="n">
        <v>12</v>
      </c>
      <c r="AC7" s="11" t="n">
        <v>11</v>
      </c>
      <c r="AD7" s="11" t="n">
        <v>10</v>
      </c>
      <c r="AE7" s="11"/>
      <c r="AF7" s="11" t="n">
        <v>169</v>
      </c>
      <c r="AG7" s="11"/>
      <c r="AH7" s="11" t="n">
        <v>284</v>
      </c>
      <c r="AI7" s="11"/>
      <c r="AJ7" s="11" t="n">
        <v>96</v>
      </c>
      <c r="AK7" s="11" t="n">
        <v>45</v>
      </c>
      <c r="AL7" s="11" t="n">
        <v>47</v>
      </c>
      <c r="AM7" s="11" t="n">
        <v>31</v>
      </c>
      <c r="AN7" s="11" t="n">
        <v>20</v>
      </c>
      <c r="AO7" s="11" t="n">
        <v>28</v>
      </c>
      <c r="AP7" s="11" t="n">
        <v>29</v>
      </c>
    </row>
    <row r="8" ht="30" customHeight="1">
      <c r="B8" s="12" t="s">
        <v>20</v>
      </c>
      <c r="C8" s="12" t="n">
        <v>284</v>
      </c>
      <c r="D8" s="12" t="n">
        <v>189</v>
      </c>
      <c r="E8" s="12" t="n">
        <v>95</v>
      </c>
      <c r="F8" s="12"/>
      <c r="G8" s="12" t="n">
        <v>27</v>
      </c>
      <c r="H8" s="12" t="n">
        <v>70</v>
      </c>
      <c r="I8" s="12" t="n">
        <v>63</v>
      </c>
      <c r="J8" s="12" t="n">
        <v>43</v>
      </c>
      <c r="K8" s="12" t="n">
        <v>36</v>
      </c>
      <c r="L8" s="12" t="n">
        <v>44</v>
      </c>
      <c r="M8" s="12"/>
      <c r="N8" s="12" t="n">
        <v>9</v>
      </c>
      <c r="O8" s="12" t="n">
        <v>49</v>
      </c>
      <c r="P8" s="12" t="n">
        <v>69</v>
      </c>
      <c r="Q8" s="12" t="n">
        <v>98</v>
      </c>
      <c r="R8" s="12" t="n">
        <v>57</v>
      </c>
      <c r="S8" s="12"/>
      <c r="T8" s="12" t="n">
        <v>14</v>
      </c>
      <c r="U8" s="12" t="n">
        <v>40</v>
      </c>
      <c r="V8" s="12" t="n">
        <v>44</v>
      </c>
      <c r="W8" s="12" t="n">
        <v>168</v>
      </c>
      <c r="X8" s="12"/>
      <c r="Y8" s="12" t="n">
        <v>162</v>
      </c>
      <c r="Z8" s="12" t="n">
        <v>31</v>
      </c>
      <c r="AA8" s="12" t="n">
        <v>52</v>
      </c>
      <c r="AB8" s="12" t="n">
        <v>13</v>
      </c>
      <c r="AC8" s="12" t="n">
        <v>11</v>
      </c>
      <c r="AD8" s="12" t="n">
        <v>10</v>
      </c>
      <c r="AE8" s="12"/>
      <c r="AF8" s="12" t="n">
        <v>160</v>
      </c>
      <c r="AG8" s="12"/>
      <c r="AH8" s="12" t="n">
        <v>272</v>
      </c>
      <c r="AI8" s="12"/>
      <c r="AJ8" s="12" t="n">
        <v>79</v>
      </c>
      <c r="AK8" s="12" t="n">
        <v>43</v>
      </c>
      <c r="AL8" s="12" t="n">
        <v>40</v>
      </c>
      <c r="AM8" s="12" t="n">
        <v>31</v>
      </c>
      <c r="AN8" s="12" t="n">
        <v>26</v>
      </c>
      <c r="AO8" s="12" t="n">
        <v>25</v>
      </c>
      <c r="AP8" s="12" t="n">
        <v>41</v>
      </c>
    </row>
    <row r="9">
      <c r="B9" s="20" t="s">
        <v>135</v>
      </c>
      <c r="C9" s="19" t="n">
        <v>0.176325957771665</v>
      </c>
      <c r="D9" s="19" t="n">
        <v>0.208022432367425</v>
      </c>
      <c r="E9" s="19" t="n">
        <v>0.113553011649615</v>
      </c>
      <c r="F9" s="19"/>
      <c r="G9" s="19" t="n">
        <v>0.204874796247514</v>
      </c>
      <c r="H9" s="19" t="n">
        <v>0.303054134784223</v>
      </c>
      <c r="I9" s="19" t="n">
        <v>0.177855624310173</v>
      </c>
      <c r="J9" s="19" t="n">
        <v>0.0568059731115855</v>
      </c>
      <c r="K9" s="19" t="n">
        <v>0.189502929629492</v>
      </c>
      <c r="L9" s="19" t="n">
        <v>0.0595962502231523</v>
      </c>
      <c r="M9" s="19"/>
      <c r="N9" s="19" t="n">
        <v>0.26199601742815</v>
      </c>
      <c r="O9" s="19" t="n">
        <v>0.13883767599878</v>
      </c>
      <c r="P9" s="19" t="n">
        <v>0.183433265667662</v>
      </c>
      <c r="Q9" s="19" t="n">
        <v>0.2032238233781</v>
      </c>
      <c r="R9" s="19" t="n">
        <v>0.147176319202903</v>
      </c>
      <c r="S9" s="19"/>
      <c r="T9" s="19" t="n">
        <v>0.0810326491490132</v>
      </c>
      <c r="U9" s="19" t="n">
        <v>0.149466625608543</v>
      </c>
      <c r="V9" s="19" t="n">
        <v>0.133699750572701</v>
      </c>
      <c r="W9" s="19" t="n">
        <v>0.20162735152963</v>
      </c>
      <c r="X9" s="19"/>
      <c r="Y9" s="19" t="n">
        <v>0.235115970916547</v>
      </c>
      <c r="Z9" s="19" t="n">
        <v>0.165195848905333</v>
      </c>
      <c r="AA9" s="19" t="n">
        <v>0.06284868753399</v>
      </c>
      <c r="AB9" s="19" t="n">
        <v>0.0939918724203251</v>
      </c>
      <c r="AC9" s="19" t="n">
        <v>0.196987026473483</v>
      </c>
      <c r="AD9" s="19" t="n">
        <v>0</v>
      </c>
      <c r="AE9" s="19"/>
      <c r="AF9" s="19" t="n">
        <v>0.195393261626079</v>
      </c>
      <c r="AG9" s="19"/>
      <c r="AH9" s="19" t="n">
        <v>0.18134804755107</v>
      </c>
      <c r="AI9" s="19"/>
      <c r="AJ9" s="19" t="n">
        <v>0.260117875106596</v>
      </c>
      <c r="AK9" s="19" t="n">
        <v>0.109631192876846</v>
      </c>
      <c r="AL9" s="19" t="n">
        <v>0.220598265704963</v>
      </c>
      <c r="AM9" s="19" t="n">
        <v>0.261319328082085</v>
      </c>
      <c r="AN9" s="19" t="n">
        <v>0.100433707097342</v>
      </c>
      <c r="AO9" s="19" t="n">
        <v>0.145264964070937</v>
      </c>
      <c r="AP9" s="19" t="n">
        <v>0.0410189971584035</v>
      </c>
    </row>
    <row r="10">
      <c r="B10" s="20" t="s">
        <v>136</v>
      </c>
      <c r="C10" s="19" t="n">
        <v>0.484997475050965</v>
      </c>
      <c r="D10" s="19" t="n">
        <v>0.489235655652044</v>
      </c>
      <c r="E10" s="19" t="n">
        <v>0.476604015339119</v>
      </c>
      <c r="F10" s="19"/>
      <c r="G10" s="19" t="n">
        <v>0.409005608891021</v>
      </c>
      <c r="H10" s="19" t="n">
        <v>0.455713384074065</v>
      </c>
      <c r="I10" s="19" t="n">
        <v>0.485945344200817</v>
      </c>
      <c r="J10" s="19" t="n">
        <v>0.545291858952302</v>
      </c>
      <c r="K10" s="19" t="n">
        <v>0.424519255362688</v>
      </c>
      <c r="L10" s="19" t="n">
        <v>0.568073188756586</v>
      </c>
      <c r="M10" s="19"/>
      <c r="N10" s="19" t="n">
        <v>0.434863865787069</v>
      </c>
      <c r="O10" s="19" t="n">
        <v>0.38986086131594</v>
      </c>
      <c r="P10" s="19" t="n">
        <v>0.409182306667928</v>
      </c>
      <c r="Q10" s="19" t="n">
        <v>0.546416477705334</v>
      </c>
      <c r="R10" s="19" t="n">
        <v>0.576537460582752</v>
      </c>
      <c r="S10" s="19"/>
      <c r="T10" s="19" t="n">
        <v>0.519775220370186</v>
      </c>
      <c r="U10" s="19" t="n">
        <v>0.537961440746047</v>
      </c>
      <c r="V10" s="19" t="n">
        <v>0.439137421611921</v>
      </c>
      <c r="W10" s="19" t="n">
        <v>0.479340315960926</v>
      </c>
      <c r="X10" s="19"/>
      <c r="Y10" s="19" t="n">
        <v>0.474502950127892</v>
      </c>
      <c r="Z10" s="19" t="n">
        <v>0.305874439183176</v>
      </c>
      <c r="AA10" s="19" t="n">
        <v>0.592968309101999</v>
      </c>
      <c r="AB10" s="19" t="n">
        <v>0.530442433698691</v>
      </c>
      <c r="AC10" s="19" t="n">
        <v>0.499236394967977</v>
      </c>
      <c r="AD10" s="19" t="n">
        <v>0.521035531297733</v>
      </c>
      <c r="AE10" s="19"/>
      <c r="AF10" s="19" t="n">
        <v>0.487655505409786</v>
      </c>
      <c r="AG10" s="19"/>
      <c r="AH10" s="19" t="n">
        <v>0.48713308847841</v>
      </c>
      <c r="AI10" s="19"/>
      <c r="AJ10" s="19" t="n">
        <v>0.453180307284366</v>
      </c>
      <c r="AK10" s="19" t="n">
        <v>0.575342484151297</v>
      </c>
      <c r="AL10" s="19" t="n">
        <v>0.416474837009283</v>
      </c>
      <c r="AM10" s="19" t="n">
        <v>0.469249606425807</v>
      </c>
      <c r="AN10" s="19" t="n">
        <v>0.484171889835784</v>
      </c>
      <c r="AO10" s="19" t="n">
        <v>0.35475535487443</v>
      </c>
      <c r="AP10" s="19" t="n">
        <v>0.611900858587586</v>
      </c>
    </row>
    <row r="11">
      <c r="B11" s="20" t="s">
        <v>137</v>
      </c>
      <c r="C11" s="19" t="n">
        <v>0.220633628120931</v>
      </c>
      <c r="D11" s="19" t="n">
        <v>0.204705288467276</v>
      </c>
      <c r="E11" s="19" t="n">
        <v>0.252178739040816</v>
      </c>
      <c r="F11" s="19"/>
      <c r="G11" s="19" t="n">
        <v>0.31173603865504</v>
      </c>
      <c r="H11" s="19" t="n">
        <v>0.17260426191362</v>
      </c>
      <c r="I11" s="19" t="n">
        <v>0.239610314298108</v>
      </c>
      <c r="J11" s="19" t="n">
        <v>0.206342624501248</v>
      </c>
      <c r="K11" s="19" t="n">
        <v>0.219661949848793</v>
      </c>
      <c r="L11" s="19" t="n">
        <v>0.228404271977206</v>
      </c>
      <c r="M11" s="19"/>
      <c r="N11" s="19" t="n">
        <v>0.303140116784781</v>
      </c>
      <c r="O11" s="19" t="n">
        <v>0.276354803647536</v>
      </c>
      <c r="P11" s="19" t="n">
        <v>0.161748650261632</v>
      </c>
      <c r="Q11" s="19" t="n">
        <v>0.215483288649624</v>
      </c>
      <c r="R11" s="19" t="n">
        <v>0.213641161090543</v>
      </c>
      <c r="S11" s="19"/>
      <c r="T11" s="19" t="n">
        <v>0.315618690851202</v>
      </c>
      <c r="U11" s="19" t="n">
        <v>0.183080630421626</v>
      </c>
      <c r="V11" s="19" t="n">
        <v>0.25709513424609</v>
      </c>
      <c r="W11" s="19" t="n">
        <v>0.209430719409323</v>
      </c>
      <c r="X11" s="19"/>
      <c r="Y11" s="19" t="n">
        <v>0.201300802866352</v>
      </c>
      <c r="Z11" s="19" t="n">
        <v>0.37287340840668</v>
      </c>
      <c r="AA11" s="19" t="n">
        <v>0.242120869225665</v>
      </c>
      <c r="AB11" s="19" t="n">
        <v>0.112946632573316</v>
      </c>
      <c r="AC11" s="19" t="n">
        <v>0.0877188102392099</v>
      </c>
      <c r="AD11" s="19" t="n">
        <v>0.18542617481424</v>
      </c>
      <c r="AE11" s="19"/>
      <c r="AF11" s="19" t="n">
        <v>0.202758427451025</v>
      </c>
      <c r="AG11" s="19"/>
      <c r="AH11" s="19" t="n">
        <v>0.225498800771235</v>
      </c>
      <c r="AI11" s="19"/>
      <c r="AJ11" s="19" t="n">
        <v>0.228720862066442</v>
      </c>
      <c r="AK11" s="19" t="n">
        <v>0.0980225223014054</v>
      </c>
      <c r="AL11" s="19" t="n">
        <v>0.226068570877269</v>
      </c>
      <c r="AM11" s="19" t="n">
        <v>0.201866712025136</v>
      </c>
      <c r="AN11" s="19" t="n">
        <v>0.191526603430574</v>
      </c>
      <c r="AO11" s="19" t="n">
        <v>0.404561688978194</v>
      </c>
      <c r="AP11" s="19" t="n">
        <v>0.248169225895064</v>
      </c>
    </row>
    <row r="12">
      <c r="B12" s="20" t="s">
        <v>138</v>
      </c>
      <c r="C12" s="19" t="n">
        <v>0.0552419907642681</v>
      </c>
      <c r="D12" s="19" t="n">
        <v>0.0304563602734475</v>
      </c>
      <c r="E12" s="19" t="n">
        <v>0.104328429153521</v>
      </c>
      <c r="F12" s="19"/>
      <c r="G12" s="19" t="n">
        <v>0.043560775899627</v>
      </c>
      <c r="H12" s="19" t="n">
        <v>0.0409368015269548</v>
      </c>
      <c r="I12" s="19" t="n">
        <v>0.061810923166169</v>
      </c>
      <c r="J12" s="19" t="n">
        <v>0.0808865860542847</v>
      </c>
      <c r="K12" s="19" t="n">
        <v>0.0337710911606533</v>
      </c>
      <c r="L12" s="19" t="n">
        <v>0.068381610915154</v>
      </c>
      <c r="M12" s="19"/>
      <c r="N12" s="19" t="n">
        <v>0</v>
      </c>
      <c r="O12" s="19" t="n">
        <v>0.0817242150248677</v>
      </c>
      <c r="P12" s="19" t="n">
        <v>0.118686512231513</v>
      </c>
      <c r="Q12" s="19" t="n">
        <v>0.00517715293797065</v>
      </c>
      <c r="R12" s="19" t="n">
        <v>0.0518961794278579</v>
      </c>
      <c r="S12" s="19"/>
      <c r="T12" s="19" t="n">
        <v>0.0835734396295987</v>
      </c>
      <c r="U12" s="19" t="n">
        <v>0.0983402745723</v>
      </c>
      <c r="V12" s="19" t="n">
        <v>0.11983399201053</v>
      </c>
      <c r="W12" s="19" t="n">
        <v>0.0313612565907372</v>
      </c>
      <c r="X12" s="19"/>
      <c r="Y12" s="19" t="n">
        <v>0.0271126997675329</v>
      </c>
      <c r="Z12" s="19" t="n">
        <v>0.0682517256985748</v>
      </c>
      <c r="AA12" s="19" t="n">
        <v>0.0577911052336539</v>
      </c>
      <c r="AB12" s="19" t="n">
        <v>0.166807482260785</v>
      </c>
      <c r="AC12" s="19" t="n">
        <v>0.140562303359527</v>
      </c>
      <c r="AD12" s="19" t="n">
        <v>0.233140524189076</v>
      </c>
      <c r="AE12" s="19"/>
      <c r="AF12" s="19" t="n">
        <v>0.0650116146705822</v>
      </c>
      <c r="AG12" s="19"/>
      <c r="AH12" s="19" t="n">
        <v>0.0534718202666599</v>
      </c>
      <c r="AI12" s="19"/>
      <c r="AJ12" s="19" t="n">
        <v>0.0393826865544495</v>
      </c>
      <c r="AK12" s="19" t="n">
        <v>0.100802719063533</v>
      </c>
      <c r="AL12" s="19" t="n">
        <v>0.111671155568186</v>
      </c>
      <c r="AM12" s="19" t="n">
        <v>0.0289077173631335</v>
      </c>
      <c r="AN12" s="19" t="n">
        <v>0.0536679974055415</v>
      </c>
      <c r="AO12" s="19" t="n">
        <v>0</v>
      </c>
      <c r="AP12" s="19" t="n">
        <v>0.0386299773067648</v>
      </c>
    </row>
    <row r="13">
      <c r="B13" s="20" t="s">
        <v>139</v>
      </c>
      <c r="C13" s="19" t="n">
        <v>0.0133316723287633</v>
      </c>
      <c r="D13" s="19" t="n">
        <v>0.0200633463920779</v>
      </c>
      <c r="E13" s="19" t="n">
        <v>0</v>
      </c>
      <c r="F13" s="19"/>
      <c r="G13" s="19" t="n">
        <v>0</v>
      </c>
      <c r="H13" s="19" t="n">
        <v>0</v>
      </c>
      <c r="I13" s="19" t="n">
        <v>0.0190677640810082</v>
      </c>
      <c r="J13" s="19" t="n">
        <v>0.0362495421528552</v>
      </c>
      <c r="K13" s="19" t="n">
        <v>0</v>
      </c>
      <c r="L13" s="19" t="n">
        <v>0.0231607643554542</v>
      </c>
      <c r="M13" s="19"/>
      <c r="N13" s="19" t="n">
        <v>0</v>
      </c>
      <c r="O13" s="19" t="n">
        <v>0</v>
      </c>
      <c r="P13" s="19" t="n">
        <v>0.0547502572587215</v>
      </c>
      <c r="Q13" s="19" t="n">
        <v>0</v>
      </c>
      <c r="R13" s="19" t="n">
        <v>0</v>
      </c>
      <c r="S13" s="19"/>
      <c r="T13" s="19" t="n">
        <v>0</v>
      </c>
      <c r="U13" s="19" t="n">
        <v>0</v>
      </c>
      <c r="V13" s="19" t="n">
        <v>0</v>
      </c>
      <c r="W13" s="19" t="n">
        <v>0.015338014328941</v>
      </c>
      <c r="X13" s="19"/>
      <c r="Y13" s="19" t="n">
        <v>0.0158535774988559</v>
      </c>
      <c r="Z13" s="19" t="n">
        <v>0.0387619142853675</v>
      </c>
      <c r="AA13" s="19" t="n">
        <v>0</v>
      </c>
      <c r="AB13" s="19" t="n">
        <v>0</v>
      </c>
      <c r="AC13" s="19" t="n">
        <v>0</v>
      </c>
      <c r="AD13" s="19" t="n">
        <v>0</v>
      </c>
      <c r="AE13" s="19"/>
      <c r="AF13" s="19" t="n">
        <v>0.0139214800803103</v>
      </c>
      <c r="AG13" s="19"/>
      <c r="AH13" s="19" t="n">
        <v>0.00819286127058962</v>
      </c>
      <c r="AI13" s="19"/>
      <c r="AJ13" s="19" t="n">
        <v>0</v>
      </c>
      <c r="AK13" s="19" t="n">
        <v>0.0238963382029517</v>
      </c>
      <c r="AL13" s="19" t="n">
        <v>0</v>
      </c>
      <c r="AM13" s="19" t="n">
        <v>0.0386566361038384</v>
      </c>
      <c r="AN13" s="19" t="n">
        <v>0.0606363253107153</v>
      </c>
      <c r="AO13" s="19" t="n">
        <v>0</v>
      </c>
      <c r="AP13" s="19" t="n">
        <v>0</v>
      </c>
    </row>
    <row r="14">
      <c r="B14" s="20" t="s">
        <v>60</v>
      </c>
      <c r="C14" s="21" t="n">
        <v>0.0494692759634079</v>
      </c>
      <c r="D14" s="21" t="n">
        <v>0.047516916847729</v>
      </c>
      <c r="E14" s="21" t="n">
        <v>0.0533358048169289</v>
      </c>
      <c r="F14" s="21"/>
      <c r="G14" s="21" t="n">
        <v>0.0308227803067973</v>
      </c>
      <c r="H14" s="21" t="n">
        <v>0.0276914177011371</v>
      </c>
      <c r="I14" s="21" t="n">
        <v>0.0157100299437241</v>
      </c>
      <c r="J14" s="21" t="n">
        <v>0.074423415227725</v>
      </c>
      <c r="K14" s="21" t="n">
        <v>0.132544773998373</v>
      </c>
      <c r="L14" s="21" t="n">
        <v>0.0523839137724478</v>
      </c>
      <c r="M14" s="21"/>
      <c r="N14" s="21" t="n">
        <v>0</v>
      </c>
      <c r="O14" s="21" t="n">
        <v>0.113222444012876</v>
      </c>
      <c r="P14" s="21" t="n">
        <v>0.0721990079125432</v>
      </c>
      <c r="Q14" s="21" t="n">
        <v>0.0296992573289707</v>
      </c>
      <c r="R14" s="21" t="n">
        <v>0.0107488796959438</v>
      </c>
      <c r="S14" s="21"/>
      <c r="T14" s="21" t="n">
        <v>0</v>
      </c>
      <c r="U14" s="21" t="n">
        <v>0.0311510286514836</v>
      </c>
      <c r="V14" s="21" t="n">
        <v>0.0502337015587574</v>
      </c>
      <c r="W14" s="21" t="n">
        <v>0.062902342180444</v>
      </c>
      <c r="X14" s="21"/>
      <c r="Y14" s="21" t="n">
        <v>0.0461139988228193</v>
      </c>
      <c r="Z14" s="21" t="n">
        <v>0.0490426635208693</v>
      </c>
      <c r="AA14" s="21" t="n">
        <v>0.044271028904692</v>
      </c>
      <c r="AB14" s="21" t="n">
        <v>0.0958115790468831</v>
      </c>
      <c r="AC14" s="21" t="n">
        <v>0.0754954649598034</v>
      </c>
      <c r="AD14" s="21" t="n">
        <v>0.0603977696989517</v>
      </c>
      <c r="AE14" s="21"/>
      <c r="AF14" s="21" t="n">
        <v>0.0352597107622182</v>
      </c>
      <c r="AG14" s="21"/>
      <c r="AH14" s="21" t="n">
        <v>0.0443553816620362</v>
      </c>
      <c r="AI14" s="21"/>
      <c r="AJ14" s="21" t="n">
        <v>0.018598268988147</v>
      </c>
      <c r="AK14" s="21" t="n">
        <v>0.0923047434039675</v>
      </c>
      <c r="AL14" s="21" t="n">
        <v>0.0251871708402984</v>
      </c>
      <c r="AM14" s="21" t="n">
        <v>0</v>
      </c>
      <c r="AN14" s="21" t="n">
        <v>0.109563476920042</v>
      </c>
      <c r="AO14" s="21" t="n">
        <v>0.0954179920764396</v>
      </c>
      <c r="AP14" s="21" t="n">
        <v>0.0602809410521822</v>
      </c>
    </row>
    <row r="15">
      <c r="B15" s="18" t="s">
        <v>154</v>
      </c>
    </row>
    <row r="16">
      <c r="B16" t="s">
        <v>65</v>
      </c>
    </row>
    <row r="17">
      <c r="B17" t="s">
        <v>66</v>
      </c>
    </row>
    <row r="19">
      <c r="B19" s="9" t="str">
        <f>=HYPERLINK("#'Contents'!A1", "Return to Contents")</f>
      </c>
    </row>
  </sheetData>
  <mergeCells count="9">
    <mergeCell ref="D5:E5"/>
    <mergeCell ref="G5:L5"/>
    <mergeCell ref="N5:R5"/>
    <mergeCell ref="T5:W5"/>
    <mergeCell ref="Y5:AD5"/>
    <mergeCell ref="AF5:AF5"/>
    <mergeCell ref="AH5:AH5"/>
    <mergeCell ref="AJ5:AP5"/>
    <mergeCell ref="D2:AJ2"/>
  </mergeCells>
  <pageMargins left="0.7" right="0.7" top="0.75" bottom="0.75" header="0.3" footer="0.3"/>
  <pageSetup paperSize="9" orientation="portrait" horizontalDpi="300" verticalDpi="300" r:id="rId2"/>
  <drawing r:id="rId1"/>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2.21" hidden="0" customWidth="1"/>
    <col min="20" max="20" width="10.71" hidden="0" customWidth="1"/>
    <col min="21" max="21" width="10.71" hidden="0" customWidth="1"/>
    <col min="22" max="22" width="10.71" hidden="0" customWidth="1"/>
    <col min="23" max="23" width="10.71" hidden="0" customWidth="1"/>
    <col min="24" max="24" width="2.2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2.21" hidden="0" customWidth="1"/>
    <col min="34" max="34" width="10.71" hidden="0" customWidth="1"/>
    <col min="35" max="35" width="2.2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s>
  <sheetData>
    <row r="2" ht="40" customHeight="1">
      <c r="D2" s="16" t="s">
        <v>157</v>
      </c>
    </row>
    <row r="5" ht="30" customHeight="1">
      <c r="B5" s="17"/>
      <c r="C5" s="17"/>
      <c r="D5" s="17" t="s">
        <v>51</v>
      </c>
      <c r="E5" s="17"/>
      <c r="F5" s="17"/>
      <c r="G5" s="17" t="s">
        <v>52</v>
      </c>
      <c r="H5" s="17"/>
      <c r="I5" s="17"/>
      <c r="J5" s="17"/>
      <c r="K5" s="17"/>
      <c r="L5" s="17"/>
      <c r="M5" s="17"/>
      <c r="N5" s="17" t="s">
        <v>53</v>
      </c>
      <c r="O5" s="17"/>
      <c r="P5" s="17"/>
      <c r="Q5" s="17"/>
      <c r="R5" s="17"/>
      <c r="S5" s="17"/>
      <c r="T5" s="17" t="s">
        <v>54</v>
      </c>
      <c r="U5" s="17"/>
      <c r="V5" s="17"/>
      <c r="W5" s="17"/>
      <c r="X5" s="17"/>
      <c r="Y5" s="17" t="s">
        <v>55</v>
      </c>
      <c r="Z5" s="17"/>
      <c r="AA5" s="17"/>
      <c r="AB5" s="17"/>
      <c r="AC5" s="17"/>
      <c r="AD5" s="17"/>
      <c r="AE5" s="17"/>
      <c r="AF5" s="17" t="s">
        <v>42</v>
      </c>
      <c r="AG5" s="17"/>
      <c r="AH5" s="17" t="s">
        <v>43</v>
      </c>
      <c r="AI5" s="17"/>
      <c r="AJ5" s="17" t="s">
        <v>56</v>
      </c>
      <c r="AK5" s="17"/>
      <c r="AL5" s="17"/>
      <c r="AM5" s="17"/>
      <c r="AN5" s="17"/>
      <c r="AO5" s="17"/>
      <c r="AP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R6" s="13" t="s">
        <v>31</v>
      </c>
      <c r="T6" s="13" t="s">
        <v>32</v>
      </c>
      <c r="U6" s="13" t="s">
        <v>33</v>
      </c>
      <c r="V6" s="13" t="s">
        <v>34</v>
      </c>
      <c r="W6" s="13" t="s">
        <v>35</v>
      </c>
      <c r="Y6" s="13" t="s">
        <v>36</v>
      </c>
      <c r="Z6" s="13" t="s">
        <v>37</v>
      </c>
      <c r="AA6" s="13" t="s">
        <v>38</v>
      </c>
      <c r="AB6" s="13" t="s">
        <v>39</v>
      </c>
      <c r="AC6" s="13" t="s">
        <v>40</v>
      </c>
      <c r="AD6" s="13" t="s">
        <v>41</v>
      </c>
      <c r="AF6" s="13" t="s">
        <v>42</v>
      </c>
      <c r="AH6" s="13" t="s">
        <v>43</v>
      </c>
      <c r="AJ6" s="13" t="s">
        <v>44</v>
      </c>
      <c r="AK6" s="13" t="s">
        <v>45</v>
      </c>
      <c r="AL6" s="13" t="s">
        <v>46</v>
      </c>
      <c r="AM6" s="13" t="s">
        <v>47</v>
      </c>
      <c r="AN6" s="13" t="s">
        <v>48</v>
      </c>
      <c r="AO6" s="13" t="s">
        <v>49</v>
      </c>
      <c r="AP6" s="13" t="s">
        <v>50</v>
      </c>
    </row>
    <row r="7" ht="30" customHeight="1">
      <c r="B7" s="11" t="s">
        <v>19</v>
      </c>
      <c r="C7" s="11" t="n">
        <v>296</v>
      </c>
      <c r="D7" s="11" t="n">
        <v>193</v>
      </c>
      <c r="E7" s="11" t="n">
        <v>103</v>
      </c>
      <c r="F7" s="11"/>
      <c r="G7" s="11" t="n">
        <v>32</v>
      </c>
      <c r="H7" s="11" t="n">
        <v>76</v>
      </c>
      <c r="I7" s="11" t="n">
        <v>75</v>
      </c>
      <c r="J7" s="11" t="n">
        <v>44</v>
      </c>
      <c r="K7" s="11" t="n">
        <v>32</v>
      </c>
      <c r="L7" s="11" t="n">
        <v>37</v>
      </c>
      <c r="M7" s="11"/>
      <c r="N7" s="11" t="n">
        <v>7</v>
      </c>
      <c r="O7" s="11" t="n">
        <v>42</v>
      </c>
      <c r="P7" s="11" t="n">
        <v>56</v>
      </c>
      <c r="Q7" s="11" t="n">
        <v>116</v>
      </c>
      <c r="R7" s="11" t="n">
        <v>73</v>
      </c>
      <c r="S7" s="11"/>
      <c r="T7" s="11" t="n">
        <v>14</v>
      </c>
      <c r="U7" s="11" t="n">
        <v>35</v>
      </c>
      <c r="V7" s="11" t="n">
        <v>41</v>
      </c>
      <c r="W7" s="11" t="n">
        <v>187</v>
      </c>
      <c r="X7" s="11"/>
      <c r="Y7" s="11" t="n">
        <v>188</v>
      </c>
      <c r="Z7" s="11" t="n">
        <v>29</v>
      </c>
      <c r="AA7" s="11" t="n">
        <v>43</v>
      </c>
      <c r="AB7" s="11" t="n">
        <v>12</v>
      </c>
      <c r="AC7" s="11" t="n">
        <v>11</v>
      </c>
      <c r="AD7" s="11" t="n">
        <v>10</v>
      </c>
      <c r="AE7" s="11"/>
      <c r="AF7" s="11" t="n">
        <v>169</v>
      </c>
      <c r="AG7" s="11"/>
      <c r="AH7" s="11" t="n">
        <v>284</v>
      </c>
      <c r="AI7" s="11"/>
      <c r="AJ7" s="11" t="n">
        <v>96</v>
      </c>
      <c r="AK7" s="11" t="n">
        <v>45</v>
      </c>
      <c r="AL7" s="11" t="n">
        <v>47</v>
      </c>
      <c r="AM7" s="11" t="n">
        <v>31</v>
      </c>
      <c r="AN7" s="11" t="n">
        <v>20</v>
      </c>
      <c r="AO7" s="11" t="n">
        <v>28</v>
      </c>
      <c r="AP7" s="11" t="n">
        <v>29</v>
      </c>
    </row>
    <row r="8" ht="30" customHeight="1">
      <c r="B8" s="12" t="s">
        <v>20</v>
      </c>
      <c r="C8" s="12" t="n">
        <v>284</v>
      </c>
      <c r="D8" s="12" t="n">
        <v>189</v>
      </c>
      <c r="E8" s="12" t="n">
        <v>95</v>
      </c>
      <c r="F8" s="12"/>
      <c r="G8" s="12" t="n">
        <v>27</v>
      </c>
      <c r="H8" s="12" t="n">
        <v>70</v>
      </c>
      <c r="I8" s="12" t="n">
        <v>63</v>
      </c>
      <c r="J8" s="12" t="n">
        <v>43</v>
      </c>
      <c r="K8" s="12" t="n">
        <v>36</v>
      </c>
      <c r="L8" s="12" t="n">
        <v>44</v>
      </c>
      <c r="M8" s="12"/>
      <c r="N8" s="12" t="n">
        <v>9</v>
      </c>
      <c r="O8" s="12" t="n">
        <v>49</v>
      </c>
      <c r="P8" s="12" t="n">
        <v>69</v>
      </c>
      <c r="Q8" s="12" t="n">
        <v>98</v>
      </c>
      <c r="R8" s="12" t="n">
        <v>57</v>
      </c>
      <c r="S8" s="12"/>
      <c r="T8" s="12" t="n">
        <v>14</v>
      </c>
      <c r="U8" s="12" t="n">
        <v>40</v>
      </c>
      <c r="V8" s="12" t="n">
        <v>44</v>
      </c>
      <c r="W8" s="12" t="n">
        <v>168</v>
      </c>
      <c r="X8" s="12"/>
      <c r="Y8" s="12" t="n">
        <v>162</v>
      </c>
      <c r="Z8" s="12" t="n">
        <v>31</v>
      </c>
      <c r="AA8" s="12" t="n">
        <v>52</v>
      </c>
      <c r="AB8" s="12" t="n">
        <v>13</v>
      </c>
      <c r="AC8" s="12" t="n">
        <v>11</v>
      </c>
      <c r="AD8" s="12" t="n">
        <v>10</v>
      </c>
      <c r="AE8" s="12"/>
      <c r="AF8" s="12" t="n">
        <v>160</v>
      </c>
      <c r="AG8" s="12"/>
      <c r="AH8" s="12" t="n">
        <v>272</v>
      </c>
      <c r="AI8" s="12"/>
      <c r="AJ8" s="12" t="n">
        <v>79</v>
      </c>
      <c r="AK8" s="12" t="n">
        <v>43</v>
      </c>
      <c r="AL8" s="12" t="n">
        <v>40</v>
      </c>
      <c r="AM8" s="12" t="n">
        <v>31</v>
      </c>
      <c r="AN8" s="12" t="n">
        <v>26</v>
      </c>
      <c r="AO8" s="12" t="n">
        <v>25</v>
      </c>
      <c r="AP8" s="12" t="n">
        <v>41</v>
      </c>
    </row>
    <row r="9">
      <c r="B9" s="20" t="s">
        <v>135</v>
      </c>
      <c r="C9" s="19" t="n">
        <v>0.269555290979103</v>
      </c>
      <c r="D9" s="19" t="n">
        <v>0.322500324728675</v>
      </c>
      <c r="E9" s="19" t="n">
        <v>0.164700861791686</v>
      </c>
      <c r="F9" s="19"/>
      <c r="G9" s="19" t="n">
        <v>0.26089469229935</v>
      </c>
      <c r="H9" s="19" t="n">
        <v>0.439042751308523</v>
      </c>
      <c r="I9" s="19" t="n">
        <v>0.291028719287871</v>
      </c>
      <c r="J9" s="19" t="n">
        <v>0.158367613027128</v>
      </c>
      <c r="K9" s="19" t="n">
        <v>0.20005756638138</v>
      </c>
      <c r="L9" s="19" t="n">
        <v>0.138039847220825</v>
      </c>
      <c r="M9" s="19"/>
      <c r="N9" s="19" t="n">
        <v>0.257302793824006</v>
      </c>
      <c r="O9" s="19" t="n">
        <v>0.249237688093134</v>
      </c>
      <c r="P9" s="19" t="n">
        <v>0.332456835314121</v>
      </c>
      <c r="Q9" s="19" t="n">
        <v>0.263150494822366</v>
      </c>
      <c r="R9" s="19" t="n">
        <v>0.233241610194691</v>
      </c>
      <c r="S9" s="19"/>
      <c r="T9" s="19" t="n">
        <v>0.351029450933465</v>
      </c>
      <c r="U9" s="19" t="n">
        <v>0.199018677244947</v>
      </c>
      <c r="V9" s="19" t="n">
        <v>0.188015801874033</v>
      </c>
      <c r="W9" s="19" t="n">
        <v>0.295170646746429</v>
      </c>
      <c r="X9" s="19"/>
      <c r="Y9" s="19" t="n">
        <v>0.30616114760082</v>
      </c>
      <c r="Z9" s="19" t="n">
        <v>0.338061671066746</v>
      </c>
      <c r="AA9" s="19" t="n">
        <v>0.129143442926981</v>
      </c>
      <c r="AB9" s="19" t="n">
        <v>0.43858339287419</v>
      </c>
      <c r="AC9" s="19" t="n">
        <v>0.336715520861109</v>
      </c>
      <c r="AD9" s="19" t="n">
        <v>0</v>
      </c>
      <c r="AE9" s="19"/>
      <c r="AF9" s="19" t="n">
        <v>0.261912221915023</v>
      </c>
      <c r="AG9" s="19"/>
      <c r="AH9" s="19" t="n">
        <v>0.273212827192806</v>
      </c>
      <c r="AI9" s="19"/>
      <c r="AJ9" s="19" t="n">
        <v>0.330688035098931</v>
      </c>
      <c r="AK9" s="19" t="n">
        <v>0.130359500091697</v>
      </c>
      <c r="AL9" s="19" t="n">
        <v>0.229855968741897</v>
      </c>
      <c r="AM9" s="19" t="n">
        <v>0.32200857299321</v>
      </c>
      <c r="AN9" s="19" t="n">
        <v>0.404321813406288</v>
      </c>
      <c r="AO9" s="19" t="n">
        <v>0.379112719763749</v>
      </c>
      <c r="AP9" s="19" t="n">
        <v>0.141763134065732</v>
      </c>
    </row>
    <row r="10">
      <c r="B10" s="20" t="s">
        <v>136</v>
      </c>
      <c r="C10" s="19" t="n">
        <v>0.433333806141747</v>
      </c>
      <c r="D10" s="19" t="n">
        <v>0.387289546697566</v>
      </c>
      <c r="E10" s="19" t="n">
        <v>0.524521670223824</v>
      </c>
      <c r="F10" s="19"/>
      <c r="G10" s="19" t="n">
        <v>0.501909325151019</v>
      </c>
      <c r="H10" s="19" t="n">
        <v>0.316893963914337</v>
      </c>
      <c r="I10" s="19" t="n">
        <v>0.381587186992245</v>
      </c>
      <c r="J10" s="19" t="n">
        <v>0.525489428179214</v>
      </c>
      <c r="K10" s="19" t="n">
        <v>0.382277603106824</v>
      </c>
      <c r="L10" s="19" t="n">
        <v>0.60334302369447</v>
      </c>
      <c r="M10" s="19"/>
      <c r="N10" s="19" t="n">
        <v>0.571779148890937</v>
      </c>
      <c r="O10" s="19" t="n">
        <v>0.497587253178497</v>
      </c>
      <c r="P10" s="19" t="n">
        <v>0.273799628279336</v>
      </c>
      <c r="Q10" s="19" t="n">
        <v>0.474113526600984</v>
      </c>
      <c r="R10" s="19" t="n">
        <v>0.495654482907899</v>
      </c>
      <c r="S10" s="19"/>
      <c r="T10" s="19" t="n">
        <v>0.0767600587648763</v>
      </c>
      <c r="U10" s="19" t="n">
        <v>0.590329644069534</v>
      </c>
      <c r="V10" s="19" t="n">
        <v>0.469404070292247</v>
      </c>
      <c r="W10" s="19" t="n">
        <v>0.413513388848893</v>
      </c>
      <c r="X10" s="19"/>
      <c r="Y10" s="19" t="n">
        <v>0.395237167769029</v>
      </c>
      <c r="Z10" s="19" t="n">
        <v>0.359484323655654</v>
      </c>
      <c r="AA10" s="19" t="n">
        <v>0.611179889011772</v>
      </c>
      <c r="AB10" s="19" t="n">
        <v>0.394609124865026</v>
      </c>
      <c r="AC10" s="19" t="n">
        <v>0.440646071057823</v>
      </c>
      <c r="AD10" s="19" t="n">
        <v>0.456782590220862</v>
      </c>
      <c r="AE10" s="19"/>
      <c r="AF10" s="19" t="n">
        <v>0.431062457072437</v>
      </c>
      <c r="AG10" s="19"/>
      <c r="AH10" s="19" t="n">
        <v>0.436004113308011</v>
      </c>
      <c r="AI10" s="19"/>
      <c r="AJ10" s="19" t="n">
        <v>0.387215606353414</v>
      </c>
      <c r="AK10" s="19" t="n">
        <v>0.522414319152894</v>
      </c>
      <c r="AL10" s="19" t="n">
        <v>0.470495585167816</v>
      </c>
      <c r="AM10" s="19" t="n">
        <v>0.449490874788908</v>
      </c>
      <c r="AN10" s="19" t="n">
        <v>0.277952965560904</v>
      </c>
      <c r="AO10" s="19" t="n">
        <v>0.221521894377687</v>
      </c>
      <c r="AP10" s="19" t="n">
        <v>0.610030370375661</v>
      </c>
    </row>
    <row r="11">
      <c r="B11" s="20" t="s">
        <v>137</v>
      </c>
      <c r="C11" s="19" t="n">
        <v>0.217541550008969</v>
      </c>
      <c r="D11" s="19" t="n">
        <v>0.201133544275397</v>
      </c>
      <c r="E11" s="19" t="n">
        <v>0.250036610517103</v>
      </c>
      <c r="F11" s="19"/>
      <c r="G11" s="19" t="n">
        <v>0.195321098078086</v>
      </c>
      <c r="H11" s="19" t="n">
        <v>0.197072353078524</v>
      </c>
      <c r="I11" s="19" t="n">
        <v>0.241794811959868</v>
      </c>
      <c r="J11" s="19" t="n">
        <v>0.198815895606419</v>
      </c>
      <c r="K11" s="19" t="n">
        <v>0.327730810969387</v>
      </c>
      <c r="L11" s="19" t="n">
        <v>0.157540100377794</v>
      </c>
      <c r="M11" s="19"/>
      <c r="N11" s="19" t="n">
        <v>0.170918057285058</v>
      </c>
      <c r="O11" s="19" t="n">
        <v>0.133326902993233</v>
      </c>
      <c r="P11" s="19" t="n">
        <v>0.306468214540272</v>
      </c>
      <c r="Q11" s="19" t="n">
        <v>0.191767347512308</v>
      </c>
      <c r="R11" s="19" t="n">
        <v>0.205784120007309</v>
      </c>
      <c r="S11" s="19"/>
      <c r="T11" s="19" t="n">
        <v>0.572210490301659</v>
      </c>
      <c r="U11" s="19" t="n">
        <v>0.210651678685519</v>
      </c>
      <c r="V11" s="19" t="n">
        <v>0.266536859355447</v>
      </c>
      <c r="W11" s="19" t="n">
        <v>0.176838893510327</v>
      </c>
      <c r="X11" s="19"/>
      <c r="Y11" s="19" t="n">
        <v>0.21048778240545</v>
      </c>
      <c r="Z11" s="19" t="n">
        <v>0.302454005277599</v>
      </c>
      <c r="AA11" s="19" t="n">
        <v>0.174253801817953</v>
      </c>
      <c r="AB11" s="19" t="n">
        <v>0.0873117753954213</v>
      </c>
      <c r="AC11" s="19" t="n">
        <v>0.222638408081069</v>
      </c>
      <c r="AD11" s="19" t="n">
        <v>0.271413257112355</v>
      </c>
      <c r="AE11" s="19"/>
      <c r="AF11" s="19" t="n">
        <v>0.242931082643266</v>
      </c>
      <c r="AG11" s="19"/>
      <c r="AH11" s="19" t="n">
        <v>0.21762986970476</v>
      </c>
      <c r="AI11" s="19"/>
      <c r="AJ11" s="19" t="n">
        <v>0.231156442953511</v>
      </c>
      <c r="AK11" s="19" t="n">
        <v>0.304164417887195</v>
      </c>
      <c r="AL11" s="19" t="n">
        <v>0.209689794092771</v>
      </c>
      <c r="AM11" s="19" t="n">
        <v>0.199592834854749</v>
      </c>
      <c r="AN11" s="19" t="n">
        <v>0.153380813131523</v>
      </c>
      <c r="AO11" s="19" t="n">
        <v>0.261196002152238</v>
      </c>
      <c r="AP11" s="19" t="n">
        <v>0.135082686781252</v>
      </c>
    </row>
    <row r="12">
      <c r="B12" s="20" t="s">
        <v>138</v>
      </c>
      <c r="C12" s="19" t="n">
        <v>0.0316035628621656</v>
      </c>
      <c r="D12" s="19" t="n">
        <v>0.0351828927174091</v>
      </c>
      <c r="E12" s="19" t="n">
        <v>0.0245149171051293</v>
      </c>
      <c r="F12" s="19"/>
      <c r="G12" s="19" t="n">
        <v>0.0418748844715445</v>
      </c>
      <c r="H12" s="19" t="n">
        <v>0.0371746459696734</v>
      </c>
      <c r="I12" s="19" t="n">
        <v>0.0698792518162917</v>
      </c>
      <c r="J12" s="19" t="n">
        <v>0</v>
      </c>
      <c r="K12" s="19" t="n">
        <v>0.0218439499093348</v>
      </c>
      <c r="L12" s="19" t="n">
        <v>0</v>
      </c>
      <c r="M12" s="19"/>
      <c r="N12" s="19" t="n">
        <v>0</v>
      </c>
      <c r="O12" s="19" t="n">
        <v>0.0496416463593477</v>
      </c>
      <c r="P12" s="19" t="n">
        <v>0.014662760651938</v>
      </c>
      <c r="Q12" s="19" t="n">
        <v>0.0274086401123724</v>
      </c>
      <c r="R12" s="19" t="n">
        <v>0.0495962741733562</v>
      </c>
      <c r="S12" s="19"/>
      <c r="T12" s="19" t="n">
        <v>0</v>
      </c>
      <c r="U12" s="19" t="n">
        <v>0</v>
      </c>
      <c r="V12" s="19" t="n">
        <v>0.0604068149268531</v>
      </c>
      <c r="W12" s="19" t="n">
        <v>0.0375214588429138</v>
      </c>
      <c r="X12" s="19"/>
      <c r="Y12" s="19" t="n">
        <v>0.0354791085916312</v>
      </c>
      <c r="Z12" s="19" t="n">
        <v>0</v>
      </c>
      <c r="AA12" s="19" t="n">
        <v>0</v>
      </c>
      <c r="AB12" s="19" t="n">
        <v>0.0794957068653633</v>
      </c>
      <c r="AC12" s="19" t="n">
        <v>0</v>
      </c>
      <c r="AD12" s="19" t="n">
        <v>0.211406382967831</v>
      </c>
      <c r="AE12" s="19"/>
      <c r="AF12" s="19" t="n">
        <v>0.0264247610980357</v>
      </c>
      <c r="AG12" s="19"/>
      <c r="AH12" s="19" t="n">
        <v>0.0330041007437264</v>
      </c>
      <c r="AI12" s="19"/>
      <c r="AJ12" s="19" t="n">
        <v>0.0422257902301782</v>
      </c>
      <c r="AK12" s="19" t="n">
        <v>0</v>
      </c>
      <c r="AL12" s="19" t="n">
        <v>0.0647714811572179</v>
      </c>
      <c r="AM12" s="19" t="n">
        <v>0</v>
      </c>
      <c r="AN12" s="19" t="n">
        <v>0.0536679974055415</v>
      </c>
      <c r="AO12" s="19" t="n">
        <v>0.0675112344744751</v>
      </c>
      <c r="AP12" s="19" t="n">
        <v>0</v>
      </c>
    </row>
    <row r="13">
      <c r="B13" s="20" t="s">
        <v>139</v>
      </c>
      <c r="C13" s="19" t="n">
        <v>0.00318323934026316</v>
      </c>
      <c r="D13" s="19" t="n">
        <v>0.00479057930300287</v>
      </c>
      <c r="E13" s="19" t="n">
        <v>0</v>
      </c>
      <c r="F13" s="19"/>
      <c r="G13" s="19" t="n">
        <v>0</v>
      </c>
      <c r="H13" s="19" t="n">
        <v>0</v>
      </c>
      <c r="I13" s="19" t="n">
        <v>0</v>
      </c>
      <c r="J13" s="19" t="n">
        <v>0.021031886539588</v>
      </c>
      <c r="K13" s="19" t="n">
        <v>0</v>
      </c>
      <c r="L13" s="19" t="n">
        <v>0</v>
      </c>
      <c r="M13" s="19"/>
      <c r="N13" s="19" t="n">
        <v>0</v>
      </c>
      <c r="O13" s="19" t="n">
        <v>0</v>
      </c>
      <c r="P13" s="19" t="n">
        <v>0</v>
      </c>
      <c r="Q13" s="19" t="n">
        <v>0</v>
      </c>
      <c r="R13" s="19" t="n">
        <v>0.0157235127167444</v>
      </c>
      <c r="S13" s="19"/>
      <c r="T13" s="19" t="n">
        <v>0</v>
      </c>
      <c r="U13" s="19" t="n">
        <v>0</v>
      </c>
      <c r="V13" s="19" t="n">
        <v>0</v>
      </c>
      <c r="W13" s="19" t="n">
        <v>0.00538017220315789</v>
      </c>
      <c r="X13" s="19"/>
      <c r="Y13" s="19" t="n">
        <v>0.005561018209444</v>
      </c>
      <c r="Z13" s="19" t="n">
        <v>0</v>
      </c>
      <c r="AA13" s="19" t="n">
        <v>0</v>
      </c>
      <c r="AB13" s="19" t="n">
        <v>0</v>
      </c>
      <c r="AC13" s="19" t="n">
        <v>0</v>
      </c>
      <c r="AD13" s="19" t="n">
        <v>0</v>
      </c>
      <c r="AE13" s="19"/>
      <c r="AF13" s="19" t="n">
        <v>0.00564873187440855</v>
      </c>
      <c r="AG13" s="19"/>
      <c r="AH13" s="19" t="n">
        <v>0.00332430720978019</v>
      </c>
      <c r="AI13" s="19"/>
      <c r="AJ13" s="19" t="n">
        <v>0</v>
      </c>
      <c r="AK13" s="19" t="n">
        <v>0</v>
      </c>
      <c r="AL13" s="19" t="n">
        <v>0</v>
      </c>
      <c r="AM13" s="19" t="n">
        <v>0.0289077173631335</v>
      </c>
      <c r="AN13" s="19" t="n">
        <v>0</v>
      </c>
      <c r="AO13" s="19" t="n">
        <v>0</v>
      </c>
      <c r="AP13" s="19" t="n">
        <v>0</v>
      </c>
    </row>
    <row r="14">
      <c r="B14" s="20" t="s">
        <v>60</v>
      </c>
      <c r="C14" s="21" t="n">
        <v>0.0447825506677525</v>
      </c>
      <c r="D14" s="21" t="n">
        <v>0.0491031122779505</v>
      </c>
      <c r="E14" s="21" t="n">
        <v>0.0362259403622574</v>
      </c>
      <c r="F14" s="21"/>
      <c r="G14" s="21" t="n">
        <v>0</v>
      </c>
      <c r="H14" s="21" t="n">
        <v>0.0098162857289425</v>
      </c>
      <c r="I14" s="21" t="n">
        <v>0.0157100299437241</v>
      </c>
      <c r="J14" s="21" t="n">
        <v>0.0962951766476513</v>
      </c>
      <c r="K14" s="21" t="n">
        <v>0.0680900696330748</v>
      </c>
      <c r="L14" s="21" t="n">
        <v>0.101077028706911</v>
      </c>
      <c r="M14" s="21"/>
      <c r="N14" s="21" t="n">
        <v>0</v>
      </c>
      <c r="O14" s="21" t="n">
        <v>0.0702065093757882</v>
      </c>
      <c r="P14" s="21" t="n">
        <v>0.0726125612143333</v>
      </c>
      <c r="Q14" s="21" t="n">
        <v>0.0435599909519695</v>
      </c>
      <c r="R14" s="21" t="n">
        <v>0</v>
      </c>
      <c r="S14" s="21"/>
      <c r="T14" s="21" t="n">
        <v>0</v>
      </c>
      <c r="U14" s="21" t="n">
        <v>0</v>
      </c>
      <c r="V14" s="21" t="n">
        <v>0.0156364535514209</v>
      </c>
      <c r="W14" s="21" t="n">
        <v>0.0715754398482791</v>
      </c>
      <c r="X14" s="21"/>
      <c r="Y14" s="21" t="n">
        <v>0.0470737754236256</v>
      </c>
      <c r="Z14" s="21" t="n">
        <v>0</v>
      </c>
      <c r="AA14" s="21" t="n">
        <v>0.0854228662432936</v>
      </c>
      <c r="AB14" s="21" t="n">
        <v>0</v>
      </c>
      <c r="AC14" s="21" t="n">
        <v>0</v>
      </c>
      <c r="AD14" s="21" t="n">
        <v>0.0603977696989517</v>
      </c>
      <c r="AE14" s="21"/>
      <c r="AF14" s="21" t="n">
        <v>0.0320207453968299</v>
      </c>
      <c r="AG14" s="21"/>
      <c r="AH14" s="21" t="n">
        <v>0.0368247818409164</v>
      </c>
      <c r="AI14" s="21"/>
      <c r="AJ14" s="21" t="n">
        <v>0.00871412536396492</v>
      </c>
      <c r="AK14" s="21" t="n">
        <v>0.0430617628682139</v>
      </c>
      <c r="AL14" s="21" t="n">
        <v>0.0251871708402984</v>
      </c>
      <c r="AM14" s="21" t="n">
        <v>0</v>
      </c>
      <c r="AN14" s="21" t="n">
        <v>0.110676410495744</v>
      </c>
      <c r="AO14" s="21" t="n">
        <v>0.0706581492318509</v>
      </c>
      <c r="AP14" s="21" t="n">
        <v>0.113123808777356</v>
      </c>
    </row>
    <row r="15">
      <c r="B15" s="18" t="s">
        <v>154</v>
      </c>
    </row>
    <row r="16">
      <c r="B16" t="s">
        <v>65</v>
      </c>
    </row>
    <row r="17">
      <c r="B17" t="s">
        <v>66</v>
      </c>
    </row>
    <row r="19">
      <c r="B19" s="9" t="str">
        <f>=HYPERLINK("#'Contents'!A1", "Return to Contents")</f>
      </c>
    </row>
  </sheetData>
  <mergeCells count="9">
    <mergeCell ref="D5:E5"/>
    <mergeCell ref="G5:L5"/>
    <mergeCell ref="N5:R5"/>
    <mergeCell ref="T5:W5"/>
    <mergeCell ref="Y5:AD5"/>
    <mergeCell ref="AF5:AF5"/>
    <mergeCell ref="AH5:AH5"/>
    <mergeCell ref="AJ5:AP5"/>
    <mergeCell ref="D2:AJ2"/>
  </mergeCells>
  <pageMargins left="0.7" right="0.7" top="0.75" bottom="0.75" header="0.3" footer="0.3"/>
  <pageSetup paperSize="9" orientation="portrait" horizontalDpi="300" verticalDpi="300" r:id="rId2"/>
  <drawing r:id="rId1"/>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2.21" hidden="0" customWidth="1"/>
    <col min="20" max="20" width="10.71" hidden="0" customWidth="1"/>
    <col min="21" max="21" width="10.71" hidden="0" customWidth="1"/>
    <col min="22" max="22" width="10.71" hidden="0" customWidth="1"/>
    <col min="23" max="23" width="10.71" hidden="0" customWidth="1"/>
    <col min="24" max="24" width="2.2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2.21" hidden="0" customWidth="1"/>
    <col min="34" max="34" width="10.71" hidden="0" customWidth="1"/>
    <col min="35" max="35" width="2.2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s>
  <sheetData>
    <row r="2" ht="40" customHeight="1">
      <c r="D2" s="16" t="s">
        <v>158</v>
      </c>
    </row>
    <row r="5" ht="30" customHeight="1">
      <c r="B5" s="17"/>
      <c r="C5" s="17"/>
      <c r="D5" s="17" t="s">
        <v>51</v>
      </c>
      <c r="E5" s="17"/>
      <c r="F5" s="17"/>
      <c r="G5" s="17" t="s">
        <v>52</v>
      </c>
      <c r="H5" s="17"/>
      <c r="I5" s="17"/>
      <c r="J5" s="17"/>
      <c r="K5" s="17"/>
      <c r="L5" s="17"/>
      <c r="M5" s="17"/>
      <c r="N5" s="17" t="s">
        <v>53</v>
      </c>
      <c r="O5" s="17"/>
      <c r="P5" s="17"/>
      <c r="Q5" s="17"/>
      <c r="R5" s="17"/>
      <c r="S5" s="17"/>
      <c r="T5" s="17" t="s">
        <v>54</v>
      </c>
      <c r="U5" s="17"/>
      <c r="V5" s="17"/>
      <c r="W5" s="17"/>
      <c r="X5" s="17"/>
      <c r="Y5" s="17" t="s">
        <v>55</v>
      </c>
      <c r="Z5" s="17"/>
      <c r="AA5" s="17"/>
      <c r="AB5" s="17"/>
      <c r="AC5" s="17"/>
      <c r="AD5" s="17"/>
      <c r="AE5" s="17"/>
      <c r="AF5" s="17" t="s">
        <v>42</v>
      </c>
      <c r="AG5" s="17"/>
      <c r="AH5" s="17" t="s">
        <v>43</v>
      </c>
      <c r="AI5" s="17"/>
      <c r="AJ5" s="17" t="s">
        <v>56</v>
      </c>
      <c r="AK5" s="17"/>
      <c r="AL5" s="17"/>
      <c r="AM5" s="17"/>
      <c r="AN5" s="17"/>
      <c r="AO5" s="17"/>
      <c r="AP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R6" s="13" t="s">
        <v>31</v>
      </c>
      <c r="T6" s="13" t="s">
        <v>32</v>
      </c>
      <c r="U6" s="13" t="s">
        <v>33</v>
      </c>
      <c r="V6" s="13" t="s">
        <v>34</v>
      </c>
      <c r="W6" s="13" t="s">
        <v>35</v>
      </c>
      <c r="Y6" s="13" t="s">
        <v>36</v>
      </c>
      <c r="Z6" s="13" t="s">
        <v>37</v>
      </c>
      <c r="AA6" s="13" t="s">
        <v>38</v>
      </c>
      <c r="AB6" s="13" t="s">
        <v>39</v>
      </c>
      <c r="AC6" s="13" t="s">
        <v>40</v>
      </c>
      <c r="AD6" s="13" t="s">
        <v>41</v>
      </c>
      <c r="AF6" s="13" t="s">
        <v>42</v>
      </c>
      <c r="AH6" s="13" t="s">
        <v>43</v>
      </c>
      <c r="AJ6" s="13" t="s">
        <v>44</v>
      </c>
      <c r="AK6" s="13" t="s">
        <v>45</v>
      </c>
      <c r="AL6" s="13" t="s">
        <v>46</v>
      </c>
      <c r="AM6" s="13" t="s">
        <v>47</v>
      </c>
      <c r="AN6" s="13" t="s">
        <v>48</v>
      </c>
      <c r="AO6" s="13" t="s">
        <v>49</v>
      </c>
      <c r="AP6" s="13" t="s">
        <v>50</v>
      </c>
    </row>
    <row r="7" ht="30" customHeight="1">
      <c r="B7" s="11" t="s">
        <v>19</v>
      </c>
      <c r="C7" s="11" t="n">
        <v>296</v>
      </c>
      <c r="D7" s="11" t="n">
        <v>193</v>
      </c>
      <c r="E7" s="11" t="n">
        <v>103</v>
      </c>
      <c r="F7" s="11"/>
      <c r="G7" s="11" t="n">
        <v>32</v>
      </c>
      <c r="H7" s="11" t="n">
        <v>76</v>
      </c>
      <c r="I7" s="11" t="n">
        <v>75</v>
      </c>
      <c r="J7" s="11" t="n">
        <v>44</v>
      </c>
      <c r="K7" s="11" t="n">
        <v>32</v>
      </c>
      <c r="L7" s="11" t="n">
        <v>37</v>
      </c>
      <c r="M7" s="11"/>
      <c r="N7" s="11" t="n">
        <v>7</v>
      </c>
      <c r="O7" s="11" t="n">
        <v>42</v>
      </c>
      <c r="P7" s="11" t="n">
        <v>56</v>
      </c>
      <c r="Q7" s="11" t="n">
        <v>116</v>
      </c>
      <c r="R7" s="11" t="n">
        <v>73</v>
      </c>
      <c r="S7" s="11"/>
      <c r="T7" s="11" t="n">
        <v>14</v>
      </c>
      <c r="U7" s="11" t="n">
        <v>35</v>
      </c>
      <c r="V7" s="11" t="n">
        <v>41</v>
      </c>
      <c r="W7" s="11" t="n">
        <v>187</v>
      </c>
      <c r="X7" s="11"/>
      <c r="Y7" s="11" t="n">
        <v>188</v>
      </c>
      <c r="Z7" s="11" t="n">
        <v>29</v>
      </c>
      <c r="AA7" s="11" t="n">
        <v>43</v>
      </c>
      <c r="AB7" s="11" t="n">
        <v>12</v>
      </c>
      <c r="AC7" s="11" t="n">
        <v>11</v>
      </c>
      <c r="AD7" s="11" t="n">
        <v>10</v>
      </c>
      <c r="AE7" s="11"/>
      <c r="AF7" s="11" t="n">
        <v>169</v>
      </c>
      <c r="AG7" s="11"/>
      <c r="AH7" s="11" t="n">
        <v>284</v>
      </c>
      <c r="AI7" s="11"/>
      <c r="AJ7" s="11" t="n">
        <v>96</v>
      </c>
      <c r="AK7" s="11" t="n">
        <v>45</v>
      </c>
      <c r="AL7" s="11" t="n">
        <v>47</v>
      </c>
      <c r="AM7" s="11" t="n">
        <v>31</v>
      </c>
      <c r="AN7" s="11" t="n">
        <v>20</v>
      </c>
      <c r="AO7" s="11" t="n">
        <v>28</v>
      </c>
      <c r="AP7" s="11" t="n">
        <v>29</v>
      </c>
    </row>
    <row r="8" ht="30" customHeight="1">
      <c r="B8" s="12" t="s">
        <v>20</v>
      </c>
      <c r="C8" s="12" t="n">
        <v>284</v>
      </c>
      <c r="D8" s="12" t="n">
        <v>189</v>
      </c>
      <c r="E8" s="12" t="n">
        <v>95</v>
      </c>
      <c r="F8" s="12"/>
      <c r="G8" s="12" t="n">
        <v>27</v>
      </c>
      <c r="H8" s="12" t="n">
        <v>70</v>
      </c>
      <c r="I8" s="12" t="n">
        <v>63</v>
      </c>
      <c r="J8" s="12" t="n">
        <v>43</v>
      </c>
      <c r="K8" s="12" t="n">
        <v>36</v>
      </c>
      <c r="L8" s="12" t="n">
        <v>44</v>
      </c>
      <c r="M8" s="12"/>
      <c r="N8" s="12" t="n">
        <v>9</v>
      </c>
      <c r="O8" s="12" t="n">
        <v>49</v>
      </c>
      <c r="P8" s="12" t="n">
        <v>69</v>
      </c>
      <c r="Q8" s="12" t="n">
        <v>98</v>
      </c>
      <c r="R8" s="12" t="n">
        <v>57</v>
      </c>
      <c r="S8" s="12"/>
      <c r="T8" s="12" t="n">
        <v>14</v>
      </c>
      <c r="U8" s="12" t="n">
        <v>40</v>
      </c>
      <c r="V8" s="12" t="n">
        <v>44</v>
      </c>
      <c r="W8" s="12" t="n">
        <v>168</v>
      </c>
      <c r="X8" s="12"/>
      <c r="Y8" s="12" t="n">
        <v>162</v>
      </c>
      <c r="Z8" s="12" t="n">
        <v>31</v>
      </c>
      <c r="AA8" s="12" t="n">
        <v>52</v>
      </c>
      <c r="AB8" s="12" t="n">
        <v>13</v>
      </c>
      <c r="AC8" s="12" t="n">
        <v>11</v>
      </c>
      <c r="AD8" s="12" t="n">
        <v>10</v>
      </c>
      <c r="AE8" s="12"/>
      <c r="AF8" s="12" t="n">
        <v>160</v>
      </c>
      <c r="AG8" s="12"/>
      <c r="AH8" s="12" t="n">
        <v>272</v>
      </c>
      <c r="AI8" s="12"/>
      <c r="AJ8" s="12" t="n">
        <v>79</v>
      </c>
      <c r="AK8" s="12" t="n">
        <v>43</v>
      </c>
      <c r="AL8" s="12" t="n">
        <v>40</v>
      </c>
      <c r="AM8" s="12" t="n">
        <v>31</v>
      </c>
      <c r="AN8" s="12" t="n">
        <v>26</v>
      </c>
      <c r="AO8" s="12" t="n">
        <v>25</v>
      </c>
      <c r="AP8" s="12" t="n">
        <v>41</v>
      </c>
    </row>
    <row r="9">
      <c r="B9" s="20" t="s">
        <v>135</v>
      </c>
      <c r="C9" s="19" t="n">
        <v>0.215425792888885</v>
      </c>
      <c r="D9" s="19" t="n">
        <v>0.255310779879068</v>
      </c>
      <c r="E9" s="19" t="n">
        <v>0.13643599445407</v>
      </c>
      <c r="F9" s="19"/>
      <c r="G9" s="19" t="n">
        <v>0.278655050420342</v>
      </c>
      <c r="H9" s="19" t="n">
        <v>0.280353096668621</v>
      </c>
      <c r="I9" s="19" t="n">
        <v>0.276981068051102</v>
      </c>
      <c r="J9" s="19" t="n">
        <v>0.165726774801113</v>
      </c>
      <c r="K9" s="19" t="n">
        <v>0.137077696401488</v>
      </c>
      <c r="L9" s="19" t="n">
        <v>0.0960636595533506</v>
      </c>
      <c r="M9" s="19"/>
      <c r="N9" s="19" t="n">
        <v>0.26199601742815</v>
      </c>
      <c r="O9" s="19" t="n">
        <v>0.171246653405075</v>
      </c>
      <c r="P9" s="19" t="n">
        <v>0.266368753723431</v>
      </c>
      <c r="Q9" s="19" t="n">
        <v>0.203754821826737</v>
      </c>
      <c r="R9" s="19" t="n">
        <v>0.212133092781507</v>
      </c>
      <c r="S9" s="19"/>
      <c r="T9" s="19" t="n">
        <v>0.0810326491490132</v>
      </c>
      <c r="U9" s="19" t="n">
        <v>0.168368223683355</v>
      </c>
      <c r="V9" s="19" t="n">
        <v>0.129146420638051</v>
      </c>
      <c r="W9" s="19" t="n">
        <v>0.247480837298904</v>
      </c>
      <c r="X9" s="19"/>
      <c r="Y9" s="19" t="n">
        <v>0.275864184467553</v>
      </c>
      <c r="Z9" s="19" t="n">
        <v>0.236229630028791</v>
      </c>
      <c r="AA9" s="19" t="n">
        <v>0.0936682582050457</v>
      </c>
      <c r="AB9" s="19" t="n">
        <v>0.0801936241935482</v>
      </c>
      <c r="AC9" s="19" t="n">
        <v>0.272482491433286</v>
      </c>
      <c r="AD9" s="19" t="n">
        <v>0</v>
      </c>
      <c r="AE9" s="19"/>
      <c r="AF9" s="19" t="n">
        <v>0.222119270105766</v>
      </c>
      <c r="AG9" s="19"/>
      <c r="AH9" s="19" t="n">
        <v>0.213725354427252</v>
      </c>
      <c r="AI9" s="19"/>
      <c r="AJ9" s="19" t="n">
        <v>0.230786206443387</v>
      </c>
      <c r="AK9" s="19" t="n">
        <v>0.136407584112329</v>
      </c>
      <c r="AL9" s="19" t="n">
        <v>0.160721902743213</v>
      </c>
      <c r="AM9" s="19" t="n">
        <v>0.304219691325035</v>
      </c>
      <c r="AN9" s="19" t="n">
        <v>0.346025690774091</v>
      </c>
      <c r="AO9" s="19" t="n">
        <v>0.260700336892956</v>
      </c>
      <c r="AP9" s="19" t="n">
        <v>0.142711348030672</v>
      </c>
    </row>
    <row r="10">
      <c r="B10" s="20" t="s">
        <v>136</v>
      </c>
      <c r="C10" s="19" t="n">
        <v>0.481327071659498</v>
      </c>
      <c r="D10" s="19" t="n">
        <v>0.460665665054176</v>
      </c>
      <c r="E10" s="19" t="n">
        <v>0.522245734702711</v>
      </c>
      <c r="F10" s="19"/>
      <c r="G10" s="19" t="n">
        <v>0.472688451550369</v>
      </c>
      <c r="H10" s="19" t="n">
        <v>0.46307029015001</v>
      </c>
      <c r="I10" s="19" t="n">
        <v>0.479847213478394</v>
      </c>
      <c r="J10" s="19" t="n">
        <v>0.483837143356863</v>
      </c>
      <c r="K10" s="19" t="n">
        <v>0.392427067546901</v>
      </c>
      <c r="L10" s="19" t="n">
        <v>0.588108595542888</v>
      </c>
      <c r="M10" s="19"/>
      <c r="N10" s="19" t="n">
        <v>0.567085925286792</v>
      </c>
      <c r="O10" s="19" t="n">
        <v>0.511710405466193</v>
      </c>
      <c r="P10" s="19" t="n">
        <v>0.350112832072122</v>
      </c>
      <c r="Q10" s="19" t="n">
        <v>0.581127195818201</v>
      </c>
      <c r="R10" s="19" t="n">
        <v>0.447216090604088</v>
      </c>
      <c r="S10" s="19"/>
      <c r="T10" s="19" t="n">
        <v>0.645025561747481</v>
      </c>
      <c r="U10" s="19" t="n">
        <v>0.589829068979642</v>
      </c>
      <c r="V10" s="19" t="n">
        <v>0.507578493988203</v>
      </c>
      <c r="W10" s="19" t="n">
        <v>0.44307824506208</v>
      </c>
      <c r="X10" s="19"/>
      <c r="Y10" s="19" t="n">
        <v>0.484541039103339</v>
      </c>
      <c r="Z10" s="19" t="n">
        <v>0.321790908907235</v>
      </c>
      <c r="AA10" s="19" t="n">
        <v>0.598304871463925</v>
      </c>
      <c r="AB10" s="19" t="n">
        <v>0.368409192655486</v>
      </c>
      <c r="AC10" s="19" t="n">
        <v>0.439812262085921</v>
      </c>
      <c r="AD10" s="19" t="n">
        <v>0.456782590220862</v>
      </c>
      <c r="AE10" s="19"/>
      <c r="AF10" s="19" t="n">
        <v>0.462511553004096</v>
      </c>
      <c r="AG10" s="19"/>
      <c r="AH10" s="19" t="n">
        <v>0.484981618807289</v>
      </c>
      <c r="AI10" s="19"/>
      <c r="AJ10" s="19" t="n">
        <v>0.524737871006788</v>
      </c>
      <c r="AK10" s="19" t="n">
        <v>0.598847814847154</v>
      </c>
      <c r="AL10" s="19" t="n">
        <v>0.451816657476327</v>
      </c>
      <c r="AM10" s="19" t="n">
        <v>0.507649407985471</v>
      </c>
      <c r="AN10" s="19" t="n">
        <v>0.191003572042351</v>
      </c>
      <c r="AO10" s="19" t="n">
        <v>0.425923628366461</v>
      </c>
      <c r="AP10" s="19" t="n">
        <v>0.499364669866525</v>
      </c>
    </row>
    <row r="11">
      <c r="B11" s="20" t="s">
        <v>137</v>
      </c>
      <c r="C11" s="19" t="n">
        <v>0.196163895410927</v>
      </c>
      <c r="D11" s="19" t="n">
        <v>0.169890701413482</v>
      </c>
      <c r="E11" s="19" t="n">
        <v>0.248196363131372</v>
      </c>
      <c r="F11" s="19"/>
      <c r="G11" s="19" t="n">
        <v>0.230065663346123</v>
      </c>
      <c r="H11" s="19" t="n">
        <v>0.109331041552149</v>
      </c>
      <c r="I11" s="19" t="n">
        <v>0.146355367123038</v>
      </c>
      <c r="J11" s="19" t="n">
        <v>0.244519062225757</v>
      </c>
      <c r="K11" s="19" t="n">
        <v>0.317581346529309</v>
      </c>
      <c r="L11" s="19" t="n">
        <v>0.239588574742664</v>
      </c>
      <c r="M11" s="19"/>
      <c r="N11" s="19" t="n">
        <v>0.170918057285058</v>
      </c>
      <c r="O11" s="19" t="n">
        <v>0.170156705466446</v>
      </c>
      <c r="P11" s="19" t="n">
        <v>0.184163736936888</v>
      </c>
      <c r="Q11" s="19" t="n">
        <v>0.153547864138461</v>
      </c>
      <c r="R11" s="19" t="n">
        <v>0.281169246609144</v>
      </c>
      <c r="S11" s="19"/>
      <c r="T11" s="19" t="n">
        <v>0.190368349473907</v>
      </c>
      <c r="U11" s="19" t="n">
        <v>0.210651678685519</v>
      </c>
      <c r="V11" s="19" t="n">
        <v>0.225336844123999</v>
      </c>
      <c r="W11" s="19" t="n">
        <v>0.18358327046076</v>
      </c>
      <c r="X11" s="19"/>
      <c r="Y11" s="19" t="n">
        <v>0.137226910518611</v>
      </c>
      <c r="Z11" s="19" t="n">
        <v>0.340110017731044</v>
      </c>
      <c r="AA11" s="19" t="n">
        <v>0.243595134273024</v>
      </c>
      <c r="AB11" s="19" t="n">
        <v>0.288778121843298</v>
      </c>
      <c r="AC11" s="19" t="n">
        <v>0.287705246480792</v>
      </c>
      <c r="AD11" s="19" t="n">
        <v>0.173049205944058</v>
      </c>
      <c r="AE11" s="19"/>
      <c r="AF11" s="19" t="n">
        <v>0.237814730194936</v>
      </c>
      <c r="AG11" s="19"/>
      <c r="AH11" s="19" t="n">
        <v>0.196474509686223</v>
      </c>
      <c r="AI11" s="19"/>
      <c r="AJ11" s="19" t="n">
        <v>0.175421066375234</v>
      </c>
      <c r="AK11" s="19" t="n">
        <v>0.109530782624928</v>
      </c>
      <c r="AL11" s="19" t="n">
        <v>0.211363745076186</v>
      </c>
      <c r="AM11" s="19" t="n">
        <v>0.159223183326361</v>
      </c>
      <c r="AN11" s="19" t="n">
        <v>0.299739262857974</v>
      </c>
      <c r="AO11" s="19" t="n">
        <v>0.247992519938831</v>
      </c>
      <c r="AP11" s="19" t="n">
        <v>0.243989613188661</v>
      </c>
    </row>
    <row r="12">
      <c r="B12" s="20" t="s">
        <v>138</v>
      </c>
      <c r="C12" s="19" t="n">
        <v>0.0625098736819155</v>
      </c>
      <c r="D12" s="19" t="n">
        <v>0.0659706372595649</v>
      </c>
      <c r="E12" s="19" t="n">
        <v>0.0556560412487657</v>
      </c>
      <c r="F12" s="19"/>
      <c r="G12" s="19" t="n">
        <v>0.0185908346831657</v>
      </c>
      <c r="H12" s="19" t="n">
        <v>0.121139923764244</v>
      </c>
      <c r="I12" s="19" t="n">
        <v>0.0593544652812073</v>
      </c>
      <c r="J12" s="19" t="n">
        <v>0.0725240496553683</v>
      </c>
      <c r="K12" s="19" t="n">
        <v>0.0218439499093348</v>
      </c>
      <c r="L12" s="19" t="n">
        <v>0.0238552563886492</v>
      </c>
      <c r="M12" s="19"/>
      <c r="N12" s="19" t="n">
        <v>0</v>
      </c>
      <c r="O12" s="19" t="n">
        <v>0.0718979530287982</v>
      </c>
      <c r="P12" s="19" t="n">
        <v>0.110567307155682</v>
      </c>
      <c r="Q12" s="19" t="n">
        <v>0.0324110265388331</v>
      </c>
      <c r="R12" s="19" t="n">
        <v>0.0594815700052603</v>
      </c>
      <c r="S12" s="19"/>
      <c r="T12" s="19" t="n">
        <v>0.0835734396295987</v>
      </c>
      <c r="U12" s="19" t="n">
        <v>0.0311510286514836</v>
      </c>
      <c r="V12" s="19" t="n">
        <v>0.0565106684720472</v>
      </c>
      <c r="W12" s="19" t="n">
        <v>0.0719459177401394</v>
      </c>
      <c r="X12" s="19"/>
      <c r="Y12" s="19" t="n">
        <v>0.0648695325546968</v>
      </c>
      <c r="Z12" s="19" t="n">
        <v>0.0293830344099431</v>
      </c>
      <c r="AA12" s="19" t="n">
        <v>0.0201607071533131</v>
      </c>
      <c r="AB12" s="19" t="n">
        <v>0.262619061307668</v>
      </c>
      <c r="AC12" s="19" t="n">
        <v>0</v>
      </c>
      <c r="AD12" s="19" t="n">
        <v>0.174993961115349</v>
      </c>
      <c r="AE12" s="19"/>
      <c r="AF12" s="19" t="n">
        <v>0.0574625706890836</v>
      </c>
      <c r="AG12" s="19"/>
      <c r="AH12" s="19" t="n">
        <v>0.0582698453295345</v>
      </c>
      <c r="AI12" s="19"/>
      <c r="AJ12" s="19" t="n">
        <v>0.0603407308106261</v>
      </c>
      <c r="AK12" s="19" t="n">
        <v>0.112152055547375</v>
      </c>
      <c r="AL12" s="19" t="n">
        <v>0.103412623781873</v>
      </c>
      <c r="AM12" s="19" t="n">
        <v>0.0289077173631335</v>
      </c>
      <c r="AN12" s="19" t="n">
        <v>0</v>
      </c>
      <c r="AO12" s="19" t="n">
        <v>0.0406236719571633</v>
      </c>
      <c r="AP12" s="19" t="n">
        <v>0.0536534278619604</v>
      </c>
    </row>
    <row r="13">
      <c r="B13" s="20" t="s">
        <v>139</v>
      </c>
      <c r="C13" s="19" t="n">
        <v>0.00485597122603336</v>
      </c>
      <c r="D13" s="19" t="n">
        <v>0.00730793784720244</v>
      </c>
      <c r="E13" s="19" t="n">
        <v>0</v>
      </c>
      <c r="F13" s="19"/>
      <c r="G13" s="19" t="n">
        <v>0</v>
      </c>
      <c r="H13" s="19" t="n">
        <v>0</v>
      </c>
      <c r="I13" s="19" t="n">
        <v>0.0217518561225337</v>
      </c>
      <c r="J13" s="19" t="n">
        <v>0</v>
      </c>
      <c r="K13" s="19" t="n">
        <v>0</v>
      </c>
      <c r="L13" s="19" t="n">
        <v>0</v>
      </c>
      <c r="M13" s="19"/>
      <c r="N13" s="19" t="n">
        <v>0</v>
      </c>
      <c r="O13" s="19" t="n">
        <v>0.0282480106639662</v>
      </c>
      <c r="P13" s="19" t="n">
        <v>0</v>
      </c>
      <c r="Q13" s="19" t="n">
        <v>0</v>
      </c>
      <c r="R13" s="19" t="n">
        <v>0</v>
      </c>
      <c r="S13" s="19"/>
      <c r="T13" s="19" t="n">
        <v>0</v>
      </c>
      <c r="U13" s="19" t="n">
        <v>0</v>
      </c>
      <c r="V13" s="19" t="n">
        <v>0.0311938712189414</v>
      </c>
      <c r="W13" s="19" t="n">
        <v>0</v>
      </c>
      <c r="X13" s="19"/>
      <c r="Y13" s="19" t="n">
        <v>0</v>
      </c>
      <c r="Z13" s="19" t="n">
        <v>0</v>
      </c>
      <c r="AA13" s="19" t="n">
        <v>0</v>
      </c>
      <c r="AB13" s="19" t="n">
        <v>0</v>
      </c>
      <c r="AC13" s="19" t="n">
        <v>0</v>
      </c>
      <c r="AD13" s="19" t="n">
        <v>0.134776473020779</v>
      </c>
      <c r="AE13" s="19"/>
      <c r="AF13" s="19" t="n">
        <v>0.00861703331532643</v>
      </c>
      <c r="AG13" s="19"/>
      <c r="AH13" s="19" t="n">
        <v>0.00507116758485817</v>
      </c>
      <c r="AI13" s="19"/>
      <c r="AJ13" s="19" t="n">
        <v>0</v>
      </c>
      <c r="AK13" s="19" t="n">
        <v>0</v>
      </c>
      <c r="AL13" s="19" t="n">
        <v>0</v>
      </c>
      <c r="AM13" s="19" t="n">
        <v>0</v>
      </c>
      <c r="AN13" s="19" t="n">
        <v>0.0536679974055415</v>
      </c>
      <c r="AO13" s="19" t="n">
        <v>0</v>
      </c>
      <c r="AP13" s="19" t="n">
        <v>0</v>
      </c>
    </row>
    <row r="14">
      <c r="B14" s="20" t="s">
        <v>60</v>
      </c>
      <c r="C14" s="21" t="n">
        <v>0.0397173951327402</v>
      </c>
      <c r="D14" s="21" t="n">
        <v>0.0408542785465072</v>
      </c>
      <c r="E14" s="21" t="n">
        <v>0.0374658664630819</v>
      </c>
      <c r="F14" s="21"/>
      <c r="G14" s="21" t="n">
        <v>0</v>
      </c>
      <c r="H14" s="21" t="n">
        <v>0.0261056478649749</v>
      </c>
      <c r="I14" s="21" t="n">
        <v>0.0157100299437241</v>
      </c>
      <c r="J14" s="21" t="n">
        <v>0.0333929699608984</v>
      </c>
      <c r="K14" s="21" t="n">
        <v>0.131069939612967</v>
      </c>
      <c r="L14" s="21" t="n">
        <v>0.0523839137724478</v>
      </c>
      <c r="M14" s="21"/>
      <c r="N14" s="21" t="n">
        <v>0</v>
      </c>
      <c r="O14" s="21" t="n">
        <v>0.0467402719695218</v>
      </c>
      <c r="P14" s="21" t="n">
        <v>0.0887873701118766</v>
      </c>
      <c r="Q14" s="21" t="n">
        <v>0.0291590916777683</v>
      </c>
      <c r="R14" s="21" t="n">
        <v>0</v>
      </c>
      <c r="S14" s="21"/>
      <c r="T14" s="21" t="n">
        <v>0</v>
      </c>
      <c r="U14" s="21" t="n">
        <v>0</v>
      </c>
      <c r="V14" s="21" t="n">
        <v>0.0502337015587574</v>
      </c>
      <c r="W14" s="21" t="n">
        <v>0.0539117294381172</v>
      </c>
      <c r="X14" s="21"/>
      <c r="Y14" s="21" t="n">
        <v>0.0374983333557992</v>
      </c>
      <c r="Z14" s="21" t="n">
        <v>0.0724864089229867</v>
      </c>
      <c r="AA14" s="21" t="n">
        <v>0.044271028904692</v>
      </c>
      <c r="AB14" s="21" t="n">
        <v>0</v>
      </c>
      <c r="AC14" s="21" t="n">
        <v>0</v>
      </c>
      <c r="AD14" s="21" t="n">
        <v>0.0603977696989517</v>
      </c>
      <c r="AE14" s="21"/>
      <c r="AF14" s="21" t="n">
        <v>0.0114748426907918</v>
      </c>
      <c r="AG14" s="21"/>
      <c r="AH14" s="21" t="n">
        <v>0.0414775041648428</v>
      </c>
      <c r="AI14" s="21"/>
      <c r="AJ14" s="21" t="n">
        <v>0.00871412536396492</v>
      </c>
      <c r="AK14" s="21" t="n">
        <v>0.0430617628682139</v>
      </c>
      <c r="AL14" s="21" t="n">
        <v>0.0726850709224018</v>
      </c>
      <c r="AM14" s="21" t="n">
        <v>0</v>
      </c>
      <c r="AN14" s="21" t="n">
        <v>0.109563476920042</v>
      </c>
      <c r="AO14" s="21" t="n">
        <v>0.0247598428445887</v>
      </c>
      <c r="AP14" s="21" t="n">
        <v>0.0602809410521822</v>
      </c>
    </row>
    <row r="15">
      <c r="B15" s="18" t="s">
        <v>154</v>
      </c>
    </row>
    <row r="16">
      <c r="B16" t="s">
        <v>65</v>
      </c>
    </row>
    <row r="17">
      <c r="B17" t="s">
        <v>66</v>
      </c>
    </row>
    <row r="19">
      <c r="B19" s="9" t="str">
        <f>=HYPERLINK("#'Contents'!A1", "Return to Contents")</f>
      </c>
    </row>
  </sheetData>
  <mergeCells count="9">
    <mergeCell ref="D5:E5"/>
    <mergeCell ref="G5:L5"/>
    <mergeCell ref="N5:R5"/>
    <mergeCell ref="T5:W5"/>
    <mergeCell ref="Y5:AD5"/>
    <mergeCell ref="AF5:AF5"/>
    <mergeCell ref="AH5:AH5"/>
    <mergeCell ref="AJ5:AP5"/>
    <mergeCell ref="D2:AJ2"/>
  </mergeCells>
  <pageMargins left="0.7" right="0.7" top="0.75" bottom="0.75" header="0.3" footer="0.3"/>
  <pageSetup paperSize="9" orientation="portrait" horizontalDpi="300" verticalDpi="300" r:id="rId2"/>
  <drawing r:id="rId1"/>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2.21" hidden="0" customWidth="1"/>
    <col min="20" max="20" width="10.71" hidden="0" customWidth="1"/>
    <col min="21" max="21" width="10.71" hidden="0" customWidth="1"/>
    <col min="22" max="22" width="10.71" hidden="0" customWidth="1"/>
    <col min="23" max="23" width="10.71" hidden="0" customWidth="1"/>
    <col min="24" max="24" width="2.2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2.21" hidden="0" customWidth="1"/>
    <col min="34" max="34" width="10.71" hidden="0" customWidth="1"/>
    <col min="35" max="35" width="2.2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s>
  <sheetData>
    <row r="2" ht="40" customHeight="1">
      <c r="D2" s="16" t="s">
        <v>159</v>
      </c>
    </row>
    <row r="5" ht="30" customHeight="1">
      <c r="B5" s="17"/>
      <c r="C5" s="17"/>
      <c r="D5" s="17" t="s">
        <v>51</v>
      </c>
      <c r="E5" s="17"/>
      <c r="F5" s="17"/>
      <c r="G5" s="17" t="s">
        <v>52</v>
      </c>
      <c r="H5" s="17"/>
      <c r="I5" s="17"/>
      <c r="J5" s="17"/>
      <c r="K5" s="17"/>
      <c r="L5" s="17"/>
      <c r="M5" s="17"/>
      <c r="N5" s="17" t="s">
        <v>53</v>
      </c>
      <c r="O5" s="17"/>
      <c r="P5" s="17"/>
      <c r="Q5" s="17"/>
      <c r="R5" s="17"/>
      <c r="S5" s="17"/>
      <c r="T5" s="17" t="s">
        <v>54</v>
      </c>
      <c r="U5" s="17"/>
      <c r="V5" s="17"/>
      <c r="W5" s="17"/>
      <c r="X5" s="17"/>
      <c r="Y5" s="17" t="s">
        <v>55</v>
      </c>
      <c r="Z5" s="17"/>
      <c r="AA5" s="17"/>
      <c r="AB5" s="17"/>
      <c r="AC5" s="17"/>
      <c r="AD5" s="17"/>
      <c r="AE5" s="17"/>
      <c r="AF5" s="17" t="s">
        <v>42</v>
      </c>
      <c r="AG5" s="17"/>
      <c r="AH5" s="17" t="s">
        <v>43</v>
      </c>
      <c r="AI5" s="17"/>
      <c r="AJ5" s="17" t="s">
        <v>56</v>
      </c>
      <c r="AK5" s="17"/>
      <c r="AL5" s="17"/>
      <c r="AM5" s="17"/>
      <c r="AN5" s="17"/>
      <c r="AO5" s="17"/>
      <c r="AP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R6" s="13" t="s">
        <v>31</v>
      </c>
      <c r="T6" s="13" t="s">
        <v>32</v>
      </c>
      <c r="U6" s="13" t="s">
        <v>33</v>
      </c>
      <c r="V6" s="13" t="s">
        <v>34</v>
      </c>
      <c r="W6" s="13" t="s">
        <v>35</v>
      </c>
      <c r="Y6" s="13" t="s">
        <v>36</v>
      </c>
      <c r="Z6" s="13" t="s">
        <v>37</v>
      </c>
      <c r="AA6" s="13" t="s">
        <v>38</v>
      </c>
      <c r="AB6" s="13" t="s">
        <v>39</v>
      </c>
      <c r="AC6" s="13" t="s">
        <v>40</v>
      </c>
      <c r="AD6" s="13" t="s">
        <v>41</v>
      </c>
      <c r="AF6" s="13" t="s">
        <v>42</v>
      </c>
      <c r="AH6" s="13" t="s">
        <v>43</v>
      </c>
      <c r="AJ6" s="13" t="s">
        <v>44</v>
      </c>
      <c r="AK6" s="13" t="s">
        <v>45</v>
      </c>
      <c r="AL6" s="13" t="s">
        <v>46</v>
      </c>
      <c r="AM6" s="13" t="s">
        <v>47</v>
      </c>
      <c r="AN6" s="13" t="s">
        <v>48</v>
      </c>
      <c r="AO6" s="13" t="s">
        <v>49</v>
      </c>
      <c r="AP6" s="13" t="s">
        <v>50</v>
      </c>
    </row>
    <row r="7" ht="30" customHeight="1">
      <c r="B7" s="11" t="s">
        <v>19</v>
      </c>
      <c r="C7" s="11" t="n">
        <v>296</v>
      </c>
      <c r="D7" s="11" t="n">
        <v>193</v>
      </c>
      <c r="E7" s="11" t="n">
        <v>103</v>
      </c>
      <c r="F7" s="11"/>
      <c r="G7" s="11" t="n">
        <v>32</v>
      </c>
      <c r="H7" s="11" t="n">
        <v>76</v>
      </c>
      <c r="I7" s="11" t="n">
        <v>75</v>
      </c>
      <c r="J7" s="11" t="n">
        <v>44</v>
      </c>
      <c r="K7" s="11" t="n">
        <v>32</v>
      </c>
      <c r="L7" s="11" t="n">
        <v>37</v>
      </c>
      <c r="M7" s="11"/>
      <c r="N7" s="11" t="n">
        <v>7</v>
      </c>
      <c r="O7" s="11" t="n">
        <v>42</v>
      </c>
      <c r="P7" s="11" t="n">
        <v>56</v>
      </c>
      <c r="Q7" s="11" t="n">
        <v>116</v>
      </c>
      <c r="R7" s="11" t="n">
        <v>73</v>
      </c>
      <c r="S7" s="11"/>
      <c r="T7" s="11" t="n">
        <v>14</v>
      </c>
      <c r="U7" s="11" t="n">
        <v>35</v>
      </c>
      <c r="V7" s="11" t="n">
        <v>41</v>
      </c>
      <c r="W7" s="11" t="n">
        <v>187</v>
      </c>
      <c r="X7" s="11"/>
      <c r="Y7" s="11" t="n">
        <v>188</v>
      </c>
      <c r="Z7" s="11" t="n">
        <v>29</v>
      </c>
      <c r="AA7" s="11" t="n">
        <v>43</v>
      </c>
      <c r="AB7" s="11" t="n">
        <v>12</v>
      </c>
      <c r="AC7" s="11" t="n">
        <v>11</v>
      </c>
      <c r="AD7" s="11" t="n">
        <v>10</v>
      </c>
      <c r="AE7" s="11"/>
      <c r="AF7" s="11" t="n">
        <v>169</v>
      </c>
      <c r="AG7" s="11"/>
      <c r="AH7" s="11" t="n">
        <v>284</v>
      </c>
      <c r="AI7" s="11"/>
      <c r="AJ7" s="11" t="n">
        <v>96</v>
      </c>
      <c r="AK7" s="11" t="n">
        <v>45</v>
      </c>
      <c r="AL7" s="11" t="n">
        <v>47</v>
      </c>
      <c r="AM7" s="11" t="n">
        <v>31</v>
      </c>
      <c r="AN7" s="11" t="n">
        <v>20</v>
      </c>
      <c r="AO7" s="11" t="n">
        <v>28</v>
      </c>
      <c r="AP7" s="11" t="n">
        <v>29</v>
      </c>
    </row>
    <row r="8" ht="30" customHeight="1">
      <c r="B8" s="12" t="s">
        <v>20</v>
      </c>
      <c r="C8" s="12" t="n">
        <v>284</v>
      </c>
      <c r="D8" s="12" t="n">
        <v>189</v>
      </c>
      <c r="E8" s="12" t="n">
        <v>95</v>
      </c>
      <c r="F8" s="12"/>
      <c r="G8" s="12" t="n">
        <v>27</v>
      </c>
      <c r="H8" s="12" t="n">
        <v>70</v>
      </c>
      <c r="I8" s="12" t="n">
        <v>63</v>
      </c>
      <c r="J8" s="12" t="n">
        <v>43</v>
      </c>
      <c r="K8" s="12" t="n">
        <v>36</v>
      </c>
      <c r="L8" s="12" t="n">
        <v>44</v>
      </c>
      <c r="M8" s="12"/>
      <c r="N8" s="12" t="n">
        <v>9</v>
      </c>
      <c r="O8" s="12" t="n">
        <v>49</v>
      </c>
      <c r="P8" s="12" t="n">
        <v>69</v>
      </c>
      <c r="Q8" s="12" t="n">
        <v>98</v>
      </c>
      <c r="R8" s="12" t="n">
        <v>57</v>
      </c>
      <c r="S8" s="12"/>
      <c r="T8" s="12" t="n">
        <v>14</v>
      </c>
      <c r="U8" s="12" t="n">
        <v>40</v>
      </c>
      <c r="V8" s="12" t="n">
        <v>44</v>
      </c>
      <c r="W8" s="12" t="n">
        <v>168</v>
      </c>
      <c r="X8" s="12"/>
      <c r="Y8" s="12" t="n">
        <v>162</v>
      </c>
      <c r="Z8" s="12" t="n">
        <v>31</v>
      </c>
      <c r="AA8" s="12" t="n">
        <v>52</v>
      </c>
      <c r="AB8" s="12" t="n">
        <v>13</v>
      </c>
      <c r="AC8" s="12" t="n">
        <v>11</v>
      </c>
      <c r="AD8" s="12" t="n">
        <v>10</v>
      </c>
      <c r="AE8" s="12"/>
      <c r="AF8" s="12" t="n">
        <v>160</v>
      </c>
      <c r="AG8" s="12"/>
      <c r="AH8" s="12" t="n">
        <v>272</v>
      </c>
      <c r="AI8" s="12"/>
      <c r="AJ8" s="12" t="n">
        <v>79</v>
      </c>
      <c r="AK8" s="12" t="n">
        <v>43</v>
      </c>
      <c r="AL8" s="12" t="n">
        <v>40</v>
      </c>
      <c r="AM8" s="12" t="n">
        <v>31</v>
      </c>
      <c r="AN8" s="12" t="n">
        <v>26</v>
      </c>
      <c r="AO8" s="12" t="n">
        <v>25</v>
      </c>
      <c r="AP8" s="12" t="n">
        <v>41</v>
      </c>
    </row>
    <row r="9">
      <c r="B9" s="20" t="s">
        <v>135</v>
      </c>
      <c r="C9" s="19" t="n">
        <v>0.228924227269899</v>
      </c>
      <c r="D9" s="19" t="n">
        <v>0.278320122365034</v>
      </c>
      <c r="E9" s="19" t="n">
        <v>0.131098651996866</v>
      </c>
      <c r="F9" s="19"/>
      <c r="G9" s="19" t="n">
        <v>0.298779548112445</v>
      </c>
      <c r="H9" s="19" t="n">
        <v>0.327392948992523</v>
      </c>
      <c r="I9" s="19" t="n">
        <v>0.221641348091279</v>
      </c>
      <c r="J9" s="19" t="n">
        <v>0.243447306199042</v>
      </c>
      <c r="K9" s="19" t="n">
        <v>0.117252816626593</v>
      </c>
      <c r="L9" s="19" t="n">
        <v>0.115405565861837</v>
      </c>
      <c r="M9" s="19"/>
      <c r="N9" s="19" t="n">
        <v>0.132006706056712</v>
      </c>
      <c r="O9" s="19" t="n">
        <v>0.257431416845789</v>
      </c>
      <c r="P9" s="19" t="n">
        <v>0.267897065443309</v>
      </c>
      <c r="Q9" s="19" t="n">
        <v>0.216405037466046</v>
      </c>
      <c r="R9" s="19" t="n">
        <v>0.201498919750098</v>
      </c>
      <c r="S9" s="19"/>
      <c r="T9" s="19" t="n">
        <v>0.227798311625349</v>
      </c>
      <c r="U9" s="19" t="n">
        <v>0.245149370724462</v>
      </c>
      <c r="V9" s="19" t="n">
        <v>0.0955069325471626</v>
      </c>
      <c r="W9" s="19" t="n">
        <v>0.255627192454932</v>
      </c>
      <c r="X9" s="19"/>
      <c r="Y9" s="19" t="n">
        <v>0.279315340253745</v>
      </c>
      <c r="Z9" s="19" t="n">
        <v>0.337844185432936</v>
      </c>
      <c r="AA9" s="19" t="n">
        <v>0.110014614015238</v>
      </c>
      <c r="AB9" s="19" t="n">
        <v>0.174185496613873</v>
      </c>
      <c r="AC9" s="19" t="n">
        <v>0.0945541281431879</v>
      </c>
      <c r="AD9" s="19" t="n">
        <v>0</v>
      </c>
      <c r="AE9" s="19"/>
      <c r="AF9" s="19" t="n">
        <v>0.234062326909915</v>
      </c>
      <c r="AG9" s="19"/>
      <c r="AH9" s="19" t="n">
        <v>0.239069192687148</v>
      </c>
      <c r="AI9" s="19"/>
      <c r="AJ9" s="19" t="n">
        <v>0.256065860548675</v>
      </c>
      <c r="AK9" s="19" t="n">
        <v>0.240094896433502</v>
      </c>
      <c r="AL9" s="19" t="n">
        <v>0.137971092498363</v>
      </c>
      <c r="AM9" s="19" t="n">
        <v>0.29698259195936</v>
      </c>
      <c r="AN9" s="19" t="n">
        <v>0.342511553369764</v>
      </c>
      <c r="AO9" s="19" t="n">
        <v>0.202109513190479</v>
      </c>
      <c r="AP9" s="19" t="n">
        <v>0.14480529762408</v>
      </c>
    </row>
    <row r="10">
      <c r="B10" s="20" t="s">
        <v>136</v>
      </c>
      <c r="C10" s="19" t="n">
        <v>0.461809691403157</v>
      </c>
      <c r="D10" s="19" t="n">
        <v>0.447856191675421</v>
      </c>
      <c r="E10" s="19" t="n">
        <v>0.489443751587893</v>
      </c>
      <c r="F10" s="19"/>
      <c r="G10" s="19" t="n">
        <v>0.38900401115585</v>
      </c>
      <c r="H10" s="19" t="n">
        <v>0.398596762521474</v>
      </c>
      <c r="I10" s="19" t="n">
        <v>0.447771421685567</v>
      </c>
      <c r="J10" s="19" t="n">
        <v>0.475689759414866</v>
      </c>
      <c r="K10" s="19" t="n">
        <v>0.385064442817923</v>
      </c>
      <c r="L10" s="19" t="n">
        <v>0.677415710909959</v>
      </c>
      <c r="M10" s="19"/>
      <c r="N10" s="19" t="n">
        <v>0.867993293943288</v>
      </c>
      <c r="O10" s="19" t="n">
        <v>0.375294309997956</v>
      </c>
      <c r="P10" s="19" t="n">
        <v>0.336851934025964</v>
      </c>
      <c r="Q10" s="19" t="n">
        <v>0.558650727882162</v>
      </c>
      <c r="R10" s="19" t="n">
        <v>0.453078004465149</v>
      </c>
      <c r="S10" s="19"/>
      <c r="T10" s="19" t="n">
        <v>0.194809787597183</v>
      </c>
      <c r="U10" s="19" t="n">
        <v>0.57121594855406</v>
      </c>
      <c r="V10" s="19" t="n">
        <v>0.542123925196234</v>
      </c>
      <c r="W10" s="19" t="n">
        <v>0.416787115845773</v>
      </c>
      <c r="X10" s="19"/>
      <c r="Y10" s="19" t="n">
        <v>0.442530780735124</v>
      </c>
      <c r="Z10" s="19" t="n">
        <v>0.246491991327306</v>
      </c>
      <c r="AA10" s="19" t="n">
        <v>0.663812345122698</v>
      </c>
      <c r="AB10" s="19" t="n">
        <v>0.391645646182473</v>
      </c>
      <c r="AC10" s="19" t="n">
        <v>0.480207332253944</v>
      </c>
      <c r="AD10" s="19" t="n">
        <v>0.404881492506241</v>
      </c>
      <c r="AE10" s="19"/>
      <c r="AF10" s="19" t="n">
        <v>0.442645594659681</v>
      </c>
      <c r="AG10" s="19"/>
      <c r="AH10" s="19" t="n">
        <v>0.464668473426554</v>
      </c>
      <c r="AI10" s="19"/>
      <c r="AJ10" s="19" t="n">
        <v>0.448128878348483</v>
      </c>
      <c r="AK10" s="19" t="n">
        <v>0.376500331596006</v>
      </c>
      <c r="AL10" s="19" t="n">
        <v>0.555263853025176</v>
      </c>
      <c r="AM10" s="19" t="n">
        <v>0.426279115295554</v>
      </c>
      <c r="AN10" s="19" t="n">
        <v>0.383455574929514</v>
      </c>
      <c r="AO10" s="19" t="n">
        <v>0.528513481211219</v>
      </c>
      <c r="AP10" s="19" t="n">
        <v>0.523158983112579</v>
      </c>
    </row>
    <row r="11">
      <c r="B11" s="20" t="s">
        <v>137</v>
      </c>
      <c r="C11" s="19" t="n">
        <v>0.210195259108139</v>
      </c>
      <c r="D11" s="19" t="n">
        <v>0.147080038038546</v>
      </c>
      <c r="E11" s="19" t="n">
        <v>0.33519112764592</v>
      </c>
      <c r="F11" s="19"/>
      <c r="G11" s="19" t="n">
        <v>0.233551075585854</v>
      </c>
      <c r="H11" s="19" t="n">
        <v>0.151610922539691</v>
      </c>
      <c r="I11" s="19" t="n">
        <v>0.217779567160496</v>
      </c>
      <c r="J11" s="19" t="n">
        <v>0.153653410580338</v>
      </c>
      <c r="K11" s="19" t="n">
        <v>0.42959267092241</v>
      </c>
      <c r="L11" s="19" t="n">
        <v>0.154794809455756</v>
      </c>
      <c r="M11" s="19"/>
      <c r="N11" s="19" t="n">
        <v>0</v>
      </c>
      <c r="O11" s="19" t="n">
        <v>0.195669336841723</v>
      </c>
      <c r="P11" s="19" t="n">
        <v>0.24057378344375</v>
      </c>
      <c r="Q11" s="19" t="n">
        <v>0.173064224311582</v>
      </c>
      <c r="R11" s="19" t="n">
        <v>0.276253597959721</v>
      </c>
      <c r="S11" s="19"/>
      <c r="T11" s="19" t="n">
        <v>0.353813088192237</v>
      </c>
      <c r="U11" s="19" t="n">
        <v>0.183634680721478</v>
      </c>
      <c r="V11" s="19" t="n">
        <v>0.217147693043141</v>
      </c>
      <c r="W11" s="19" t="n">
        <v>0.216613210506271</v>
      </c>
      <c r="X11" s="19"/>
      <c r="Y11" s="19" t="n">
        <v>0.174332832947724</v>
      </c>
      <c r="Z11" s="19" t="n">
        <v>0.33290877095274</v>
      </c>
      <c r="AA11" s="19" t="n">
        <v>0.181902011957372</v>
      </c>
      <c r="AB11" s="19" t="n">
        <v>0.225966594456687</v>
      </c>
      <c r="AC11" s="19" t="n">
        <v>0.278095596481602</v>
      </c>
      <c r="AD11" s="19" t="n">
        <v>0.399944264774029</v>
      </c>
      <c r="AE11" s="19"/>
      <c r="AF11" s="19" t="n">
        <v>0.249098517876329</v>
      </c>
      <c r="AG11" s="19"/>
      <c r="AH11" s="19" t="n">
        <v>0.202859913342859</v>
      </c>
      <c r="AI11" s="19"/>
      <c r="AJ11" s="19" t="n">
        <v>0.249998180761244</v>
      </c>
      <c r="AK11" s="19" t="n">
        <v>0.295219049461477</v>
      </c>
      <c r="AL11" s="19" t="n">
        <v>0.152201618426049</v>
      </c>
      <c r="AM11" s="19" t="n">
        <v>0.247830575381953</v>
      </c>
      <c r="AN11" s="19" t="n">
        <v>0.0676042137112983</v>
      </c>
      <c r="AO11" s="19" t="n">
        <v>0.217729600236401</v>
      </c>
      <c r="AP11" s="19" t="n">
        <v>0.156154700016841</v>
      </c>
    </row>
    <row r="12">
      <c r="B12" s="20" t="s">
        <v>138</v>
      </c>
      <c r="C12" s="19" t="n">
        <v>0.0673137543086478</v>
      </c>
      <c r="D12" s="19" t="n">
        <v>0.0858893693744915</v>
      </c>
      <c r="E12" s="19" t="n">
        <v>0.030525874944042</v>
      </c>
      <c r="F12" s="19"/>
      <c r="G12" s="19" t="n">
        <v>0.0786653651458513</v>
      </c>
      <c r="H12" s="19" t="n">
        <v>0.0962937180813374</v>
      </c>
      <c r="I12" s="19" t="n">
        <v>0.0970976331189332</v>
      </c>
      <c r="J12" s="19" t="n">
        <v>0.0938165538448549</v>
      </c>
      <c r="K12" s="19" t="n">
        <v>0</v>
      </c>
      <c r="L12" s="19" t="n">
        <v>0</v>
      </c>
      <c r="M12" s="19"/>
      <c r="N12" s="19" t="n">
        <v>0</v>
      </c>
      <c r="O12" s="19" t="n">
        <v>0.124864664345009</v>
      </c>
      <c r="P12" s="19" t="n">
        <v>0.088008053958158</v>
      </c>
      <c r="Q12" s="19" t="n">
        <v>0.0301812116012788</v>
      </c>
      <c r="R12" s="19" t="n">
        <v>0.0691694778250315</v>
      </c>
      <c r="S12" s="19"/>
      <c r="T12" s="19" t="n">
        <v>0.223578812585231</v>
      </c>
      <c r="U12" s="19" t="n">
        <v>0</v>
      </c>
      <c r="V12" s="19" t="n">
        <v>0.129584995662042</v>
      </c>
      <c r="W12" s="19" t="n">
        <v>0.0614121438155917</v>
      </c>
      <c r="X12" s="19"/>
      <c r="Y12" s="19" t="n">
        <v>0.0663227127076072</v>
      </c>
      <c r="Z12" s="19" t="n">
        <v>0.0827550522870186</v>
      </c>
      <c r="AA12" s="19" t="n">
        <v>0</v>
      </c>
      <c r="AB12" s="19" t="n">
        <v>0.208202262746967</v>
      </c>
      <c r="AC12" s="19" t="n">
        <v>0.147142943121265</v>
      </c>
      <c r="AD12" s="19" t="n">
        <v>0.134776473020779</v>
      </c>
      <c r="AE12" s="19"/>
      <c r="AF12" s="19" t="n">
        <v>0.0627187178632835</v>
      </c>
      <c r="AG12" s="19"/>
      <c r="AH12" s="19" t="n">
        <v>0.0602380120492642</v>
      </c>
      <c r="AI12" s="19"/>
      <c r="AJ12" s="19" t="n">
        <v>0.0370929549776326</v>
      </c>
      <c r="AK12" s="19" t="n">
        <v>0.0451239596408024</v>
      </c>
      <c r="AL12" s="19" t="n">
        <v>0.100367812230974</v>
      </c>
      <c r="AM12" s="19" t="n">
        <v>0.0289077173631335</v>
      </c>
      <c r="AN12" s="19" t="n">
        <v>0.156388572804395</v>
      </c>
      <c r="AO12" s="19" t="n">
        <v>0.0268875625173117</v>
      </c>
      <c r="AP12" s="19" t="n">
        <v>0.115600078194318</v>
      </c>
    </row>
    <row r="13">
      <c r="B13" s="20" t="s">
        <v>139</v>
      </c>
      <c r="C13" s="19" t="n">
        <v>0</v>
      </c>
      <c r="D13" s="19" t="n">
        <v>0</v>
      </c>
      <c r="E13" s="19" t="n">
        <v>0</v>
      </c>
      <c r="F13" s="19"/>
      <c r="G13" s="19" t="n">
        <v>0</v>
      </c>
      <c r="H13" s="19" t="n">
        <v>0</v>
      </c>
      <c r="I13" s="19" t="n">
        <v>0</v>
      </c>
      <c r="J13" s="19" t="n">
        <v>0</v>
      </c>
      <c r="K13" s="19" t="n">
        <v>0</v>
      </c>
      <c r="L13" s="19" t="n">
        <v>0</v>
      </c>
      <c r="M13" s="19"/>
      <c r="N13" s="19" t="n">
        <v>0</v>
      </c>
      <c r="O13" s="19" t="n">
        <v>0</v>
      </c>
      <c r="P13" s="19" t="n">
        <v>0</v>
      </c>
      <c r="Q13" s="19" t="n">
        <v>0</v>
      </c>
      <c r="R13" s="19" t="n">
        <v>0</v>
      </c>
      <c r="S13" s="19"/>
      <c r="T13" s="19" t="n">
        <v>0</v>
      </c>
      <c r="U13" s="19" t="n">
        <v>0</v>
      </c>
      <c r="V13" s="19" t="n">
        <v>0</v>
      </c>
      <c r="W13" s="19" t="n">
        <v>0</v>
      </c>
      <c r="X13" s="19"/>
      <c r="Y13" s="19" t="n">
        <v>0</v>
      </c>
      <c r="Z13" s="19" t="n">
        <v>0</v>
      </c>
      <c r="AA13" s="19" t="n">
        <v>0</v>
      </c>
      <c r="AB13" s="19" t="n">
        <v>0</v>
      </c>
      <c r="AC13" s="19" t="n">
        <v>0</v>
      </c>
      <c r="AD13" s="19" t="n">
        <v>0</v>
      </c>
      <c r="AE13" s="19"/>
      <c r="AF13" s="19" t="n">
        <v>0</v>
      </c>
      <c r="AG13" s="19"/>
      <c r="AH13" s="19" t="n">
        <v>0</v>
      </c>
      <c r="AI13" s="19"/>
      <c r="AJ13" s="19" t="n">
        <v>0</v>
      </c>
      <c r="AK13" s="19" t="n">
        <v>0</v>
      </c>
      <c r="AL13" s="19" t="n">
        <v>0</v>
      </c>
      <c r="AM13" s="19" t="n">
        <v>0</v>
      </c>
      <c r="AN13" s="19" t="n">
        <v>0</v>
      </c>
      <c r="AO13" s="19" t="n">
        <v>0</v>
      </c>
      <c r="AP13" s="19" t="n">
        <v>0</v>
      </c>
    </row>
    <row r="14">
      <c r="B14" s="20" t="s">
        <v>60</v>
      </c>
      <c r="C14" s="21" t="n">
        <v>0.0317570679101574</v>
      </c>
      <c r="D14" s="21" t="n">
        <v>0.0408542785465072</v>
      </c>
      <c r="E14" s="21" t="n">
        <v>0.0137405938252792</v>
      </c>
      <c r="F14" s="21"/>
      <c r="G14" s="21" t="n">
        <v>0</v>
      </c>
      <c r="H14" s="21" t="n">
        <v>0.0261056478649749</v>
      </c>
      <c r="I14" s="21" t="n">
        <v>0.0157100299437241</v>
      </c>
      <c r="J14" s="21" t="n">
        <v>0.0333929699608984</v>
      </c>
      <c r="K14" s="21" t="n">
        <v>0.0680900696330748</v>
      </c>
      <c r="L14" s="21" t="n">
        <v>0.0523839137724478</v>
      </c>
      <c r="M14" s="21"/>
      <c r="N14" s="21" t="n">
        <v>0</v>
      </c>
      <c r="O14" s="21" t="n">
        <v>0.0467402719695218</v>
      </c>
      <c r="P14" s="21" t="n">
        <v>0.066669163128819</v>
      </c>
      <c r="Q14" s="21" t="n">
        <v>0.0216987987389307</v>
      </c>
      <c r="R14" s="21" t="n">
        <v>0</v>
      </c>
      <c r="S14" s="21"/>
      <c r="T14" s="21" t="n">
        <v>0</v>
      </c>
      <c r="U14" s="21" t="n">
        <v>0</v>
      </c>
      <c r="V14" s="21" t="n">
        <v>0.0156364535514209</v>
      </c>
      <c r="W14" s="21" t="n">
        <v>0.0495603373774319</v>
      </c>
      <c r="X14" s="21"/>
      <c r="Y14" s="21" t="n">
        <v>0.0374983333557992</v>
      </c>
      <c r="Z14" s="21" t="n">
        <v>0</v>
      </c>
      <c r="AA14" s="21" t="n">
        <v>0.044271028904692</v>
      </c>
      <c r="AB14" s="21" t="n">
        <v>0</v>
      </c>
      <c r="AC14" s="21" t="n">
        <v>0</v>
      </c>
      <c r="AD14" s="21" t="n">
        <v>0.0603977696989517</v>
      </c>
      <c r="AE14" s="21"/>
      <c r="AF14" s="21" t="n">
        <v>0.0114748426907918</v>
      </c>
      <c r="AG14" s="21"/>
      <c r="AH14" s="21" t="n">
        <v>0.033164408494175</v>
      </c>
      <c r="AI14" s="21"/>
      <c r="AJ14" s="21" t="n">
        <v>0.00871412536396492</v>
      </c>
      <c r="AK14" s="21" t="n">
        <v>0.0430617628682139</v>
      </c>
      <c r="AL14" s="21" t="n">
        <v>0.0541956238194374</v>
      </c>
      <c r="AM14" s="21" t="n">
        <v>0</v>
      </c>
      <c r="AN14" s="21" t="n">
        <v>0.0500400851850287</v>
      </c>
      <c r="AO14" s="21" t="n">
        <v>0.0247598428445887</v>
      </c>
      <c r="AP14" s="21" t="n">
        <v>0.0602809410521822</v>
      </c>
    </row>
    <row r="15">
      <c r="B15" s="18" t="s">
        <v>154</v>
      </c>
    </row>
    <row r="16">
      <c r="B16" t="s">
        <v>65</v>
      </c>
    </row>
    <row r="17">
      <c r="B17" t="s">
        <v>66</v>
      </c>
    </row>
    <row r="19">
      <c r="B19" s="9" t="str">
        <f>=HYPERLINK("#'Contents'!A1", "Return to Contents")</f>
      </c>
    </row>
  </sheetData>
  <mergeCells count="9">
    <mergeCell ref="D5:E5"/>
    <mergeCell ref="G5:L5"/>
    <mergeCell ref="N5:R5"/>
    <mergeCell ref="T5:W5"/>
    <mergeCell ref="Y5:AD5"/>
    <mergeCell ref="AF5:AF5"/>
    <mergeCell ref="AH5:AH5"/>
    <mergeCell ref="AJ5:AP5"/>
    <mergeCell ref="D2:AJ2"/>
  </mergeCells>
  <pageMargins left="0.7" right="0.7" top="0.75" bottom="0.75" header="0.3" footer="0.3"/>
  <pageSetup paperSize="9" orientation="portrait" horizontalDpi="300" verticalDpi="300" r:id="rId2"/>
  <drawing r:id="rId1"/>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2.21" hidden="0" customWidth="1"/>
    <col min="20" max="20" width="10.71" hidden="0" customWidth="1"/>
    <col min="21" max="21" width="10.71" hidden="0" customWidth="1"/>
    <col min="22" max="22" width="10.71" hidden="0" customWidth="1"/>
    <col min="23" max="23" width="10.71" hidden="0" customWidth="1"/>
    <col min="24" max="24" width="2.2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2.21" hidden="0" customWidth="1"/>
    <col min="34" max="34" width="10.71" hidden="0" customWidth="1"/>
    <col min="35" max="35" width="2.2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s>
  <sheetData>
    <row r="2" ht="40" customHeight="1">
      <c r="D2" s="16" t="s">
        <v>160</v>
      </c>
    </row>
    <row r="5" ht="30" customHeight="1">
      <c r="B5" s="17"/>
      <c r="C5" s="17"/>
      <c r="D5" s="17" t="s">
        <v>51</v>
      </c>
      <c r="E5" s="17"/>
      <c r="F5" s="17"/>
      <c r="G5" s="17" t="s">
        <v>52</v>
      </c>
      <c r="H5" s="17"/>
      <c r="I5" s="17"/>
      <c r="J5" s="17"/>
      <c r="K5" s="17"/>
      <c r="L5" s="17"/>
      <c r="M5" s="17"/>
      <c r="N5" s="17" t="s">
        <v>53</v>
      </c>
      <c r="O5" s="17"/>
      <c r="P5" s="17"/>
      <c r="Q5" s="17"/>
      <c r="R5" s="17"/>
      <c r="S5" s="17"/>
      <c r="T5" s="17" t="s">
        <v>54</v>
      </c>
      <c r="U5" s="17"/>
      <c r="V5" s="17"/>
      <c r="W5" s="17"/>
      <c r="X5" s="17"/>
      <c r="Y5" s="17" t="s">
        <v>55</v>
      </c>
      <c r="Z5" s="17"/>
      <c r="AA5" s="17"/>
      <c r="AB5" s="17"/>
      <c r="AC5" s="17"/>
      <c r="AD5" s="17"/>
      <c r="AE5" s="17"/>
      <c r="AF5" s="17" t="s">
        <v>42</v>
      </c>
      <c r="AG5" s="17"/>
      <c r="AH5" s="17" t="s">
        <v>43</v>
      </c>
      <c r="AI5" s="17"/>
      <c r="AJ5" s="17" t="s">
        <v>56</v>
      </c>
      <c r="AK5" s="17"/>
      <c r="AL5" s="17"/>
      <c r="AM5" s="17"/>
      <c r="AN5" s="17"/>
      <c r="AO5" s="17"/>
      <c r="AP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R6" s="13" t="s">
        <v>31</v>
      </c>
      <c r="T6" s="13" t="s">
        <v>32</v>
      </c>
      <c r="U6" s="13" t="s">
        <v>33</v>
      </c>
      <c r="V6" s="13" t="s">
        <v>34</v>
      </c>
      <c r="W6" s="13" t="s">
        <v>35</v>
      </c>
      <c r="Y6" s="13" t="s">
        <v>36</v>
      </c>
      <c r="Z6" s="13" t="s">
        <v>37</v>
      </c>
      <c r="AA6" s="13" t="s">
        <v>38</v>
      </c>
      <c r="AB6" s="13" t="s">
        <v>39</v>
      </c>
      <c r="AC6" s="13" t="s">
        <v>40</v>
      </c>
      <c r="AD6" s="13" t="s">
        <v>41</v>
      </c>
      <c r="AF6" s="13" t="s">
        <v>42</v>
      </c>
      <c r="AH6" s="13" t="s">
        <v>43</v>
      </c>
      <c r="AJ6" s="13" t="s">
        <v>44</v>
      </c>
      <c r="AK6" s="13" t="s">
        <v>45</v>
      </c>
      <c r="AL6" s="13" t="s">
        <v>46</v>
      </c>
      <c r="AM6" s="13" t="s">
        <v>47</v>
      </c>
      <c r="AN6" s="13" t="s">
        <v>48</v>
      </c>
      <c r="AO6" s="13" t="s">
        <v>49</v>
      </c>
      <c r="AP6" s="13" t="s">
        <v>50</v>
      </c>
    </row>
    <row r="7" ht="30" customHeight="1">
      <c r="B7" s="11" t="s">
        <v>19</v>
      </c>
      <c r="C7" s="11" t="n">
        <v>296</v>
      </c>
      <c r="D7" s="11" t="n">
        <v>193</v>
      </c>
      <c r="E7" s="11" t="n">
        <v>103</v>
      </c>
      <c r="F7" s="11"/>
      <c r="G7" s="11" t="n">
        <v>32</v>
      </c>
      <c r="H7" s="11" t="n">
        <v>76</v>
      </c>
      <c r="I7" s="11" t="n">
        <v>75</v>
      </c>
      <c r="J7" s="11" t="n">
        <v>44</v>
      </c>
      <c r="K7" s="11" t="n">
        <v>32</v>
      </c>
      <c r="L7" s="11" t="n">
        <v>37</v>
      </c>
      <c r="M7" s="11"/>
      <c r="N7" s="11" t="n">
        <v>7</v>
      </c>
      <c r="O7" s="11" t="n">
        <v>42</v>
      </c>
      <c r="P7" s="11" t="n">
        <v>56</v>
      </c>
      <c r="Q7" s="11" t="n">
        <v>116</v>
      </c>
      <c r="R7" s="11" t="n">
        <v>73</v>
      </c>
      <c r="S7" s="11"/>
      <c r="T7" s="11" t="n">
        <v>14</v>
      </c>
      <c r="U7" s="11" t="n">
        <v>35</v>
      </c>
      <c r="V7" s="11" t="n">
        <v>41</v>
      </c>
      <c r="W7" s="11" t="n">
        <v>187</v>
      </c>
      <c r="X7" s="11"/>
      <c r="Y7" s="11" t="n">
        <v>188</v>
      </c>
      <c r="Z7" s="11" t="n">
        <v>29</v>
      </c>
      <c r="AA7" s="11" t="n">
        <v>43</v>
      </c>
      <c r="AB7" s="11" t="n">
        <v>12</v>
      </c>
      <c r="AC7" s="11" t="n">
        <v>11</v>
      </c>
      <c r="AD7" s="11" t="n">
        <v>10</v>
      </c>
      <c r="AE7" s="11"/>
      <c r="AF7" s="11" t="n">
        <v>169</v>
      </c>
      <c r="AG7" s="11"/>
      <c r="AH7" s="11" t="n">
        <v>284</v>
      </c>
      <c r="AI7" s="11"/>
      <c r="AJ7" s="11" t="n">
        <v>96</v>
      </c>
      <c r="AK7" s="11" t="n">
        <v>45</v>
      </c>
      <c r="AL7" s="11" t="n">
        <v>47</v>
      </c>
      <c r="AM7" s="11" t="n">
        <v>31</v>
      </c>
      <c r="AN7" s="11" t="n">
        <v>20</v>
      </c>
      <c r="AO7" s="11" t="n">
        <v>28</v>
      </c>
      <c r="AP7" s="11" t="n">
        <v>29</v>
      </c>
    </row>
    <row r="8" ht="30" customHeight="1">
      <c r="B8" s="12" t="s">
        <v>20</v>
      </c>
      <c r="C8" s="12" t="n">
        <v>284</v>
      </c>
      <c r="D8" s="12" t="n">
        <v>189</v>
      </c>
      <c r="E8" s="12" t="n">
        <v>95</v>
      </c>
      <c r="F8" s="12"/>
      <c r="G8" s="12" t="n">
        <v>27</v>
      </c>
      <c r="H8" s="12" t="n">
        <v>70</v>
      </c>
      <c r="I8" s="12" t="n">
        <v>63</v>
      </c>
      <c r="J8" s="12" t="n">
        <v>43</v>
      </c>
      <c r="K8" s="12" t="n">
        <v>36</v>
      </c>
      <c r="L8" s="12" t="n">
        <v>44</v>
      </c>
      <c r="M8" s="12"/>
      <c r="N8" s="12" t="n">
        <v>9</v>
      </c>
      <c r="O8" s="12" t="n">
        <v>49</v>
      </c>
      <c r="P8" s="12" t="n">
        <v>69</v>
      </c>
      <c r="Q8" s="12" t="n">
        <v>98</v>
      </c>
      <c r="R8" s="12" t="n">
        <v>57</v>
      </c>
      <c r="S8" s="12"/>
      <c r="T8" s="12" t="n">
        <v>14</v>
      </c>
      <c r="U8" s="12" t="n">
        <v>40</v>
      </c>
      <c r="V8" s="12" t="n">
        <v>44</v>
      </c>
      <c r="W8" s="12" t="n">
        <v>168</v>
      </c>
      <c r="X8" s="12"/>
      <c r="Y8" s="12" t="n">
        <v>162</v>
      </c>
      <c r="Z8" s="12" t="n">
        <v>31</v>
      </c>
      <c r="AA8" s="12" t="n">
        <v>52</v>
      </c>
      <c r="AB8" s="12" t="n">
        <v>13</v>
      </c>
      <c r="AC8" s="12" t="n">
        <v>11</v>
      </c>
      <c r="AD8" s="12" t="n">
        <v>10</v>
      </c>
      <c r="AE8" s="12"/>
      <c r="AF8" s="12" t="n">
        <v>160</v>
      </c>
      <c r="AG8" s="12"/>
      <c r="AH8" s="12" t="n">
        <v>272</v>
      </c>
      <c r="AI8" s="12"/>
      <c r="AJ8" s="12" t="n">
        <v>79</v>
      </c>
      <c r="AK8" s="12" t="n">
        <v>43</v>
      </c>
      <c r="AL8" s="12" t="n">
        <v>40</v>
      </c>
      <c r="AM8" s="12" t="n">
        <v>31</v>
      </c>
      <c r="AN8" s="12" t="n">
        <v>26</v>
      </c>
      <c r="AO8" s="12" t="n">
        <v>25</v>
      </c>
      <c r="AP8" s="12" t="n">
        <v>41</v>
      </c>
    </row>
    <row r="9">
      <c r="B9" s="20" t="s">
        <v>135</v>
      </c>
      <c r="C9" s="19" t="n">
        <v>0.212722293637733</v>
      </c>
      <c r="D9" s="19" t="n">
        <v>0.222909829847629</v>
      </c>
      <c r="E9" s="19" t="n">
        <v>0.192546495862869</v>
      </c>
      <c r="F9" s="19"/>
      <c r="G9" s="19" t="n">
        <v>0.326436195187403</v>
      </c>
      <c r="H9" s="19" t="n">
        <v>0.240861592112739</v>
      </c>
      <c r="I9" s="19" t="n">
        <v>0.182030113530141</v>
      </c>
      <c r="J9" s="19" t="n">
        <v>0.241362395152496</v>
      </c>
      <c r="K9" s="19" t="n">
        <v>0.206225758513917</v>
      </c>
      <c r="L9" s="19" t="n">
        <v>0.118697940912338</v>
      </c>
      <c r="M9" s="19"/>
      <c r="N9" s="19" t="n">
        <v>0</v>
      </c>
      <c r="O9" s="19" t="n">
        <v>0.272231891325581</v>
      </c>
      <c r="P9" s="19" t="n">
        <v>0.226454751419678</v>
      </c>
      <c r="Q9" s="19" t="n">
        <v>0.258356148858799</v>
      </c>
      <c r="R9" s="19" t="n">
        <v>0.1068102087357</v>
      </c>
      <c r="S9" s="19"/>
      <c r="T9" s="19" t="n">
        <v>0.142320680043026</v>
      </c>
      <c r="U9" s="19" t="n">
        <v>0.181290786407871</v>
      </c>
      <c r="V9" s="19" t="n">
        <v>0.178642366054376</v>
      </c>
      <c r="W9" s="19" t="n">
        <v>0.216723145149221</v>
      </c>
      <c r="X9" s="19"/>
      <c r="Y9" s="19" t="n">
        <v>0.20875636297731</v>
      </c>
      <c r="Z9" s="19" t="n">
        <v>0.437787492495624</v>
      </c>
      <c r="AA9" s="19" t="n">
        <v>0.13099204311706</v>
      </c>
      <c r="AB9" s="19" t="n">
        <v>0.174185496613873</v>
      </c>
      <c r="AC9" s="19" t="n">
        <v>0.333263868302005</v>
      </c>
      <c r="AD9" s="19" t="n">
        <v>0</v>
      </c>
      <c r="AE9" s="19"/>
      <c r="AF9" s="19" t="n">
        <v>0.197501406127005</v>
      </c>
      <c r="AG9" s="19"/>
      <c r="AH9" s="19" t="n">
        <v>0.219055820397072</v>
      </c>
      <c r="AI9" s="19"/>
      <c r="AJ9" s="19" t="n">
        <v>0.245237989700459</v>
      </c>
      <c r="AK9" s="19" t="n">
        <v>0.22994078026893</v>
      </c>
      <c r="AL9" s="19" t="n">
        <v>0.222124912118459</v>
      </c>
      <c r="AM9" s="19" t="n">
        <v>0.27305443849335</v>
      </c>
      <c r="AN9" s="19" t="n">
        <v>0.212848104848131</v>
      </c>
      <c r="AO9" s="19" t="n">
        <v>0.12382477180186</v>
      </c>
      <c r="AP9" s="19" t="n">
        <v>0.129934795872728</v>
      </c>
    </row>
    <row r="10">
      <c r="B10" s="20" t="s">
        <v>136</v>
      </c>
      <c r="C10" s="19" t="n">
        <v>0.520869456170509</v>
      </c>
      <c r="D10" s="19" t="n">
        <v>0.491265221116323</v>
      </c>
      <c r="E10" s="19" t="n">
        <v>0.579498848736755</v>
      </c>
      <c r="F10" s="19"/>
      <c r="G10" s="19" t="n">
        <v>0.336515697211379</v>
      </c>
      <c r="H10" s="19" t="n">
        <v>0.466579721136125</v>
      </c>
      <c r="I10" s="19" t="n">
        <v>0.546137347044179</v>
      </c>
      <c r="J10" s="19" t="n">
        <v>0.485267541628456</v>
      </c>
      <c r="K10" s="19" t="n">
        <v>0.469609063360651</v>
      </c>
      <c r="L10" s="19" t="n">
        <v>0.762296959893748</v>
      </c>
      <c r="M10" s="19"/>
      <c r="N10" s="19" t="n">
        <v>1</v>
      </c>
      <c r="O10" s="19" t="n">
        <v>0.431912890324825</v>
      </c>
      <c r="P10" s="19" t="n">
        <v>0.415285845090892</v>
      </c>
      <c r="Q10" s="19" t="n">
        <v>0.554584868068519</v>
      </c>
      <c r="R10" s="19" t="n">
        <v>0.578253689242244</v>
      </c>
      <c r="S10" s="19"/>
      <c r="T10" s="19" t="n">
        <v>0.535247248241049</v>
      </c>
      <c r="U10" s="19" t="n">
        <v>0.678456064246272</v>
      </c>
      <c r="V10" s="19" t="n">
        <v>0.581695835862217</v>
      </c>
      <c r="W10" s="19" t="n">
        <v>0.459805702871342</v>
      </c>
      <c r="X10" s="19"/>
      <c r="Y10" s="19" t="n">
        <v>0.494377908538876</v>
      </c>
      <c r="Z10" s="19" t="n">
        <v>0.326384627723838</v>
      </c>
      <c r="AA10" s="19" t="n">
        <v>0.746833471663384</v>
      </c>
      <c r="AB10" s="19" t="n">
        <v>0.395307807586707</v>
      </c>
      <c r="AC10" s="19" t="n">
        <v>0.51959318857673</v>
      </c>
      <c r="AD10" s="19" t="n">
        <v>0.635005605233774</v>
      </c>
      <c r="AE10" s="19"/>
      <c r="AF10" s="19" t="n">
        <v>0.539759426147087</v>
      </c>
      <c r="AG10" s="19"/>
      <c r="AH10" s="19" t="n">
        <v>0.525272987925398</v>
      </c>
      <c r="AI10" s="19"/>
      <c r="AJ10" s="19" t="n">
        <v>0.515896372480319</v>
      </c>
      <c r="AK10" s="19" t="n">
        <v>0.52957785005292</v>
      </c>
      <c r="AL10" s="19" t="n">
        <v>0.520140961060609</v>
      </c>
      <c r="AM10" s="19" t="n">
        <v>0.549094158696446</v>
      </c>
      <c r="AN10" s="19" t="n">
        <v>0.434310312431506</v>
      </c>
      <c r="AO10" s="19" t="n">
        <v>0.534067150188072</v>
      </c>
      <c r="AP10" s="19" t="n">
        <v>0.547114213743704</v>
      </c>
    </row>
    <row r="11">
      <c r="B11" s="20" t="s">
        <v>137</v>
      </c>
      <c r="C11" s="19" t="n">
        <v>0.1771138572401</v>
      </c>
      <c r="D11" s="19" t="n">
        <v>0.185873782885575</v>
      </c>
      <c r="E11" s="19" t="n">
        <v>0.159765355629448</v>
      </c>
      <c r="F11" s="19"/>
      <c r="G11" s="19" t="n">
        <v>0.272974268774502</v>
      </c>
      <c r="H11" s="19" t="n">
        <v>0.188131093489692</v>
      </c>
      <c r="I11" s="19" t="n">
        <v>0.203851146373104</v>
      </c>
      <c r="J11" s="19" t="n">
        <v>0.124168614690985</v>
      </c>
      <c r="K11" s="19" t="n">
        <v>0.234231158583022</v>
      </c>
      <c r="L11" s="19" t="n">
        <v>0.0666211854214656</v>
      </c>
      <c r="M11" s="19"/>
      <c r="N11" s="19" t="n">
        <v>0</v>
      </c>
      <c r="O11" s="19" t="n">
        <v>0.112336891308501</v>
      </c>
      <c r="P11" s="19" t="n">
        <v>0.245343901245761</v>
      </c>
      <c r="Q11" s="19" t="n">
        <v>0.144333099081248</v>
      </c>
      <c r="R11" s="19" t="n">
        <v>0.238339346618245</v>
      </c>
      <c r="S11" s="19"/>
      <c r="T11" s="19" t="n">
        <v>0.0988532591306933</v>
      </c>
      <c r="U11" s="19" t="n">
        <v>0.140253149345857</v>
      </c>
      <c r="V11" s="19" t="n">
        <v>0.201916074389524</v>
      </c>
      <c r="W11" s="19" t="n">
        <v>0.204419411613486</v>
      </c>
      <c r="X11" s="19"/>
      <c r="Y11" s="19" t="n">
        <v>0.207969071374147</v>
      </c>
      <c r="Z11" s="19" t="n">
        <v>0.15307282749352</v>
      </c>
      <c r="AA11" s="19" t="n">
        <v>0.0779034563148635</v>
      </c>
      <c r="AB11" s="19" t="n">
        <v>0.0958115790468831</v>
      </c>
      <c r="AC11" s="19" t="n">
        <v>0.147142943121265</v>
      </c>
      <c r="AD11" s="19" t="n">
        <v>0.206232573898978</v>
      </c>
      <c r="AE11" s="19"/>
      <c r="AF11" s="19" t="n">
        <v>0.184227352194766</v>
      </c>
      <c r="AG11" s="19"/>
      <c r="AH11" s="19" t="n">
        <v>0.176691180215136</v>
      </c>
      <c r="AI11" s="19"/>
      <c r="AJ11" s="19" t="n">
        <v>0.176309555737913</v>
      </c>
      <c r="AK11" s="19" t="n">
        <v>0.173818892019696</v>
      </c>
      <c r="AL11" s="19" t="n">
        <v>0.141188818273692</v>
      </c>
      <c r="AM11" s="19" t="n">
        <v>0.124279695223049</v>
      </c>
      <c r="AN11" s="19" t="n">
        <v>0.24099123749881</v>
      </c>
      <c r="AO11" s="19" t="n">
        <v>0.180663990328762</v>
      </c>
      <c r="AP11" s="19" t="n">
        <v>0.215273635086881</v>
      </c>
    </row>
    <row r="12">
      <c r="B12" s="20" t="s">
        <v>138</v>
      </c>
      <c r="C12" s="19" t="n">
        <v>0.0405413625059209</v>
      </c>
      <c r="D12" s="19" t="n">
        <v>0.0446093598549473</v>
      </c>
      <c r="E12" s="19" t="n">
        <v>0.032484940406246</v>
      </c>
      <c r="F12" s="19"/>
      <c r="G12" s="19" t="n">
        <v>0.0640738388267155</v>
      </c>
      <c r="H12" s="19" t="n">
        <v>0.0459516694599923</v>
      </c>
      <c r="I12" s="19" t="n">
        <v>0.0425322172531617</v>
      </c>
      <c r="J12" s="19" t="n">
        <v>0.0891558140332675</v>
      </c>
      <c r="K12" s="19" t="n">
        <v>0</v>
      </c>
      <c r="L12" s="19" t="n">
        <v>0</v>
      </c>
      <c r="M12" s="19"/>
      <c r="N12" s="19" t="n">
        <v>0</v>
      </c>
      <c r="O12" s="19" t="n">
        <v>0.0807781482708508</v>
      </c>
      <c r="P12" s="19" t="n">
        <v>0.0462463391148504</v>
      </c>
      <c r="Q12" s="19" t="n">
        <v>0.00672641411075034</v>
      </c>
      <c r="R12" s="19" t="n">
        <v>0.0645734086677031</v>
      </c>
      <c r="S12" s="19"/>
      <c r="T12" s="19" t="n">
        <v>0.223578812585231</v>
      </c>
      <c r="U12" s="19" t="n">
        <v>0</v>
      </c>
      <c r="V12" s="19" t="n">
        <v>0.0221092701424621</v>
      </c>
      <c r="W12" s="19" t="n">
        <v>0.0444403166601536</v>
      </c>
      <c r="X12" s="19"/>
      <c r="Y12" s="19" t="n">
        <v>0.0352754488818688</v>
      </c>
      <c r="Z12" s="19" t="n">
        <v>0.0827550522870186</v>
      </c>
      <c r="AA12" s="19" t="n">
        <v>0</v>
      </c>
      <c r="AB12" s="19" t="n">
        <v>0.166807482260785</v>
      </c>
      <c r="AC12" s="19" t="n">
        <v>0</v>
      </c>
      <c r="AD12" s="19" t="n">
        <v>0.098364051168297</v>
      </c>
      <c r="AE12" s="19"/>
      <c r="AF12" s="19" t="n">
        <v>0.0411966771504507</v>
      </c>
      <c r="AG12" s="19"/>
      <c r="AH12" s="19" t="n">
        <v>0.0381197215760594</v>
      </c>
      <c r="AI12" s="19"/>
      <c r="AJ12" s="19" t="n">
        <v>0.0352436877291965</v>
      </c>
      <c r="AK12" s="19" t="n">
        <v>0.0236007147902402</v>
      </c>
      <c r="AL12" s="19" t="n">
        <v>0.0623496847278027</v>
      </c>
      <c r="AM12" s="19" t="n">
        <v>0.0535717075871557</v>
      </c>
      <c r="AN12" s="19" t="n">
        <v>0</v>
      </c>
      <c r="AO12" s="19" t="n">
        <v>0.0660478796677178</v>
      </c>
      <c r="AP12" s="19" t="n">
        <v>0.0473964142445051</v>
      </c>
    </row>
    <row r="13">
      <c r="B13" s="20" t="s">
        <v>139</v>
      </c>
      <c r="C13" s="19" t="n">
        <v>0.00802683432581282</v>
      </c>
      <c r="D13" s="19" t="n">
        <v>0.00841666468851137</v>
      </c>
      <c r="E13" s="19" t="n">
        <v>0.00725479892861165</v>
      </c>
      <c r="F13" s="19"/>
      <c r="G13" s="19" t="n">
        <v>0</v>
      </c>
      <c r="H13" s="19" t="n">
        <v>0.0323702759364768</v>
      </c>
      <c r="I13" s="19" t="n">
        <v>0</v>
      </c>
      <c r="J13" s="19" t="n">
        <v>0</v>
      </c>
      <c r="K13" s="19" t="n">
        <v>0</v>
      </c>
      <c r="L13" s="19" t="n">
        <v>0</v>
      </c>
      <c r="M13" s="19"/>
      <c r="N13" s="19" t="n">
        <v>0</v>
      </c>
      <c r="O13" s="19" t="n">
        <v>0.0325336693944532</v>
      </c>
      <c r="P13" s="19" t="n">
        <v>0</v>
      </c>
      <c r="Q13" s="19" t="n">
        <v>0</v>
      </c>
      <c r="R13" s="19" t="n">
        <v>0.0120233467361072</v>
      </c>
      <c r="S13" s="19"/>
      <c r="T13" s="19" t="n">
        <v>0</v>
      </c>
      <c r="U13" s="19" t="n">
        <v>0</v>
      </c>
      <c r="V13" s="19" t="n">
        <v>0</v>
      </c>
      <c r="W13" s="19" t="n">
        <v>0.0135666050531788</v>
      </c>
      <c r="X13" s="19"/>
      <c r="Y13" s="19" t="n">
        <v>0.00425236086505963</v>
      </c>
      <c r="Z13" s="19" t="n">
        <v>0</v>
      </c>
      <c r="AA13" s="19" t="n">
        <v>0</v>
      </c>
      <c r="AB13" s="19" t="n">
        <v>0.120890487351546</v>
      </c>
      <c r="AC13" s="19" t="n">
        <v>0</v>
      </c>
      <c r="AD13" s="19" t="n">
        <v>0</v>
      </c>
      <c r="AE13" s="19"/>
      <c r="AF13" s="19" t="n">
        <v>0.00992437012208554</v>
      </c>
      <c r="AG13" s="19"/>
      <c r="AH13" s="19" t="n">
        <v>0.00254200819883994</v>
      </c>
      <c r="AI13" s="19"/>
      <c r="AJ13" s="19" t="n">
        <v>0.00871412536396492</v>
      </c>
      <c r="AK13" s="19" t="n">
        <v>0</v>
      </c>
      <c r="AL13" s="19" t="n">
        <v>0</v>
      </c>
      <c r="AM13" s="19" t="n">
        <v>0</v>
      </c>
      <c r="AN13" s="19" t="n">
        <v>0.0618102600365244</v>
      </c>
      <c r="AO13" s="19" t="n">
        <v>0</v>
      </c>
      <c r="AP13" s="19" t="n">
        <v>0</v>
      </c>
    </row>
    <row r="14">
      <c r="B14" s="20" t="s">
        <v>60</v>
      </c>
      <c r="C14" s="21" t="n">
        <v>0.040726196119924</v>
      </c>
      <c r="D14" s="21" t="n">
        <v>0.0469251416070147</v>
      </c>
      <c r="E14" s="21" t="n">
        <v>0.0284495604360708</v>
      </c>
      <c r="F14" s="21"/>
      <c r="G14" s="21" t="n">
        <v>0</v>
      </c>
      <c r="H14" s="21" t="n">
        <v>0.0261056478649749</v>
      </c>
      <c r="I14" s="21" t="n">
        <v>0.0254491757994137</v>
      </c>
      <c r="J14" s="21" t="n">
        <v>0.060045634494796</v>
      </c>
      <c r="K14" s="21" t="n">
        <v>0.0899340195424096</v>
      </c>
      <c r="L14" s="21" t="n">
        <v>0.0523839137724478</v>
      </c>
      <c r="M14" s="21"/>
      <c r="N14" s="21" t="n">
        <v>0</v>
      </c>
      <c r="O14" s="21" t="n">
        <v>0.0702065093757882</v>
      </c>
      <c r="P14" s="21" t="n">
        <v>0.066669163128819</v>
      </c>
      <c r="Q14" s="21" t="n">
        <v>0.035999469880684</v>
      </c>
      <c r="R14" s="21" t="n">
        <v>0</v>
      </c>
      <c r="S14" s="21"/>
      <c r="T14" s="21" t="n">
        <v>0</v>
      </c>
      <c r="U14" s="21" t="n">
        <v>0</v>
      </c>
      <c r="V14" s="21" t="n">
        <v>0.0156364535514209</v>
      </c>
      <c r="W14" s="21" t="n">
        <v>0.0610448186526178</v>
      </c>
      <c r="X14" s="21"/>
      <c r="Y14" s="21" t="n">
        <v>0.0493688473627378</v>
      </c>
      <c r="Z14" s="21" t="n">
        <v>0</v>
      </c>
      <c r="AA14" s="21" t="n">
        <v>0.044271028904692</v>
      </c>
      <c r="AB14" s="21" t="n">
        <v>0.0469971471402067</v>
      </c>
      <c r="AC14" s="21" t="n">
        <v>0</v>
      </c>
      <c r="AD14" s="21" t="n">
        <v>0.0603977696989517</v>
      </c>
      <c r="AE14" s="21"/>
      <c r="AF14" s="21" t="n">
        <v>0.0273907682586057</v>
      </c>
      <c r="AG14" s="21"/>
      <c r="AH14" s="21" t="n">
        <v>0.0383182816874946</v>
      </c>
      <c r="AI14" s="21"/>
      <c r="AJ14" s="21" t="n">
        <v>0.018598268988147</v>
      </c>
      <c r="AK14" s="21" t="n">
        <v>0.0430617628682139</v>
      </c>
      <c r="AL14" s="21" t="n">
        <v>0.0541956238194374</v>
      </c>
      <c r="AM14" s="21" t="n">
        <v>0</v>
      </c>
      <c r="AN14" s="21" t="n">
        <v>0.0500400851850287</v>
      </c>
      <c r="AO14" s="21" t="n">
        <v>0.0953962080135884</v>
      </c>
      <c r="AP14" s="21" t="n">
        <v>0.0602809410521822</v>
      </c>
    </row>
    <row r="15">
      <c r="B15" s="18" t="s">
        <v>154</v>
      </c>
    </row>
    <row r="16">
      <c r="B16" t="s">
        <v>65</v>
      </c>
    </row>
    <row r="17">
      <c r="B17" t="s">
        <v>66</v>
      </c>
    </row>
    <row r="19">
      <c r="B19" s="9" t="str">
        <f>=HYPERLINK("#'Contents'!A1", "Return to Contents")</f>
      </c>
    </row>
  </sheetData>
  <mergeCells count="9">
    <mergeCell ref="D5:E5"/>
    <mergeCell ref="G5:L5"/>
    <mergeCell ref="N5:R5"/>
    <mergeCell ref="T5:W5"/>
    <mergeCell ref="Y5:AD5"/>
    <mergeCell ref="AF5:AF5"/>
    <mergeCell ref="AH5:AH5"/>
    <mergeCell ref="AJ5:AP5"/>
    <mergeCell ref="D2:AJ2"/>
  </mergeCells>
  <pageMargins left="0.7" right="0.7" top="0.75" bottom="0.75" header="0.3" footer="0.3"/>
  <pageSetup paperSize="9" orientation="portrait" horizontalDpi="300" verticalDpi="300" r:id="rId2"/>
  <drawing r:id="rId1"/>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2.21" hidden="0" customWidth="1"/>
    <col min="20" max="20" width="10.71" hidden="0" customWidth="1"/>
    <col min="21" max="21" width="10.71" hidden="0" customWidth="1"/>
    <col min="22" max="22" width="10.71" hidden="0" customWidth="1"/>
    <col min="23" max="23" width="10.71" hidden="0" customWidth="1"/>
    <col min="24" max="24" width="2.2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2.21" hidden="0" customWidth="1"/>
    <col min="34" max="34" width="10.71" hidden="0" customWidth="1"/>
    <col min="35" max="35" width="2.2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s>
  <sheetData>
    <row r="2" ht="40" customHeight="1">
      <c r="D2" s="16" t="s">
        <v>161</v>
      </c>
    </row>
    <row r="5" ht="30" customHeight="1">
      <c r="B5" s="17"/>
      <c r="C5" s="17"/>
      <c r="D5" s="17" t="s">
        <v>51</v>
      </c>
      <c r="E5" s="17"/>
      <c r="F5" s="17"/>
      <c r="G5" s="17" t="s">
        <v>52</v>
      </c>
      <c r="H5" s="17"/>
      <c r="I5" s="17"/>
      <c r="J5" s="17"/>
      <c r="K5" s="17"/>
      <c r="L5" s="17"/>
      <c r="M5" s="17"/>
      <c r="N5" s="17" t="s">
        <v>53</v>
      </c>
      <c r="O5" s="17"/>
      <c r="P5" s="17"/>
      <c r="Q5" s="17"/>
      <c r="R5" s="17"/>
      <c r="S5" s="17"/>
      <c r="T5" s="17" t="s">
        <v>54</v>
      </c>
      <c r="U5" s="17"/>
      <c r="V5" s="17"/>
      <c r="W5" s="17"/>
      <c r="X5" s="17"/>
      <c r="Y5" s="17" t="s">
        <v>55</v>
      </c>
      <c r="Z5" s="17"/>
      <c r="AA5" s="17"/>
      <c r="AB5" s="17"/>
      <c r="AC5" s="17"/>
      <c r="AD5" s="17"/>
      <c r="AE5" s="17"/>
      <c r="AF5" s="17" t="s">
        <v>42</v>
      </c>
      <c r="AG5" s="17"/>
      <c r="AH5" s="17" t="s">
        <v>43</v>
      </c>
      <c r="AI5" s="17"/>
      <c r="AJ5" s="17" t="s">
        <v>56</v>
      </c>
      <c r="AK5" s="17"/>
      <c r="AL5" s="17"/>
      <c r="AM5" s="17"/>
      <c r="AN5" s="17"/>
      <c r="AO5" s="17"/>
      <c r="AP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R6" s="13" t="s">
        <v>31</v>
      </c>
      <c r="T6" s="13" t="s">
        <v>32</v>
      </c>
      <c r="U6" s="13" t="s">
        <v>33</v>
      </c>
      <c r="V6" s="13" t="s">
        <v>34</v>
      </c>
      <c r="W6" s="13" t="s">
        <v>35</v>
      </c>
      <c r="Y6" s="13" t="s">
        <v>36</v>
      </c>
      <c r="Z6" s="13" t="s">
        <v>37</v>
      </c>
      <c r="AA6" s="13" t="s">
        <v>38</v>
      </c>
      <c r="AB6" s="13" t="s">
        <v>39</v>
      </c>
      <c r="AC6" s="13" t="s">
        <v>40</v>
      </c>
      <c r="AD6" s="13" t="s">
        <v>41</v>
      </c>
      <c r="AF6" s="13" t="s">
        <v>42</v>
      </c>
      <c r="AH6" s="13" t="s">
        <v>43</v>
      </c>
      <c r="AJ6" s="13" t="s">
        <v>44</v>
      </c>
      <c r="AK6" s="13" t="s">
        <v>45</v>
      </c>
      <c r="AL6" s="13" t="s">
        <v>46</v>
      </c>
      <c r="AM6" s="13" t="s">
        <v>47</v>
      </c>
      <c r="AN6" s="13" t="s">
        <v>48</v>
      </c>
      <c r="AO6" s="13" t="s">
        <v>49</v>
      </c>
      <c r="AP6" s="13" t="s">
        <v>50</v>
      </c>
    </row>
    <row r="7" ht="30" customHeight="1">
      <c r="B7" s="11" t="s">
        <v>19</v>
      </c>
      <c r="C7" s="11" t="n">
        <v>296</v>
      </c>
      <c r="D7" s="11" t="n">
        <v>193</v>
      </c>
      <c r="E7" s="11" t="n">
        <v>103</v>
      </c>
      <c r="F7" s="11"/>
      <c r="G7" s="11" t="n">
        <v>32</v>
      </c>
      <c r="H7" s="11" t="n">
        <v>76</v>
      </c>
      <c r="I7" s="11" t="n">
        <v>75</v>
      </c>
      <c r="J7" s="11" t="n">
        <v>44</v>
      </c>
      <c r="K7" s="11" t="n">
        <v>32</v>
      </c>
      <c r="L7" s="11" t="n">
        <v>37</v>
      </c>
      <c r="M7" s="11"/>
      <c r="N7" s="11" t="n">
        <v>7</v>
      </c>
      <c r="O7" s="11" t="n">
        <v>42</v>
      </c>
      <c r="P7" s="11" t="n">
        <v>56</v>
      </c>
      <c r="Q7" s="11" t="n">
        <v>116</v>
      </c>
      <c r="R7" s="11" t="n">
        <v>73</v>
      </c>
      <c r="S7" s="11"/>
      <c r="T7" s="11" t="n">
        <v>14</v>
      </c>
      <c r="U7" s="11" t="n">
        <v>35</v>
      </c>
      <c r="V7" s="11" t="n">
        <v>41</v>
      </c>
      <c r="W7" s="11" t="n">
        <v>187</v>
      </c>
      <c r="X7" s="11"/>
      <c r="Y7" s="11" t="n">
        <v>188</v>
      </c>
      <c r="Z7" s="11" t="n">
        <v>29</v>
      </c>
      <c r="AA7" s="11" t="n">
        <v>43</v>
      </c>
      <c r="AB7" s="11" t="n">
        <v>12</v>
      </c>
      <c r="AC7" s="11" t="n">
        <v>11</v>
      </c>
      <c r="AD7" s="11" t="n">
        <v>10</v>
      </c>
      <c r="AE7" s="11"/>
      <c r="AF7" s="11" t="n">
        <v>169</v>
      </c>
      <c r="AG7" s="11"/>
      <c r="AH7" s="11" t="n">
        <v>284</v>
      </c>
      <c r="AI7" s="11"/>
      <c r="AJ7" s="11" t="n">
        <v>96</v>
      </c>
      <c r="AK7" s="11" t="n">
        <v>45</v>
      </c>
      <c r="AL7" s="11" t="n">
        <v>47</v>
      </c>
      <c r="AM7" s="11" t="n">
        <v>31</v>
      </c>
      <c r="AN7" s="11" t="n">
        <v>20</v>
      </c>
      <c r="AO7" s="11" t="n">
        <v>28</v>
      </c>
      <c r="AP7" s="11" t="n">
        <v>29</v>
      </c>
    </row>
    <row r="8" ht="30" customHeight="1">
      <c r="B8" s="12" t="s">
        <v>20</v>
      </c>
      <c r="C8" s="12" t="n">
        <v>284</v>
      </c>
      <c r="D8" s="12" t="n">
        <v>189</v>
      </c>
      <c r="E8" s="12" t="n">
        <v>95</v>
      </c>
      <c r="F8" s="12"/>
      <c r="G8" s="12" t="n">
        <v>27</v>
      </c>
      <c r="H8" s="12" t="n">
        <v>70</v>
      </c>
      <c r="I8" s="12" t="n">
        <v>63</v>
      </c>
      <c r="J8" s="12" t="n">
        <v>43</v>
      </c>
      <c r="K8" s="12" t="n">
        <v>36</v>
      </c>
      <c r="L8" s="12" t="n">
        <v>44</v>
      </c>
      <c r="M8" s="12"/>
      <c r="N8" s="12" t="n">
        <v>9</v>
      </c>
      <c r="O8" s="12" t="n">
        <v>49</v>
      </c>
      <c r="P8" s="12" t="n">
        <v>69</v>
      </c>
      <c r="Q8" s="12" t="n">
        <v>98</v>
      </c>
      <c r="R8" s="12" t="n">
        <v>57</v>
      </c>
      <c r="S8" s="12"/>
      <c r="T8" s="12" t="n">
        <v>14</v>
      </c>
      <c r="U8" s="12" t="n">
        <v>40</v>
      </c>
      <c r="V8" s="12" t="n">
        <v>44</v>
      </c>
      <c r="W8" s="12" t="n">
        <v>168</v>
      </c>
      <c r="X8" s="12"/>
      <c r="Y8" s="12" t="n">
        <v>162</v>
      </c>
      <c r="Z8" s="12" t="n">
        <v>31</v>
      </c>
      <c r="AA8" s="12" t="n">
        <v>52</v>
      </c>
      <c r="AB8" s="12" t="n">
        <v>13</v>
      </c>
      <c r="AC8" s="12" t="n">
        <v>11</v>
      </c>
      <c r="AD8" s="12" t="n">
        <v>10</v>
      </c>
      <c r="AE8" s="12"/>
      <c r="AF8" s="12" t="n">
        <v>160</v>
      </c>
      <c r="AG8" s="12"/>
      <c r="AH8" s="12" t="n">
        <v>272</v>
      </c>
      <c r="AI8" s="12"/>
      <c r="AJ8" s="12" t="n">
        <v>79</v>
      </c>
      <c r="AK8" s="12" t="n">
        <v>43</v>
      </c>
      <c r="AL8" s="12" t="n">
        <v>40</v>
      </c>
      <c r="AM8" s="12" t="n">
        <v>31</v>
      </c>
      <c r="AN8" s="12" t="n">
        <v>26</v>
      </c>
      <c r="AO8" s="12" t="n">
        <v>25</v>
      </c>
      <c r="AP8" s="12" t="n">
        <v>41</v>
      </c>
    </row>
    <row r="9">
      <c r="B9" s="20" t="s">
        <v>135</v>
      </c>
      <c r="C9" s="19" t="n">
        <v>0.280184504258955</v>
      </c>
      <c r="D9" s="19" t="n">
        <v>0.302282200227354</v>
      </c>
      <c r="E9" s="19" t="n">
        <v>0.236421357217004</v>
      </c>
      <c r="F9" s="19"/>
      <c r="G9" s="19" t="n">
        <v>0.234307107997825</v>
      </c>
      <c r="H9" s="19" t="n">
        <v>0.358814178141132</v>
      </c>
      <c r="I9" s="19" t="n">
        <v>0.226387101713056</v>
      </c>
      <c r="J9" s="19" t="n">
        <v>0.213875566003527</v>
      </c>
      <c r="K9" s="19" t="n">
        <v>0.296969491516576</v>
      </c>
      <c r="L9" s="19" t="n">
        <v>0.31139541384657</v>
      </c>
      <c r="M9" s="19"/>
      <c r="N9" s="19" t="n">
        <v>0</v>
      </c>
      <c r="O9" s="19" t="n">
        <v>0.240291707675422</v>
      </c>
      <c r="P9" s="19" t="n">
        <v>0.216973804111794</v>
      </c>
      <c r="Q9" s="19" t="n">
        <v>0.365093249756076</v>
      </c>
      <c r="R9" s="19" t="n">
        <v>0.273403269450871</v>
      </c>
      <c r="S9" s="19"/>
      <c r="T9" s="19" t="n">
        <v>0.142320680043026</v>
      </c>
      <c r="U9" s="19" t="n">
        <v>0.283305402192559</v>
      </c>
      <c r="V9" s="19" t="n">
        <v>0.251127304555484</v>
      </c>
      <c r="W9" s="19" t="n">
        <v>0.286709968707822</v>
      </c>
      <c r="X9" s="19"/>
      <c r="Y9" s="19" t="n">
        <v>0.280999011440916</v>
      </c>
      <c r="Z9" s="19" t="n">
        <v>0.378355378663354</v>
      </c>
      <c r="AA9" s="19" t="n">
        <v>0.321336020355953</v>
      </c>
      <c r="AB9" s="19" t="n">
        <v>0.0801936241935482</v>
      </c>
      <c r="AC9" s="19" t="n">
        <v>0.245545058062795</v>
      </c>
      <c r="AD9" s="19" t="n">
        <v>0.153494202780481</v>
      </c>
      <c r="AE9" s="19"/>
      <c r="AF9" s="19" t="n">
        <v>0.224854077180329</v>
      </c>
      <c r="AG9" s="19"/>
      <c r="AH9" s="19" t="n">
        <v>0.281308066106803</v>
      </c>
      <c r="AI9" s="19"/>
      <c r="AJ9" s="19" t="n">
        <v>0.28517830528428</v>
      </c>
      <c r="AK9" s="19" t="n">
        <v>0.293701571391216</v>
      </c>
      <c r="AL9" s="19" t="n">
        <v>0.230651815960738</v>
      </c>
      <c r="AM9" s="19" t="n">
        <v>0.322568233775465</v>
      </c>
      <c r="AN9" s="19" t="n">
        <v>0.245968102474215</v>
      </c>
      <c r="AO9" s="19" t="n">
        <v>0.234789914777117</v>
      </c>
      <c r="AP9" s="19" t="n">
        <v>0.321446139067406</v>
      </c>
    </row>
    <row r="10">
      <c r="B10" s="20" t="s">
        <v>136</v>
      </c>
      <c r="C10" s="19" t="n">
        <v>0.463361872651788</v>
      </c>
      <c r="D10" s="19" t="n">
        <v>0.427260044736264</v>
      </c>
      <c r="E10" s="19" t="n">
        <v>0.534859353919051</v>
      </c>
      <c r="F10" s="19"/>
      <c r="G10" s="19" t="n">
        <v>0.473399441616247</v>
      </c>
      <c r="H10" s="19" t="n">
        <v>0.406961760392744</v>
      </c>
      <c r="I10" s="19" t="n">
        <v>0.495766920673604</v>
      </c>
      <c r="J10" s="19" t="n">
        <v>0.527409715787842</v>
      </c>
      <c r="K10" s="19" t="n">
        <v>0.372843684951788</v>
      </c>
      <c r="L10" s="19" t="n">
        <v>0.511987274129198</v>
      </c>
      <c r="M10" s="19"/>
      <c r="N10" s="19" t="n">
        <v>1</v>
      </c>
      <c r="O10" s="19" t="n">
        <v>0.506046984447959</v>
      </c>
      <c r="P10" s="19" t="n">
        <v>0.418813014164317</v>
      </c>
      <c r="Q10" s="19" t="n">
        <v>0.435546846013541</v>
      </c>
      <c r="R10" s="19" t="n">
        <v>0.453132824517846</v>
      </c>
      <c r="S10" s="19"/>
      <c r="T10" s="19" t="n">
        <v>0.101868564992004</v>
      </c>
      <c r="U10" s="19" t="n">
        <v>0.555015127991894</v>
      </c>
      <c r="V10" s="19" t="n">
        <v>0.509385665433079</v>
      </c>
      <c r="W10" s="19" t="n">
        <v>0.447996493593042</v>
      </c>
      <c r="X10" s="19"/>
      <c r="Y10" s="19" t="n">
        <v>0.429900451406213</v>
      </c>
      <c r="Z10" s="19" t="n">
        <v>0.400176452337044</v>
      </c>
      <c r="AA10" s="19" t="n">
        <v>0.507799891914955</v>
      </c>
      <c r="AB10" s="19" t="n">
        <v>0.711604113059485</v>
      </c>
      <c r="AC10" s="19" t="n">
        <v>0.60731199881594</v>
      </c>
      <c r="AD10" s="19" t="n">
        <v>0.552967503331491</v>
      </c>
      <c r="AE10" s="19"/>
      <c r="AF10" s="19" t="n">
        <v>0.480138973951877</v>
      </c>
      <c r="AG10" s="19"/>
      <c r="AH10" s="19" t="n">
        <v>0.476208456869667</v>
      </c>
      <c r="AI10" s="19"/>
      <c r="AJ10" s="19" t="n">
        <v>0.524789828989796</v>
      </c>
      <c r="AK10" s="19" t="n">
        <v>0.360339879435405</v>
      </c>
      <c r="AL10" s="19" t="n">
        <v>0.533394099353612</v>
      </c>
      <c r="AM10" s="19" t="n">
        <v>0.470112985268943</v>
      </c>
      <c r="AN10" s="19" t="n">
        <v>0.442100630167751</v>
      </c>
      <c r="AO10" s="19" t="n">
        <v>0.47880688628384</v>
      </c>
      <c r="AP10" s="19" t="n">
        <v>0.381992093896606</v>
      </c>
    </row>
    <row r="11">
      <c r="B11" s="20" t="s">
        <v>137</v>
      </c>
      <c r="C11" s="19" t="n">
        <v>0.156331614760105</v>
      </c>
      <c r="D11" s="19" t="n">
        <v>0.157291063030375</v>
      </c>
      <c r="E11" s="19" t="n">
        <v>0.154431485633927</v>
      </c>
      <c r="F11" s="19"/>
      <c r="G11" s="19" t="n">
        <v>0.158584108282909</v>
      </c>
      <c r="H11" s="19" t="n">
        <v>0.137701607826966</v>
      </c>
      <c r="I11" s="19" t="n">
        <v>0.240725678451583</v>
      </c>
      <c r="J11" s="19" t="n">
        <v>0.0732637275277116</v>
      </c>
      <c r="K11" s="19" t="n">
        <v>0.218408854079891</v>
      </c>
      <c r="L11" s="19" t="n">
        <v>0.0936544576177571</v>
      </c>
      <c r="M11" s="19"/>
      <c r="N11" s="19" t="n">
        <v>0</v>
      </c>
      <c r="O11" s="19" t="n">
        <v>0.0899764930072901</v>
      </c>
      <c r="P11" s="19" t="n">
        <v>0.243869306714438</v>
      </c>
      <c r="Q11" s="19" t="n">
        <v>0.137057259194211</v>
      </c>
      <c r="R11" s="19" t="n">
        <v>0.168848808899222</v>
      </c>
      <c r="S11" s="19"/>
      <c r="T11" s="19" t="n">
        <v>0.455471883614862</v>
      </c>
      <c r="U11" s="19" t="n">
        <v>0.161679469815547</v>
      </c>
      <c r="V11" s="19" t="n">
        <v>0.181938961776304</v>
      </c>
      <c r="W11" s="19" t="n">
        <v>0.140265818005273</v>
      </c>
      <c r="X11" s="19"/>
      <c r="Y11" s="19" t="n">
        <v>0.181768036675592</v>
      </c>
      <c r="Z11" s="19" t="n">
        <v>0.126067946278646</v>
      </c>
      <c r="AA11" s="19" t="n">
        <v>0.100749988553543</v>
      </c>
      <c r="AB11" s="19" t="n">
        <v>0</v>
      </c>
      <c r="AC11" s="19" t="n">
        <v>0.147142943121265</v>
      </c>
      <c r="AD11" s="19" t="n">
        <v>0.134776473020779</v>
      </c>
      <c r="AE11" s="19"/>
      <c r="AF11" s="19" t="n">
        <v>0.195771997163448</v>
      </c>
      <c r="AG11" s="19"/>
      <c r="AH11" s="19" t="n">
        <v>0.160717570649112</v>
      </c>
      <c r="AI11" s="19"/>
      <c r="AJ11" s="19" t="n">
        <v>0.110172261953045</v>
      </c>
      <c r="AK11" s="19" t="n">
        <v>0.254590453073832</v>
      </c>
      <c r="AL11" s="19" t="n">
        <v>0.104649142604187</v>
      </c>
      <c r="AM11" s="19" t="n">
        <v>0.153747073368437</v>
      </c>
      <c r="AN11" s="19" t="n">
        <v>0.139444596825766</v>
      </c>
      <c r="AO11" s="19" t="n">
        <v>0.184778229417905</v>
      </c>
      <c r="AP11" s="19" t="n">
        <v>0.1888844117393</v>
      </c>
    </row>
    <row r="12">
      <c r="B12" s="20" t="s">
        <v>138</v>
      </c>
      <c r="C12" s="19" t="n">
        <v>0.0476955104829501</v>
      </c>
      <c r="D12" s="19" t="n">
        <v>0.0578248857104802</v>
      </c>
      <c r="E12" s="19" t="n">
        <v>0.027634897007254</v>
      </c>
      <c r="F12" s="19"/>
      <c r="G12" s="19" t="n">
        <v>0.133709342103019</v>
      </c>
      <c r="H12" s="19" t="n">
        <v>0.0478628155666485</v>
      </c>
      <c r="I12" s="19" t="n">
        <v>0.0214102692180338</v>
      </c>
      <c r="J12" s="19" t="n">
        <v>0.101989644534026</v>
      </c>
      <c r="K12" s="19" t="n">
        <v>0.0218439499093348</v>
      </c>
      <c r="L12" s="19" t="n">
        <v>0</v>
      </c>
      <c r="M12" s="19"/>
      <c r="N12" s="19" t="n">
        <v>0</v>
      </c>
      <c r="O12" s="19" t="n">
        <v>0.0609446360990867</v>
      </c>
      <c r="P12" s="19" t="n">
        <v>0.0391201224841812</v>
      </c>
      <c r="Q12" s="19" t="n">
        <v>0.0188747096431399</v>
      </c>
      <c r="R12" s="19" t="n">
        <v>0.104615097132061</v>
      </c>
      <c r="S12" s="19"/>
      <c r="T12" s="19" t="n">
        <v>0.300338871350108</v>
      </c>
      <c r="U12" s="19" t="n">
        <v>0</v>
      </c>
      <c r="V12" s="19" t="n">
        <v>0.0114770326187493</v>
      </c>
      <c r="W12" s="19" t="n">
        <v>0.0485403896755953</v>
      </c>
      <c r="X12" s="19"/>
      <c r="Y12" s="19" t="n">
        <v>0.0579636531145419</v>
      </c>
      <c r="Z12" s="19" t="n">
        <v>0.095400222720956</v>
      </c>
      <c r="AA12" s="19" t="n">
        <v>0</v>
      </c>
      <c r="AB12" s="19" t="n">
        <v>0.0873117753954213</v>
      </c>
      <c r="AC12" s="19" t="n">
        <v>0</v>
      </c>
      <c r="AD12" s="19" t="n">
        <v>0</v>
      </c>
      <c r="AE12" s="19"/>
      <c r="AF12" s="19" t="n">
        <v>0.051081727269273</v>
      </c>
      <c r="AG12" s="19"/>
      <c r="AH12" s="19" t="n">
        <v>0.03706935635841</v>
      </c>
      <c r="AI12" s="19"/>
      <c r="AJ12" s="19" t="n">
        <v>0.0443002788367311</v>
      </c>
      <c r="AK12" s="19" t="n">
        <v>0.0247056184410921</v>
      </c>
      <c r="AL12" s="19" t="n">
        <v>0.0771093182620252</v>
      </c>
      <c r="AM12" s="19" t="n">
        <v>0.0535717075871557</v>
      </c>
      <c r="AN12" s="19" t="n">
        <v>0.0606363253107153</v>
      </c>
      <c r="AO12" s="19" t="n">
        <v>0.0309668202892874</v>
      </c>
      <c r="AP12" s="19" t="n">
        <v>0.0473964142445051</v>
      </c>
    </row>
    <row r="13">
      <c r="B13" s="20" t="s">
        <v>139</v>
      </c>
      <c r="C13" s="19" t="n">
        <v>0</v>
      </c>
      <c r="D13" s="19" t="n">
        <v>0</v>
      </c>
      <c r="E13" s="19" t="n">
        <v>0</v>
      </c>
      <c r="F13" s="19"/>
      <c r="G13" s="19" t="n">
        <v>0</v>
      </c>
      <c r="H13" s="19" t="n">
        <v>0</v>
      </c>
      <c r="I13" s="19" t="n">
        <v>0</v>
      </c>
      <c r="J13" s="19" t="n">
        <v>0</v>
      </c>
      <c r="K13" s="19" t="n">
        <v>0</v>
      </c>
      <c r="L13" s="19" t="n">
        <v>0</v>
      </c>
      <c r="M13" s="19"/>
      <c r="N13" s="19" t="n">
        <v>0</v>
      </c>
      <c r="O13" s="19" t="n">
        <v>0</v>
      </c>
      <c r="P13" s="19" t="n">
        <v>0</v>
      </c>
      <c r="Q13" s="19" t="n">
        <v>0</v>
      </c>
      <c r="R13" s="19" t="n">
        <v>0</v>
      </c>
      <c r="S13" s="19"/>
      <c r="T13" s="19" t="n">
        <v>0</v>
      </c>
      <c r="U13" s="19" t="n">
        <v>0</v>
      </c>
      <c r="V13" s="19" t="n">
        <v>0</v>
      </c>
      <c r="W13" s="19" t="n">
        <v>0</v>
      </c>
      <c r="X13" s="19"/>
      <c r="Y13" s="19" t="n">
        <v>0</v>
      </c>
      <c r="Z13" s="19" t="n">
        <v>0</v>
      </c>
      <c r="AA13" s="19" t="n">
        <v>0</v>
      </c>
      <c r="AB13" s="19" t="n">
        <v>0</v>
      </c>
      <c r="AC13" s="19" t="n">
        <v>0</v>
      </c>
      <c r="AD13" s="19" t="n">
        <v>0</v>
      </c>
      <c r="AE13" s="19"/>
      <c r="AF13" s="19" t="n">
        <v>0</v>
      </c>
      <c r="AG13" s="19"/>
      <c r="AH13" s="19" t="n">
        <v>0</v>
      </c>
      <c r="AI13" s="19"/>
      <c r="AJ13" s="19" t="n">
        <v>0</v>
      </c>
      <c r="AK13" s="19" t="n">
        <v>0</v>
      </c>
      <c r="AL13" s="19" t="n">
        <v>0</v>
      </c>
      <c r="AM13" s="19" t="n">
        <v>0</v>
      </c>
      <c r="AN13" s="19" t="n">
        <v>0</v>
      </c>
      <c r="AO13" s="19" t="n">
        <v>0</v>
      </c>
      <c r="AP13" s="19" t="n">
        <v>0</v>
      </c>
    </row>
    <row r="14">
      <c r="B14" s="20" t="s">
        <v>60</v>
      </c>
      <c r="C14" s="21" t="n">
        <v>0.0524264978462015</v>
      </c>
      <c r="D14" s="21" t="n">
        <v>0.055341806295526</v>
      </c>
      <c r="E14" s="21" t="n">
        <v>0.0466529062227633</v>
      </c>
      <c r="F14" s="21"/>
      <c r="G14" s="21" t="n">
        <v>0</v>
      </c>
      <c r="H14" s="21" t="n">
        <v>0.0486596380725092</v>
      </c>
      <c r="I14" s="21" t="n">
        <v>0.0157100299437241</v>
      </c>
      <c r="J14" s="21" t="n">
        <v>0.0834613461468925</v>
      </c>
      <c r="K14" s="21" t="n">
        <v>0.0899340195424096</v>
      </c>
      <c r="L14" s="21" t="n">
        <v>0.0829628544064748</v>
      </c>
      <c r="M14" s="21"/>
      <c r="N14" s="21" t="n">
        <v>0</v>
      </c>
      <c r="O14" s="21" t="n">
        <v>0.102740178770241</v>
      </c>
      <c r="P14" s="21" t="n">
        <v>0.0812237525252701</v>
      </c>
      <c r="Q14" s="21" t="n">
        <v>0.0434279353930318</v>
      </c>
      <c r="R14" s="21" t="n">
        <v>0</v>
      </c>
      <c r="S14" s="21"/>
      <c r="T14" s="21" t="n">
        <v>0</v>
      </c>
      <c r="U14" s="21" t="n">
        <v>0</v>
      </c>
      <c r="V14" s="21" t="n">
        <v>0.046071035616385</v>
      </c>
      <c r="W14" s="21" t="n">
        <v>0.0764873300182676</v>
      </c>
      <c r="X14" s="21"/>
      <c r="Y14" s="21" t="n">
        <v>0.0493688473627378</v>
      </c>
      <c r="Z14" s="21" t="n">
        <v>0</v>
      </c>
      <c r="AA14" s="21" t="n">
        <v>0.0701140991755487</v>
      </c>
      <c r="AB14" s="21" t="n">
        <v>0.120890487351546</v>
      </c>
      <c r="AC14" s="21" t="n">
        <v>0</v>
      </c>
      <c r="AD14" s="21" t="n">
        <v>0.158761820867249</v>
      </c>
      <c r="AE14" s="21"/>
      <c r="AF14" s="21" t="n">
        <v>0.048153224435073</v>
      </c>
      <c r="AG14" s="21"/>
      <c r="AH14" s="21" t="n">
        <v>0.0446965500160071</v>
      </c>
      <c r="AI14" s="21"/>
      <c r="AJ14" s="21" t="n">
        <v>0.0355593249361483</v>
      </c>
      <c r="AK14" s="21" t="n">
        <v>0.0666624776584541</v>
      </c>
      <c r="AL14" s="21" t="n">
        <v>0.0541956238194374</v>
      </c>
      <c r="AM14" s="21" t="n">
        <v>0</v>
      </c>
      <c r="AN14" s="21" t="n">
        <v>0.111850345221553</v>
      </c>
      <c r="AO14" s="21" t="n">
        <v>0.0706581492318509</v>
      </c>
      <c r="AP14" s="21" t="n">
        <v>0.0602809410521822</v>
      </c>
    </row>
    <row r="15">
      <c r="B15" s="18" t="s">
        <v>154</v>
      </c>
    </row>
    <row r="16">
      <c r="B16" t="s">
        <v>65</v>
      </c>
    </row>
    <row r="17">
      <c r="B17" t="s">
        <v>66</v>
      </c>
    </row>
    <row r="19">
      <c r="B19" s="9" t="str">
        <f>=HYPERLINK("#'Contents'!A1", "Return to Contents")</f>
      </c>
    </row>
  </sheetData>
  <mergeCells count="9">
    <mergeCell ref="D5:E5"/>
    <mergeCell ref="G5:L5"/>
    <mergeCell ref="N5:R5"/>
    <mergeCell ref="T5:W5"/>
    <mergeCell ref="Y5:AD5"/>
    <mergeCell ref="AF5:AF5"/>
    <mergeCell ref="AH5:AH5"/>
    <mergeCell ref="AJ5:AP5"/>
    <mergeCell ref="D2:AJ2"/>
  </mergeCells>
  <pageMargins left="0.7" right="0.7" top="0.75" bottom="0.75" header="0.3" footer="0.3"/>
  <pageSetup paperSize="9" orientation="portrait" horizontalDpi="300" verticalDpi="300" r:id="rId2"/>
  <drawing r:id="rId1"/>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2.21" hidden="0" customWidth="1"/>
    <col min="20" max="20" width="10.71" hidden="0" customWidth="1"/>
    <col min="21" max="21" width="10.71" hidden="0" customWidth="1"/>
    <col min="22" max="22" width="10.71" hidden="0" customWidth="1"/>
    <col min="23" max="23" width="10.71" hidden="0" customWidth="1"/>
    <col min="24" max="24" width="2.2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2.21" hidden="0" customWidth="1"/>
    <col min="34" max="34" width="10.71" hidden="0" customWidth="1"/>
    <col min="35" max="35" width="2.2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s>
  <sheetData>
    <row r="2" ht="40" customHeight="1">
      <c r="D2" s="16" t="s">
        <v>162</v>
      </c>
    </row>
    <row r="5" ht="30" customHeight="1">
      <c r="B5" s="17"/>
      <c r="C5" s="17"/>
      <c r="D5" s="17" t="s">
        <v>51</v>
      </c>
      <c r="E5" s="17"/>
      <c r="F5" s="17"/>
      <c r="G5" s="17" t="s">
        <v>52</v>
      </c>
      <c r="H5" s="17"/>
      <c r="I5" s="17"/>
      <c r="J5" s="17"/>
      <c r="K5" s="17"/>
      <c r="L5" s="17"/>
      <c r="M5" s="17"/>
      <c r="N5" s="17" t="s">
        <v>53</v>
      </c>
      <c r="O5" s="17"/>
      <c r="P5" s="17"/>
      <c r="Q5" s="17"/>
      <c r="R5" s="17"/>
      <c r="S5" s="17"/>
      <c r="T5" s="17" t="s">
        <v>54</v>
      </c>
      <c r="U5" s="17"/>
      <c r="V5" s="17"/>
      <c r="W5" s="17"/>
      <c r="X5" s="17"/>
      <c r="Y5" s="17" t="s">
        <v>55</v>
      </c>
      <c r="Z5" s="17"/>
      <c r="AA5" s="17"/>
      <c r="AB5" s="17"/>
      <c r="AC5" s="17"/>
      <c r="AD5" s="17"/>
      <c r="AE5" s="17"/>
      <c r="AF5" s="17" t="s">
        <v>42</v>
      </c>
      <c r="AG5" s="17"/>
      <c r="AH5" s="17" t="s">
        <v>43</v>
      </c>
      <c r="AI5" s="17"/>
      <c r="AJ5" s="17" t="s">
        <v>56</v>
      </c>
      <c r="AK5" s="17"/>
      <c r="AL5" s="17"/>
      <c r="AM5" s="17"/>
      <c r="AN5" s="17"/>
      <c r="AO5" s="17"/>
      <c r="AP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R6" s="13" t="s">
        <v>31</v>
      </c>
      <c r="T6" s="13" t="s">
        <v>32</v>
      </c>
      <c r="U6" s="13" t="s">
        <v>33</v>
      </c>
      <c r="V6" s="13" t="s">
        <v>34</v>
      </c>
      <c r="W6" s="13" t="s">
        <v>35</v>
      </c>
      <c r="Y6" s="13" t="s">
        <v>36</v>
      </c>
      <c r="Z6" s="13" t="s">
        <v>37</v>
      </c>
      <c r="AA6" s="13" t="s">
        <v>38</v>
      </c>
      <c r="AB6" s="13" t="s">
        <v>39</v>
      </c>
      <c r="AC6" s="13" t="s">
        <v>40</v>
      </c>
      <c r="AD6" s="13" t="s">
        <v>41</v>
      </c>
      <c r="AF6" s="13" t="s">
        <v>42</v>
      </c>
      <c r="AH6" s="13" t="s">
        <v>43</v>
      </c>
      <c r="AJ6" s="13" t="s">
        <v>44</v>
      </c>
      <c r="AK6" s="13" t="s">
        <v>45</v>
      </c>
      <c r="AL6" s="13" t="s">
        <v>46</v>
      </c>
      <c r="AM6" s="13" t="s">
        <v>47</v>
      </c>
      <c r="AN6" s="13" t="s">
        <v>48</v>
      </c>
      <c r="AO6" s="13" t="s">
        <v>49</v>
      </c>
      <c r="AP6" s="13" t="s">
        <v>50</v>
      </c>
    </row>
    <row r="7" ht="30" customHeight="1">
      <c r="B7" s="11" t="s">
        <v>19</v>
      </c>
      <c r="C7" s="11" t="n">
        <v>296</v>
      </c>
      <c r="D7" s="11" t="n">
        <v>193</v>
      </c>
      <c r="E7" s="11" t="n">
        <v>103</v>
      </c>
      <c r="F7" s="11"/>
      <c r="G7" s="11" t="n">
        <v>32</v>
      </c>
      <c r="H7" s="11" t="n">
        <v>76</v>
      </c>
      <c r="I7" s="11" t="n">
        <v>75</v>
      </c>
      <c r="J7" s="11" t="n">
        <v>44</v>
      </c>
      <c r="K7" s="11" t="n">
        <v>32</v>
      </c>
      <c r="L7" s="11" t="n">
        <v>37</v>
      </c>
      <c r="M7" s="11"/>
      <c r="N7" s="11" t="n">
        <v>7</v>
      </c>
      <c r="O7" s="11" t="n">
        <v>42</v>
      </c>
      <c r="P7" s="11" t="n">
        <v>56</v>
      </c>
      <c r="Q7" s="11" t="n">
        <v>116</v>
      </c>
      <c r="R7" s="11" t="n">
        <v>73</v>
      </c>
      <c r="S7" s="11"/>
      <c r="T7" s="11" t="n">
        <v>14</v>
      </c>
      <c r="U7" s="11" t="n">
        <v>35</v>
      </c>
      <c r="V7" s="11" t="n">
        <v>41</v>
      </c>
      <c r="W7" s="11" t="n">
        <v>187</v>
      </c>
      <c r="X7" s="11"/>
      <c r="Y7" s="11" t="n">
        <v>188</v>
      </c>
      <c r="Z7" s="11" t="n">
        <v>29</v>
      </c>
      <c r="AA7" s="11" t="n">
        <v>43</v>
      </c>
      <c r="AB7" s="11" t="n">
        <v>12</v>
      </c>
      <c r="AC7" s="11" t="n">
        <v>11</v>
      </c>
      <c r="AD7" s="11" t="n">
        <v>10</v>
      </c>
      <c r="AE7" s="11"/>
      <c r="AF7" s="11" t="n">
        <v>169</v>
      </c>
      <c r="AG7" s="11"/>
      <c r="AH7" s="11" t="n">
        <v>284</v>
      </c>
      <c r="AI7" s="11"/>
      <c r="AJ7" s="11" t="n">
        <v>96</v>
      </c>
      <c r="AK7" s="11" t="n">
        <v>45</v>
      </c>
      <c r="AL7" s="11" t="n">
        <v>47</v>
      </c>
      <c r="AM7" s="11" t="n">
        <v>31</v>
      </c>
      <c r="AN7" s="11" t="n">
        <v>20</v>
      </c>
      <c r="AO7" s="11" t="n">
        <v>28</v>
      </c>
      <c r="AP7" s="11" t="n">
        <v>29</v>
      </c>
    </row>
    <row r="8" ht="30" customHeight="1">
      <c r="B8" s="12" t="s">
        <v>20</v>
      </c>
      <c r="C8" s="12" t="n">
        <v>284</v>
      </c>
      <c r="D8" s="12" t="n">
        <v>189</v>
      </c>
      <c r="E8" s="12" t="n">
        <v>95</v>
      </c>
      <c r="F8" s="12"/>
      <c r="G8" s="12" t="n">
        <v>27</v>
      </c>
      <c r="H8" s="12" t="n">
        <v>70</v>
      </c>
      <c r="I8" s="12" t="n">
        <v>63</v>
      </c>
      <c r="J8" s="12" t="n">
        <v>43</v>
      </c>
      <c r="K8" s="12" t="n">
        <v>36</v>
      </c>
      <c r="L8" s="12" t="n">
        <v>44</v>
      </c>
      <c r="M8" s="12"/>
      <c r="N8" s="12" t="n">
        <v>9</v>
      </c>
      <c r="O8" s="12" t="n">
        <v>49</v>
      </c>
      <c r="P8" s="12" t="n">
        <v>69</v>
      </c>
      <c r="Q8" s="12" t="n">
        <v>98</v>
      </c>
      <c r="R8" s="12" t="n">
        <v>57</v>
      </c>
      <c r="S8" s="12"/>
      <c r="T8" s="12" t="n">
        <v>14</v>
      </c>
      <c r="U8" s="12" t="n">
        <v>40</v>
      </c>
      <c r="V8" s="12" t="n">
        <v>44</v>
      </c>
      <c r="W8" s="12" t="n">
        <v>168</v>
      </c>
      <c r="X8" s="12"/>
      <c r="Y8" s="12" t="n">
        <v>162</v>
      </c>
      <c r="Z8" s="12" t="n">
        <v>31</v>
      </c>
      <c r="AA8" s="12" t="n">
        <v>52</v>
      </c>
      <c r="AB8" s="12" t="n">
        <v>13</v>
      </c>
      <c r="AC8" s="12" t="n">
        <v>11</v>
      </c>
      <c r="AD8" s="12" t="n">
        <v>10</v>
      </c>
      <c r="AE8" s="12"/>
      <c r="AF8" s="12" t="n">
        <v>160</v>
      </c>
      <c r="AG8" s="12"/>
      <c r="AH8" s="12" t="n">
        <v>272</v>
      </c>
      <c r="AI8" s="12"/>
      <c r="AJ8" s="12" t="n">
        <v>79</v>
      </c>
      <c r="AK8" s="12" t="n">
        <v>43</v>
      </c>
      <c r="AL8" s="12" t="n">
        <v>40</v>
      </c>
      <c r="AM8" s="12" t="n">
        <v>31</v>
      </c>
      <c r="AN8" s="12" t="n">
        <v>26</v>
      </c>
      <c r="AO8" s="12" t="n">
        <v>25</v>
      </c>
      <c r="AP8" s="12" t="n">
        <v>41</v>
      </c>
    </row>
    <row r="9">
      <c r="B9" s="20" t="s">
        <v>135</v>
      </c>
      <c r="C9" s="19" t="n">
        <v>0.321248399962678</v>
      </c>
      <c r="D9" s="19" t="n">
        <v>0.32222254434277</v>
      </c>
      <c r="E9" s="19" t="n">
        <v>0.319319166082049</v>
      </c>
      <c r="F9" s="19"/>
      <c r="G9" s="19" t="n">
        <v>0.243165902961211</v>
      </c>
      <c r="H9" s="19" t="n">
        <v>0.349066935364402</v>
      </c>
      <c r="I9" s="19" t="n">
        <v>0.267546512130817</v>
      </c>
      <c r="J9" s="19" t="n">
        <v>0.289252073000493</v>
      </c>
      <c r="K9" s="19" t="n">
        <v>0.369152834413961</v>
      </c>
      <c r="L9" s="19" t="n">
        <v>0.394713183254518</v>
      </c>
      <c r="M9" s="19"/>
      <c r="N9" s="19" t="n">
        <v>0.454737619545584</v>
      </c>
      <c r="O9" s="19" t="n">
        <v>0.242050291687979</v>
      </c>
      <c r="P9" s="19" t="n">
        <v>0.293252680550761</v>
      </c>
      <c r="Q9" s="19" t="n">
        <v>0.397922975927749</v>
      </c>
      <c r="R9" s="19" t="n">
        <v>0.259612000897922</v>
      </c>
      <c r="S9" s="19"/>
      <c r="T9" s="19" t="n">
        <v>0.192683656561301</v>
      </c>
      <c r="U9" s="19" t="n">
        <v>0.385802614690418</v>
      </c>
      <c r="V9" s="19" t="n">
        <v>0.345976831761013</v>
      </c>
      <c r="W9" s="19" t="n">
        <v>0.295459402317018</v>
      </c>
      <c r="X9" s="19"/>
      <c r="Y9" s="19" t="n">
        <v>0.299802928931381</v>
      </c>
      <c r="Z9" s="19" t="n">
        <v>0.381786529551266</v>
      </c>
      <c r="AA9" s="19" t="n">
        <v>0.430331380426966</v>
      </c>
      <c r="AB9" s="19" t="n">
        <v>0.159097887322354</v>
      </c>
      <c r="AC9" s="19" t="n">
        <v>0.317611030238923</v>
      </c>
      <c r="AD9" s="19" t="n">
        <v>0.249622274185378</v>
      </c>
      <c r="AE9" s="19"/>
      <c r="AF9" s="19" t="n">
        <v>0.291449592515235</v>
      </c>
      <c r="AG9" s="19"/>
      <c r="AH9" s="19" t="n">
        <v>0.326615900054298</v>
      </c>
      <c r="AI9" s="19"/>
      <c r="AJ9" s="19" t="n">
        <v>0.348284896198939</v>
      </c>
      <c r="AK9" s="19" t="n">
        <v>0.312911287848413</v>
      </c>
      <c r="AL9" s="19" t="n">
        <v>0.224488385109217</v>
      </c>
      <c r="AM9" s="19" t="n">
        <v>0.364449945156079</v>
      </c>
      <c r="AN9" s="19" t="n">
        <v>0.418943070186802</v>
      </c>
      <c r="AO9" s="19" t="n">
        <v>0.180026519532574</v>
      </c>
      <c r="AP9" s="19" t="n">
        <v>0.363191181511565</v>
      </c>
    </row>
    <row r="10">
      <c r="B10" s="20" t="s">
        <v>136</v>
      </c>
      <c r="C10" s="19" t="n">
        <v>0.442723998018633</v>
      </c>
      <c r="D10" s="19" t="n">
        <v>0.438882801264195</v>
      </c>
      <c r="E10" s="19" t="n">
        <v>0.450331255292058</v>
      </c>
      <c r="F10" s="19"/>
      <c r="G10" s="19" t="n">
        <v>0.544891903226795</v>
      </c>
      <c r="H10" s="19" t="n">
        <v>0.409666203211917</v>
      </c>
      <c r="I10" s="19" t="n">
        <v>0.509561407673353</v>
      </c>
      <c r="J10" s="19" t="n">
        <v>0.344237800153478</v>
      </c>
      <c r="K10" s="19" t="n">
        <v>0.39189292344118</v>
      </c>
      <c r="L10" s="19" t="n">
        <v>0.473630847404544</v>
      </c>
      <c r="M10" s="19"/>
      <c r="N10" s="19" t="n">
        <v>0.545262380454416</v>
      </c>
      <c r="O10" s="19" t="n">
        <v>0.456104159117903</v>
      </c>
      <c r="P10" s="19" t="n">
        <v>0.403685780941219</v>
      </c>
      <c r="Q10" s="19" t="n">
        <v>0.420457919108179</v>
      </c>
      <c r="R10" s="19" t="n">
        <v>0.504940041638949</v>
      </c>
      <c r="S10" s="19"/>
      <c r="T10" s="19" t="n">
        <v>0.272707180670862</v>
      </c>
      <c r="U10" s="19" t="n">
        <v>0.467130773433019</v>
      </c>
      <c r="V10" s="19" t="n">
        <v>0.508338820997066</v>
      </c>
      <c r="W10" s="19" t="n">
        <v>0.426662293377496</v>
      </c>
      <c r="X10" s="19"/>
      <c r="Y10" s="19" t="n">
        <v>0.438500371022815</v>
      </c>
      <c r="Z10" s="19" t="n">
        <v>0.392929277707591</v>
      </c>
      <c r="AA10" s="19" t="n">
        <v>0.43680254990293</v>
      </c>
      <c r="AB10" s="19" t="n">
        <v>0.369000636392044</v>
      </c>
      <c r="AC10" s="19" t="n">
        <v>0.682388969761077</v>
      </c>
      <c r="AD10" s="19" t="n">
        <v>0.456839431926595</v>
      </c>
      <c r="AE10" s="19"/>
      <c r="AF10" s="19" t="n">
        <v>0.436930532723526</v>
      </c>
      <c r="AG10" s="19"/>
      <c r="AH10" s="19" t="n">
        <v>0.44689789165369</v>
      </c>
      <c r="AI10" s="19"/>
      <c r="AJ10" s="19" t="n">
        <v>0.458306088796536</v>
      </c>
      <c r="AK10" s="19" t="n">
        <v>0.406966901231249</v>
      </c>
      <c r="AL10" s="19" t="n">
        <v>0.583349048798487</v>
      </c>
      <c r="AM10" s="19" t="n">
        <v>0.428231273888328</v>
      </c>
      <c r="AN10" s="19" t="n">
        <v>0.225648543356907</v>
      </c>
      <c r="AO10" s="19" t="n">
        <v>0.530859289209231</v>
      </c>
      <c r="AP10" s="19" t="n">
        <v>0.407189762098559</v>
      </c>
    </row>
    <row r="11">
      <c r="B11" s="20" t="s">
        <v>137</v>
      </c>
      <c r="C11" s="19" t="n">
        <v>0.124122282008383</v>
      </c>
      <c r="D11" s="19" t="n">
        <v>0.108909256687061</v>
      </c>
      <c r="E11" s="19" t="n">
        <v>0.15425075626389</v>
      </c>
      <c r="F11" s="19"/>
      <c r="G11" s="19" t="n">
        <v>0.0996143639804383</v>
      </c>
      <c r="H11" s="19" t="n">
        <v>0.152145848970445</v>
      </c>
      <c r="I11" s="19" t="n">
        <v>0.11719380989149</v>
      </c>
      <c r="J11" s="19" t="n">
        <v>0.181059136165111</v>
      </c>
      <c r="K11" s="19" t="n">
        <v>0.124297577849997</v>
      </c>
      <c r="L11" s="19" t="n">
        <v>0.0486931149344631</v>
      </c>
      <c r="M11" s="19"/>
      <c r="N11" s="19" t="n">
        <v>0</v>
      </c>
      <c r="O11" s="19" t="n">
        <v>0.118222004454236</v>
      </c>
      <c r="P11" s="19" t="n">
        <v>0.139918538940014</v>
      </c>
      <c r="Q11" s="19" t="n">
        <v>0.126193858904198</v>
      </c>
      <c r="R11" s="19" t="n">
        <v>0.129313654018993</v>
      </c>
      <c r="S11" s="19"/>
      <c r="T11" s="19" t="n">
        <v>0.311030350182606</v>
      </c>
      <c r="U11" s="19" t="n">
        <v>0.11591558322508</v>
      </c>
      <c r="V11" s="19" t="n">
        <v>0.0463101702641326</v>
      </c>
      <c r="W11" s="19" t="n">
        <v>0.144317078853769</v>
      </c>
      <c r="X11" s="19"/>
      <c r="Y11" s="19" t="n">
        <v>0.137552589361693</v>
      </c>
      <c r="Z11" s="19" t="n">
        <v>0.163666693788084</v>
      </c>
      <c r="AA11" s="19" t="n">
        <v>0.0627519704945562</v>
      </c>
      <c r="AB11" s="19" t="n">
        <v>0.241780974703091</v>
      </c>
      <c r="AC11" s="19" t="n">
        <v>0</v>
      </c>
      <c r="AD11" s="19" t="n">
        <v>0</v>
      </c>
      <c r="AE11" s="19"/>
      <c r="AF11" s="19" t="n">
        <v>0.1453486704499</v>
      </c>
      <c r="AG11" s="19"/>
      <c r="AH11" s="19" t="n">
        <v>0.123782321131741</v>
      </c>
      <c r="AI11" s="19"/>
      <c r="AJ11" s="19" t="n">
        <v>0.123948301405273</v>
      </c>
      <c r="AK11" s="19" t="n">
        <v>0.154425106090461</v>
      </c>
      <c r="AL11" s="19" t="n">
        <v>0.0928883859948395</v>
      </c>
      <c r="AM11" s="19" t="n">
        <v>0.125369935143889</v>
      </c>
      <c r="AN11" s="19" t="n">
        <v>0.191063978555006</v>
      </c>
      <c r="AO11" s="19" t="n">
        <v>0.123590845804913</v>
      </c>
      <c r="AP11" s="19" t="n">
        <v>0.0799920838683378</v>
      </c>
    </row>
    <row r="12">
      <c r="B12" s="20" t="s">
        <v>138</v>
      </c>
      <c r="C12" s="19" t="n">
        <v>0.0547449596191927</v>
      </c>
      <c r="D12" s="19" t="n">
        <v>0.0595063330527113</v>
      </c>
      <c r="E12" s="19" t="n">
        <v>0.0453153482248328</v>
      </c>
      <c r="F12" s="19"/>
      <c r="G12" s="19" t="n">
        <v>0.0607831866639378</v>
      </c>
      <c r="H12" s="19" t="n">
        <v>0.0520396260804216</v>
      </c>
      <c r="I12" s="19" t="n">
        <v>0.0690982368953349</v>
      </c>
      <c r="J12" s="19" t="n">
        <v>0.0657401023811711</v>
      </c>
      <c r="K12" s="19" t="n">
        <v>0.0465665946617866</v>
      </c>
      <c r="L12" s="19" t="n">
        <v>0.030578940634027</v>
      </c>
      <c r="M12" s="19"/>
      <c r="N12" s="19" t="n">
        <v>0</v>
      </c>
      <c r="O12" s="19" t="n">
        <v>0.113417035364094</v>
      </c>
      <c r="P12" s="19" t="n">
        <v>0.0593874867578883</v>
      </c>
      <c r="Q12" s="19" t="n">
        <v>0.0137286780640611</v>
      </c>
      <c r="R12" s="19" t="n">
        <v>0.0792755557513087</v>
      </c>
      <c r="S12" s="19"/>
      <c r="T12" s="19" t="n">
        <v>0.223578812585231</v>
      </c>
      <c r="U12" s="19" t="n">
        <v>0.0311510286514836</v>
      </c>
      <c r="V12" s="19" t="n">
        <v>0.0837377234263675</v>
      </c>
      <c r="W12" s="19" t="n">
        <v>0.0447400996029594</v>
      </c>
      <c r="X12" s="19"/>
      <c r="Y12" s="19" t="n">
        <v>0.0522566221613596</v>
      </c>
      <c r="Z12" s="19" t="n">
        <v>0.0616174989530591</v>
      </c>
      <c r="AA12" s="19" t="n">
        <v>0.0258430702708567</v>
      </c>
      <c r="AB12" s="19" t="n">
        <v>0.183123354442304</v>
      </c>
      <c r="AC12" s="19" t="n">
        <v>0</v>
      </c>
      <c r="AD12" s="19" t="n">
        <v>0.134776473020779</v>
      </c>
      <c r="AE12" s="19"/>
      <c r="AF12" s="19" t="n">
        <v>0.0838709426711811</v>
      </c>
      <c r="AG12" s="19"/>
      <c r="AH12" s="19" t="n">
        <v>0.0529527627775919</v>
      </c>
      <c r="AI12" s="19"/>
      <c r="AJ12" s="19" t="n">
        <v>0.0518347608189311</v>
      </c>
      <c r="AK12" s="19" t="n">
        <v>0.0590342271714233</v>
      </c>
      <c r="AL12" s="19" t="n">
        <v>0.029008452979139</v>
      </c>
      <c r="AM12" s="19" t="n">
        <v>0.0572848555876819</v>
      </c>
      <c r="AN12" s="19" t="n">
        <v>0.0536679974055415</v>
      </c>
      <c r="AO12" s="19" t="n">
        <v>0.039160317150406</v>
      </c>
      <c r="AP12" s="19" t="n">
        <v>0.0893460314693565</v>
      </c>
    </row>
    <row r="13">
      <c r="B13" s="20" t="s">
        <v>139</v>
      </c>
      <c r="C13" s="19" t="n">
        <v>0.0156510872101316</v>
      </c>
      <c r="D13" s="19" t="n">
        <v>0.0235539230462485</v>
      </c>
      <c r="E13" s="19" t="n">
        <v>0</v>
      </c>
      <c r="F13" s="19"/>
      <c r="G13" s="19" t="n">
        <v>0.0515446431676178</v>
      </c>
      <c r="H13" s="19" t="n">
        <v>0.0109757385078396</v>
      </c>
      <c r="I13" s="19" t="n">
        <v>0.0111508576095909</v>
      </c>
      <c r="J13" s="19" t="n">
        <v>0.0362495421528552</v>
      </c>
      <c r="K13" s="19" t="n">
        <v>0</v>
      </c>
      <c r="L13" s="19" t="n">
        <v>0</v>
      </c>
      <c r="M13" s="19"/>
      <c r="N13" s="19" t="n">
        <v>0</v>
      </c>
      <c r="O13" s="19" t="n">
        <v>0</v>
      </c>
      <c r="P13" s="19" t="n">
        <v>0.0225317602848478</v>
      </c>
      <c r="Q13" s="19" t="n">
        <v>0.0136975567051692</v>
      </c>
      <c r="R13" s="19" t="n">
        <v>0.0268587476928275</v>
      </c>
      <c r="S13" s="19"/>
      <c r="T13" s="19" t="n">
        <v>0</v>
      </c>
      <c r="U13" s="19" t="n">
        <v>0</v>
      </c>
      <c r="V13" s="19" t="n">
        <v>0</v>
      </c>
      <c r="W13" s="19" t="n">
        <v>0.0264527845242666</v>
      </c>
      <c r="X13" s="19"/>
      <c r="Y13" s="19" t="n">
        <v>0.0273419531708673</v>
      </c>
      <c r="Z13" s="19" t="n">
        <v>0</v>
      </c>
      <c r="AA13" s="19" t="n">
        <v>0</v>
      </c>
      <c r="AB13" s="19" t="n">
        <v>0</v>
      </c>
      <c r="AC13" s="19" t="n">
        <v>0</v>
      </c>
      <c r="AD13" s="19" t="n">
        <v>0</v>
      </c>
      <c r="AE13" s="19"/>
      <c r="AF13" s="19" t="n">
        <v>0.0136199050150823</v>
      </c>
      <c r="AG13" s="19"/>
      <c r="AH13" s="19" t="n">
        <v>0.0106150629301</v>
      </c>
      <c r="AI13" s="19"/>
      <c r="AJ13" s="19" t="n">
        <v>0.00891182741635619</v>
      </c>
      <c r="AK13" s="19" t="n">
        <v>0</v>
      </c>
      <c r="AL13" s="19" t="n">
        <v>0.01607010329888</v>
      </c>
      <c r="AM13" s="19" t="n">
        <v>0.0246639902240222</v>
      </c>
      <c r="AN13" s="19" t="n">
        <v>0.0606363253107153</v>
      </c>
      <c r="AO13" s="19" t="n">
        <v>0.0309668202892874</v>
      </c>
      <c r="AP13" s="19" t="n">
        <v>0</v>
      </c>
    </row>
    <row r="14">
      <c r="B14" s="20" t="s">
        <v>60</v>
      </c>
      <c r="C14" s="21" t="n">
        <v>0.0415092731809823</v>
      </c>
      <c r="D14" s="21" t="n">
        <v>0.0469251416070147</v>
      </c>
      <c r="E14" s="21" t="n">
        <v>0.0307834741371698</v>
      </c>
      <c r="F14" s="21"/>
      <c r="G14" s="21" t="n">
        <v>0</v>
      </c>
      <c r="H14" s="21" t="n">
        <v>0.0261056478649749</v>
      </c>
      <c r="I14" s="21" t="n">
        <v>0.0254491757994137</v>
      </c>
      <c r="J14" s="21" t="n">
        <v>0.0834613461468925</v>
      </c>
      <c r="K14" s="21" t="n">
        <v>0.0680900696330748</v>
      </c>
      <c r="L14" s="21" t="n">
        <v>0.0523839137724478</v>
      </c>
      <c r="M14" s="21"/>
      <c r="N14" s="21" t="n">
        <v>0</v>
      </c>
      <c r="O14" s="21" t="n">
        <v>0.0702065093757882</v>
      </c>
      <c r="P14" s="21" t="n">
        <v>0.0812237525252701</v>
      </c>
      <c r="Q14" s="21" t="n">
        <v>0.0279990112906439</v>
      </c>
      <c r="R14" s="21" t="n">
        <v>0</v>
      </c>
      <c r="S14" s="21"/>
      <c r="T14" s="21" t="n">
        <v>0</v>
      </c>
      <c r="U14" s="21" t="n">
        <v>0</v>
      </c>
      <c r="V14" s="21" t="n">
        <v>0.0156364535514209</v>
      </c>
      <c r="W14" s="21" t="n">
        <v>0.0623683413244908</v>
      </c>
      <c r="X14" s="21"/>
      <c r="Y14" s="21" t="n">
        <v>0.0445455353518837</v>
      </c>
      <c r="Z14" s="21" t="n">
        <v>0</v>
      </c>
      <c r="AA14" s="21" t="n">
        <v>0.044271028904692</v>
      </c>
      <c r="AB14" s="21" t="n">
        <v>0.0469971471402067</v>
      </c>
      <c r="AC14" s="21" t="n">
        <v>0</v>
      </c>
      <c r="AD14" s="21" t="n">
        <v>0.158761820867249</v>
      </c>
      <c r="AE14" s="21"/>
      <c r="AF14" s="21" t="n">
        <v>0.0287803566250753</v>
      </c>
      <c r="AG14" s="21"/>
      <c r="AH14" s="21" t="n">
        <v>0.0391360614525795</v>
      </c>
      <c r="AI14" s="21"/>
      <c r="AJ14" s="21" t="n">
        <v>0.00871412536396492</v>
      </c>
      <c r="AK14" s="21" t="n">
        <v>0.0666624776584541</v>
      </c>
      <c r="AL14" s="21" t="n">
        <v>0.0541956238194374</v>
      </c>
      <c r="AM14" s="21" t="n">
        <v>0</v>
      </c>
      <c r="AN14" s="21" t="n">
        <v>0.0500400851850287</v>
      </c>
      <c r="AO14" s="21" t="n">
        <v>0.0953962080135884</v>
      </c>
      <c r="AP14" s="21" t="n">
        <v>0.0602809410521822</v>
      </c>
    </row>
    <row r="15">
      <c r="B15" s="18" t="s">
        <v>154</v>
      </c>
    </row>
    <row r="16">
      <c r="B16" t="s">
        <v>65</v>
      </c>
    </row>
    <row r="17">
      <c r="B17" t="s">
        <v>66</v>
      </c>
    </row>
    <row r="19">
      <c r="B19" s="9" t="str">
        <f>=HYPERLINK("#'Contents'!A1", "Return to Contents")</f>
      </c>
    </row>
  </sheetData>
  <mergeCells count="9">
    <mergeCell ref="D5:E5"/>
    <mergeCell ref="G5:L5"/>
    <mergeCell ref="N5:R5"/>
    <mergeCell ref="T5:W5"/>
    <mergeCell ref="Y5:AD5"/>
    <mergeCell ref="AF5:AF5"/>
    <mergeCell ref="AH5:AH5"/>
    <mergeCell ref="AJ5:AP5"/>
    <mergeCell ref="D2:AJ2"/>
  </mergeCells>
  <pageMargins left="0.7" right="0.7" top="0.75" bottom="0.75" header="0.3" footer="0.3"/>
  <pageSetup paperSize="9" orientation="portrait" horizontalDpi="300" verticalDpi="300" r:id="rId2"/>
  <drawing r:id="rId1"/>
</worksheet>
</file>

<file path=xl/worksheets/sheet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2.21" hidden="0" customWidth="1"/>
    <col min="20" max="20" width="10.71" hidden="0" customWidth="1"/>
    <col min="21" max="21" width="10.71" hidden="0" customWidth="1"/>
    <col min="22" max="22" width="10.71" hidden="0" customWidth="1"/>
    <col min="23" max="23" width="10.71" hidden="0" customWidth="1"/>
    <col min="24" max="24" width="2.2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2.21" hidden="0" customWidth="1"/>
    <col min="34" max="34" width="10.71" hidden="0" customWidth="1"/>
    <col min="35" max="35" width="2.2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s>
  <sheetData>
    <row r="2" ht="40" customHeight="1">
      <c r="D2" s="16" t="s">
        <v>163</v>
      </c>
    </row>
    <row r="5" ht="30" customHeight="1">
      <c r="B5" s="17"/>
      <c r="C5" s="17"/>
      <c r="D5" s="17" t="s">
        <v>51</v>
      </c>
      <c r="E5" s="17"/>
      <c r="F5" s="17"/>
      <c r="G5" s="17" t="s">
        <v>52</v>
      </c>
      <c r="H5" s="17"/>
      <c r="I5" s="17"/>
      <c r="J5" s="17"/>
      <c r="K5" s="17"/>
      <c r="L5" s="17"/>
      <c r="M5" s="17"/>
      <c r="N5" s="17" t="s">
        <v>53</v>
      </c>
      <c r="O5" s="17"/>
      <c r="P5" s="17"/>
      <c r="Q5" s="17"/>
      <c r="R5" s="17"/>
      <c r="S5" s="17"/>
      <c r="T5" s="17" t="s">
        <v>54</v>
      </c>
      <c r="U5" s="17"/>
      <c r="V5" s="17"/>
      <c r="W5" s="17"/>
      <c r="X5" s="17"/>
      <c r="Y5" s="17" t="s">
        <v>55</v>
      </c>
      <c r="Z5" s="17"/>
      <c r="AA5" s="17"/>
      <c r="AB5" s="17"/>
      <c r="AC5" s="17"/>
      <c r="AD5" s="17"/>
      <c r="AE5" s="17"/>
      <c r="AF5" s="17" t="s">
        <v>42</v>
      </c>
      <c r="AG5" s="17"/>
      <c r="AH5" s="17" t="s">
        <v>43</v>
      </c>
      <c r="AI5" s="17"/>
      <c r="AJ5" s="17" t="s">
        <v>56</v>
      </c>
      <c r="AK5" s="17"/>
      <c r="AL5" s="17"/>
      <c r="AM5" s="17"/>
      <c r="AN5" s="17"/>
      <c r="AO5" s="17"/>
      <c r="AP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R6" s="13" t="s">
        <v>31</v>
      </c>
      <c r="T6" s="13" t="s">
        <v>32</v>
      </c>
      <c r="U6" s="13" t="s">
        <v>33</v>
      </c>
      <c r="V6" s="13" t="s">
        <v>34</v>
      </c>
      <c r="W6" s="13" t="s">
        <v>35</v>
      </c>
      <c r="Y6" s="13" t="s">
        <v>36</v>
      </c>
      <c r="Z6" s="13" t="s">
        <v>37</v>
      </c>
      <c r="AA6" s="13" t="s">
        <v>38</v>
      </c>
      <c r="AB6" s="13" t="s">
        <v>39</v>
      </c>
      <c r="AC6" s="13" t="s">
        <v>40</v>
      </c>
      <c r="AD6" s="13" t="s">
        <v>41</v>
      </c>
      <c r="AF6" s="13" t="s">
        <v>42</v>
      </c>
      <c r="AH6" s="13" t="s">
        <v>43</v>
      </c>
      <c r="AJ6" s="13" t="s">
        <v>44</v>
      </c>
      <c r="AK6" s="13" t="s">
        <v>45</v>
      </c>
      <c r="AL6" s="13" t="s">
        <v>46</v>
      </c>
      <c r="AM6" s="13" t="s">
        <v>47</v>
      </c>
      <c r="AN6" s="13" t="s">
        <v>48</v>
      </c>
      <c r="AO6" s="13" t="s">
        <v>49</v>
      </c>
      <c r="AP6" s="13" t="s">
        <v>50</v>
      </c>
    </row>
    <row r="7" ht="30" customHeight="1">
      <c r="B7" s="11" t="s">
        <v>19</v>
      </c>
      <c r="C7" s="11" t="n">
        <v>296</v>
      </c>
      <c r="D7" s="11" t="n">
        <v>193</v>
      </c>
      <c r="E7" s="11" t="n">
        <v>103</v>
      </c>
      <c r="F7" s="11"/>
      <c r="G7" s="11" t="n">
        <v>32</v>
      </c>
      <c r="H7" s="11" t="n">
        <v>76</v>
      </c>
      <c r="I7" s="11" t="n">
        <v>75</v>
      </c>
      <c r="J7" s="11" t="n">
        <v>44</v>
      </c>
      <c r="K7" s="11" t="n">
        <v>32</v>
      </c>
      <c r="L7" s="11" t="n">
        <v>37</v>
      </c>
      <c r="M7" s="11"/>
      <c r="N7" s="11" t="n">
        <v>7</v>
      </c>
      <c r="O7" s="11" t="n">
        <v>42</v>
      </c>
      <c r="P7" s="11" t="n">
        <v>56</v>
      </c>
      <c r="Q7" s="11" t="n">
        <v>116</v>
      </c>
      <c r="R7" s="11" t="n">
        <v>73</v>
      </c>
      <c r="S7" s="11"/>
      <c r="T7" s="11" t="n">
        <v>14</v>
      </c>
      <c r="U7" s="11" t="n">
        <v>35</v>
      </c>
      <c r="V7" s="11" t="n">
        <v>41</v>
      </c>
      <c r="W7" s="11" t="n">
        <v>187</v>
      </c>
      <c r="X7" s="11"/>
      <c r="Y7" s="11" t="n">
        <v>188</v>
      </c>
      <c r="Z7" s="11" t="n">
        <v>29</v>
      </c>
      <c r="AA7" s="11" t="n">
        <v>43</v>
      </c>
      <c r="AB7" s="11" t="n">
        <v>12</v>
      </c>
      <c r="AC7" s="11" t="n">
        <v>11</v>
      </c>
      <c r="AD7" s="11" t="n">
        <v>10</v>
      </c>
      <c r="AE7" s="11"/>
      <c r="AF7" s="11" t="n">
        <v>169</v>
      </c>
      <c r="AG7" s="11"/>
      <c r="AH7" s="11" t="n">
        <v>284</v>
      </c>
      <c r="AI7" s="11"/>
      <c r="AJ7" s="11" t="n">
        <v>96</v>
      </c>
      <c r="AK7" s="11" t="n">
        <v>45</v>
      </c>
      <c r="AL7" s="11" t="n">
        <v>47</v>
      </c>
      <c r="AM7" s="11" t="n">
        <v>31</v>
      </c>
      <c r="AN7" s="11" t="n">
        <v>20</v>
      </c>
      <c r="AO7" s="11" t="n">
        <v>28</v>
      </c>
      <c r="AP7" s="11" t="n">
        <v>29</v>
      </c>
    </row>
    <row r="8" ht="30" customHeight="1">
      <c r="B8" s="12" t="s">
        <v>20</v>
      </c>
      <c r="C8" s="12" t="n">
        <v>284</v>
      </c>
      <c r="D8" s="12" t="n">
        <v>189</v>
      </c>
      <c r="E8" s="12" t="n">
        <v>95</v>
      </c>
      <c r="F8" s="12"/>
      <c r="G8" s="12" t="n">
        <v>27</v>
      </c>
      <c r="H8" s="12" t="n">
        <v>70</v>
      </c>
      <c r="I8" s="12" t="n">
        <v>63</v>
      </c>
      <c r="J8" s="12" t="n">
        <v>43</v>
      </c>
      <c r="K8" s="12" t="n">
        <v>36</v>
      </c>
      <c r="L8" s="12" t="n">
        <v>44</v>
      </c>
      <c r="M8" s="12"/>
      <c r="N8" s="12" t="n">
        <v>9</v>
      </c>
      <c r="O8" s="12" t="n">
        <v>49</v>
      </c>
      <c r="P8" s="12" t="n">
        <v>69</v>
      </c>
      <c r="Q8" s="12" t="n">
        <v>98</v>
      </c>
      <c r="R8" s="12" t="n">
        <v>57</v>
      </c>
      <c r="S8" s="12"/>
      <c r="T8" s="12" t="n">
        <v>14</v>
      </c>
      <c r="U8" s="12" t="n">
        <v>40</v>
      </c>
      <c r="V8" s="12" t="n">
        <v>44</v>
      </c>
      <c r="W8" s="12" t="n">
        <v>168</v>
      </c>
      <c r="X8" s="12"/>
      <c r="Y8" s="12" t="n">
        <v>162</v>
      </c>
      <c r="Z8" s="12" t="n">
        <v>31</v>
      </c>
      <c r="AA8" s="12" t="n">
        <v>52</v>
      </c>
      <c r="AB8" s="12" t="n">
        <v>13</v>
      </c>
      <c r="AC8" s="12" t="n">
        <v>11</v>
      </c>
      <c r="AD8" s="12" t="n">
        <v>10</v>
      </c>
      <c r="AE8" s="12"/>
      <c r="AF8" s="12" t="n">
        <v>160</v>
      </c>
      <c r="AG8" s="12"/>
      <c r="AH8" s="12" t="n">
        <v>272</v>
      </c>
      <c r="AI8" s="12"/>
      <c r="AJ8" s="12" t="n">
        <v>79</v>
      </c>
      <c r="AK8" s="12" t="n">
        <v>43</v>
      </c>
      <c r="AL8" s="12" t="n">
        <v>40</v>
      </c>
      <c r="AM8" s="12" t="n">
        <v>31</v>
      </c>
      <c r="AN8" s="12" t="n">
        <v>26</v>
      </c>
      <c r="AO8" s="12" t="n">
        <v>25</v>
      </c>
      <c r="AP8" s="12" t="n">
        <v>41</v>
      </c>
    </row>
    <row r="9">
      <c r="B9" s="20" t="s">
        <v>135</v>
      </c>
      <c r="C9" s="19" t="n">
        <v>0.313339370755907</v>
      </c>
      <c r="D9" s="19" t="n">
        <v>0.353448136123443</v>
      </c>
      <c r="E9" s="19" t="n">
        <v>0.233906392812831</v>
      </c>
      <c r="F9" s="19"/>
      <c r="G9" s="19" t="n">
        <v>0.251354434926023</v>
      </c>
      <c r="H9" s="19" t="n">
        <v>0.382004849808199</v>
      </c>
      <c r="I9" s="19" t="n">
        <v>0.259246330855129</v>
      </c>
      <c r="J9" s="19" t="n">
        <v>0.297658695834</v>
      </c>
      <c r="K9" s="19" t="n">
        <v>0.330992252627358</v>
      </c>
      <c r="L9" s="19" t="n">
        <v>0.320749201788541</v>
      </c>
      <c r="M9" s="19"/>
      <c r="N9" s="19" t="n">
        <v>0.448027001256166</v>
      </c>
      <c r="O9" s="19" t="n">
        <v>0.282232605311163</v>
      </c>
      <c r="P9" s="19" t="n">
        <v>0.26985174749282</v>
      </c>
      <c r="Q9" s="19" t="n">
        <v>0.372268409043549</v>
      </c>
      <c r="R9" s="19" t="n">
        <v>0.28251116126593</v>
      </c>
      <c r="S9" s="19"/>
      <c r="T9" s="19" t="n">
        <v>0.221949132353571</v>
      </c>
      <c r="U9" s="19" t="n">
        <v>0.201196567541052</v>
      </c>
      <c r="V9" s="19" t="n">
        <v>0.330468963784332</v>
      </c>
      <c r="W9" s="19" t="n">
        <v>0.334448286332563</v>
      </c>
      <c r="X9" s="19"/>
      <c r="Y9" s="19" t="n">
        <v>0.322041633910552</v>
      </c>
      <c r="Z9" s="19" t="n">
        <v>0.354911633261237</v>
      </c>
      <c r="AA9" s="19" t="n">
        <v>0.376085429311247</v>
      </c>
      <c r="AB9" s="19" t="n">
        <v>0</v>
      </c>
      <c r="AC9" s="19" t="n">
        <v>0.396135505436178</v>
      </c>
      <c r="AD9" s="19" t="n">
        <v>0.153494202780481</v>
      </c>
      <c r="AE9" s="19"/>
      <c r="AF9" s="19" t="n">
        <v>0.282699762402279</v>
      </c>
      <c r="AG9" s="19"/>
      <c r="AH9" s="19" t="n">
        <v>0.318356375713204</v>
      </c>
      <c r="AI9" s="19"/>
      <c r="AJ9" s="19" t="n">
        <v>0.323845217253795</v>
      </c>
      <c r="AK9" s="19" t="n">
        <v>0.233543913990225</v>
      </c>
      <c r="AL9" s="19" t="n">
        <v>0.228245978540646</v>
      </c>
      <c r="AM9" s="19" t="n">
        <v>0.392062164978945</v>
      </c>
      <c r="AN9" s="19" t="n">
        <v>0.383421868732093</v>
      </c>
      <c r="AO9" s="19" t="n">
        <v>0.224995851859947</v>
      </c>
      <c r="AP9" s="19" t="n">
        <v>0.408957448002351</v>
      </c>
    </row>
    <row r="10">
      <c r="B10" s="20" t="s">
        <v>136</v>
      </c>
      <c r="C10" s="19" t="n">
        <v>0.378199995625063</v>
      </c>
      <c r="D10" s="19" t="n">
        <v>0.366494138422411</v>
      </c>
      <c r="E10" s="19" t="n">
        <v>0.401382736067522</v>
      </c>
      <c r="F10" s="19"/>
      <c r="G10" s="19" t="n">
        <v>0.47360906328756</v>
      </c>
      <c r="H10" s="19" t="n">
        <v>0.36423557434655</v>
      </c>
      <c r="I10" s="19" t="n">
        <v>0.385142757253508</v>
      </c>
      <c r="J10" s="19" t="n">
        <v>0.291321960595615</v>
      </c>
      <c r="K10" s="19" t="n">
        <v>0.379907960232013</v>
      </c>
      <c r="L10" s="19" t="n">
        <v>0.414841508520432</v>
      </c>
      <c r="M10" s="19"/>
      <c r="N10" s="19" t="n">
        <v>0.551972998743834</v>
      </c>
      <c r="O10" s="19" t="n">
        <v>0.380285911659735</v>
      </c>
      <c r="P10" s="19" t="n">
        <v>0.338529282724184</v>
      </c>
      <c r="Q10" s="19" t="n">
        <v>0.368302870460226</v>
      </c>
      <c r="R10" s="19" t="n">
        <v>0.428374201189274</v>
      </c>
      <c r="S10" s="19"/>
      <c r="T10" s="19" t="n">
        <v>0.150358847604422</v>
      </c>
      <c r="U10" s="19" t="n">
        <v>0.540780800076578</v>
      </c>
      <c r="V10" s="19" t="n">
        <v>0.342344362168791</v>
      </c>
      <c r="W10" s="19" t="n">
        <v>0.35122543667603</v>
      </c>
      <c r="X10" s="19"/>
      <c r="Y10" s="19" t="n">
        <v>0.344378152325648</v>
      </c>
      <c r="Z10" s="19" t="n">
        <v>0.359904706378293</v>
      </c>
      <c r="AA10" s="19" t="n">
        <v>0.378855164187374</v>
      </c>
      <c r="AB10" s="19" t="n">
        <v>0.583039525632834</v>
      </c>
      <c r="AC10" s="19" t="n">
        <v>0.603864494563822</v>
      </c>
      <c r="AD10" s="19" t="n">
        <v>0.367541328517252</v>
      </c>
      <c r="AE10" s="19"/>
      <c r="AF10" s="19" t="n">
        <v>0.344518934145691</v>
      </c>
      <c r="AG10" s="19"/>
      <c r="AH10" s="19" t="n">
        <v>0.381010459110453</v>
      </c>
      <c r="AI10" s="19"/>
      <c r="AJ10" s="19" t="n">
        <v>0.416585486346698</v>
      </c>
      <c r="AK10" s="19" t="n">
        <v>0.389758141310683</v>
      </c>
      <c r="AL10" s="19" t="n">
        <v>0.497918670580377</v>
      </c>
      <c r="AM10" s="19" t="n">
        <v>0.326364835093513</v>
      </c>
      <c r="AN10" s="19" t="n">
        <v>0.287458803393431</v>
      </c>
      <c r="AO10" s="19" t="n">
        <v>0.399367978537433</v>
      </c>
      <c r="AP10" s="19" t="n">
        <v>0.258634748685409</v>
      </c>
    </row>
    <row r="11">
      <c r="B11" s="20" t="s">
        <v>137</v>
      </c>
      <c r="C11" s="19" t="n">
        <v>0.176359015803492</v>
      </c>
      <c r="D11" s="19" t="n">
        <v>0.141116467728731</v>
      </c>
      <c r="E11" s="19" t="n">
        <v>0.246154745445822</v>
      </c>
      <c r="F11" s="19"/>
      <c r="G11" s="19" t="n">
        <v>0.0927574642960977</v>
      </c>
      <c r="H11" s="19" t="n">
        <v>0.154932787142282</v>
      </c>
      <c r="I11" s="19" t="n">
        <v>0.271525922333808</v>
      </c>
      <c r="J11" s="19" t="n">
        <v>0.194048741646925</v>
      </c>
      <c r="K11" s="19" t="n">
        <v>0.146141527759332</v>
      </c>
      <c r="L11" s="19" t="n">
        <v>0.132753320350089</v>
      </c>
      <c r="M11" s="19"/>
      <c r="N11" s="19" t="n">
        <v>0</v>
      </c>
      <c r="O11" s="19" t="n">
        <v>0.18630900405659</v>
      </c>
      <c r="P11" s="19" t="n">
        <v>0.208821583660588</v>
      </c>
      <c r="Q11" s="19" t="n">
        <v>0.150470433487711</v>
      </c>
      <c r="R11" s="19" t="n">
        <v>0.170559130968437</v>
      </c>
      <c r="S11" s="19"/>
      <c r="T11" s="19" t="n">
        <v>0.260215938526108</v>
      </c>
      <c r="U11" s="19" t="n">
        <v>0.25802263238237</v>
      </c>
      <c r="V11" s="19" t="n">
        <v>0.24752933566928</v>
      </c>
      <c r="W11" s="19" t="n">
        <v>0.145705648785321</v>
      </c>
      <c r="X11" s="19"/>
      <c r="Y11" s="19" t="n">
        <v>0.197747349155753</v>
      </c>
      <c r="Z11" s="19" t="n">
        <v>0.13563109847637</v>
      </c>
      <c r="AA11" s="19" t="n">
        <v>0.133793469987228</v>
      </c>
      <c r="AB11" s="19" t="n">
        <v>0.161761064479993</v>
      </c>
      <c r="AC11" s="19" t="n">
        <v>0</v>
      </c>
      <c r="AD11" s="19" t="n">
        <v>0.320202647835018</v>
      </c>
      <c r="AE11" s="19"/>
      <c r="AF11" s="19" t="n">
        <v>0.224508942215353</v>
      </c>
      <c r="AG11" s="19"/>
      <c r="AH11" s="19" t="n">
        <v>0.176837964662533</v>
      </c>
      <c r="AI11" s="19"/>
      <c r="AJ11" s="19" t="n">
        <v>0.172398877095981</v>
      </c>
      <c r="AK11" s="19" t="n">
        <v>0.285329848599546</v>
      </c>
      <c r="AL11" s="19" t="n">
        <v>0.145059598244315</v>
      </c>
      <c r="AM11" s="19" t="n">
        <v>0.146595827668169</v>
      </c>
      <c r="AN11" s="19" t="n">
        <v>0.156632657342208</v>
      </c>
      <c r="AO11" s="19" t="n">
        <v>0.18535298130475</v>
      </c>
      <c r="AP11" s="19" t="n">
        <v>0.129937963065527</v>
      </c>
    </row>
    <row r="12">
      <c r="B12" s="20" t="s">
        <v>138</v>
      </c>
      <c r="C12" s="19" t="n">
        <v>0.0563950279573473</v>
      </c>
      <c r="D12" s="19" t="n">
        <v>0.0510583425412456</v>
      </c>
      <c r="E12" s="19" t="n">
        <v>0.0669640098510021</v>
      </c>
      <c r="F12" s="19"/>
      <c r="G12" s="19" t="n">
        <v>0.0735396366037618</v>
      </c>
      <c r="H12" s="19" t="n">
        <v>0.051929116601212</v>
      </c>
      <c r="I12" s="19" t="n">
        <v>0.0586358137581423</v>
      </c>
      <c r="J12" s="19" t="n">
        <v>0.0525514977821305</v>
      </c>
      <c r="K12" s="19" t="n">
        <v>0.0247226447524517</v>
      </c>
      <c r="L12" s="19" t="n">
        <v>0.0792720555684901</v>
      </c>
      <c r="M12" s="19"/>
      <c r="N12" s="19" t="n">
        <v>0</v>
      </c>
      <c r="O12" s="19" t="n">
        <v>0.0200213334976374</v>
      </c>
      <c r="P12" s="19" t="n">
        <v>0.079041873312289</v>
      </c>
      <c r="Q12" s="19" t="n">
        <v>0.0589324048038557</v>
      </c>
      <c r="R12" s="19" t="n">
        <v>0.0660357283846389</v>
      </c>
      <c r="S12" s="19"/>
      <c r="T12" s="19" t="n">
        <v>0.15071064979539</v>
      </c>
      <c r="U12" s="19" t="n">
        <v>0</v>
      </c>
      <c r="V12" s="19" t="n">
        <v>0.0525438522074261</v>
      </c>
      <c r="W12" s="19" t="n">
        <v>0.0691804006162606</v>
      </c>
      <c r="X12" s="19"/>
      <c r="Y12" s="19" t="n">
        <v>0.0498481309065496</v>
      </c>
      <c r="Z12" s="19" t="n">
        <v>0.0541523391631441</v>
      </c>
      <c r="AA12" s="19" t="n">
        <v>0.0669949076094584</v>
      </c>
      <c r="AB12" s="19" t="n">
        <v>0.208202262746967</v>
      </c>
      <c r="AC12" s="19" t="n">
        <v>0</v>
      </c>
      <c r="AD12" s="19" t="n">
        <v>0</v>
      </c>
      <c r="AE12" s="19"/>
      <c r="AF12" s="19" t="n">
        <v>0.0823815966752998</v>
      </c>
      <c r="AG12" s="19"/>
      <c r="AH12" s="19" t="n">
        <v>0.0546759552513014</v>
      </c>
      <c r="AI12" s="19"/>
      <c r="AJ12" s="19" t="n">
        <v>0.0470518689316088</v>
      </c>
      <c r="AK12" s="19" t="n">
        <v>0</v>
      </c>
      <c r="AL12" s="19" t="n">
        <v>0.0456790688534709</v>
      </c>
      <c r="AM12" s="19" t="n">
        <v>0.11031318203535</v>
      </c>
      <c r="AN12" s="19" t="n">
        <v>0.0618102600365244</v>
      </c>
      <c r="AO12" s="19" t="n">
        <v>0.0639201599949948</v>
      </c>
      <c r="AP12" s="19" t="n">
        <v>0.0947924849500254</v>
      </c>
    </row>
    <row r="13">
      <c r="B13" s="20" t="s">
        <v>139</v>
      </c>
      <c r="C13" s="19" t="n">
        <v>0.0222849496777199</v>
      </c>
      <c r="D13" s="19" t="n">
        <v>0.0230303943582208</v>
      </c>
      <c r="E13" s="19" t="n">
        <v>0.0208086416856536</v>
      </c>
      <c r="F13" s="19"/>
      <c r="G13" s="19" t="n">
        <v>0.0418748844715445</v>
      </c>
      <c r="H13" s="19" t="n">
        <v>0.0207920242367821</v>
      </c>
      <c r="I13" s="19" t="n">
        <v>0</v>
      </c>
      <c r="J13" s="19" t="n">
        <v>0.0447082158415831</v>
      </c>
      <c r="K13" s="19" t="n">
        <v>0.0501455449957699</v>
      </c>
      <c r="L13" s="19" t="n">
        <v>0</v>
      </c>
      <c r="M13" s="19"/>
      <c r="N13" s="19" t="n">
        <v>0</v>
      </c>
      <c r="O13" s="19" t="n">
        <v>0.0393631790778319</v>
      </c>
      <c r="P13" s="19" t="n">
        <v>0</v>
      </c>
      <c r="Q13" s="19" t="n">
        <v>0.0220268709140145</v>
      </c>
      <c r="R13" s="19" t="n">
        <v>0.039104517517156</v>
      </c>
      <c r="S13" s="19"/>
      <c r="T13" s="19" t="n">
        <v>0.140005372955633</v>
      </c>
      <c r="U13" s="19" t="n">
        <v>0</v>
      </c>
      <c r="V13" s="19" t="n">
        <v>0.0114770326187493</v>
      </c>
      <c r="W13" s="19" t="n">
        <v>0.0232085326311727</v>
      </c>
      <c r="X13" s="19"/>
      <c r="Y13" s="19" t="n">
        <v>0.0271098499398573</v>
      </c>
      <c r="Z13" s="19" t="n">
        <v>0.0616174989530591</v>
      </c>
      <c r="AA13" s="19" t="n">
        <v>0</v>
      </c>
      <c r="AB13" s="19" t="n">
        <v>0</v>
      </c>
      <c r="AC13" s="19" t="n">
        <v>0</v>
      </c>
      <c r="AD13" s="19" t="n">
        <v>0</v>
      </c>
      <c r="AE13" s="19"/>
      <c r="AF13" s="19" t="n">
        <v>0.0257075180077218</v>
      </c>
      <c r="AG13" s="19"/>
      <c r="AH13" s="19" t="n">
        <v>0.0232725255516315</v>
      </c>
      <c r="AI13" s="19"/>
      <c r="AJ13" s="19" t="n">
        <v>0.031404425007953</v>
      </c>
      <c r="AK13" s="19" t="n">
        <v>0</v>
      </c>
      <c r="AL13" s="19" t="n">
        <v>0.0289010599617532</v>
      </c>
      <c r="AM13" s="19" t="n">
        <v>0</v>
      </c>
      <c r="AN13" s="19" t="n">
        <v>0</v>
      </c>
      <c r="AO13" s="19" t="n">
        <v>0.0309668202892874</v>
      </c>
      <c r="AP13" s="19" t="n">
        <v>0.0473964142445051</v>
      </c>
    </row>
    <row r="14">
      <c r="B14" s="20" t="s">
        <v>60</v>
      </c>
      <c r="C14" s="21" t="n">
        <v>0.0534216401804714</v>
      </c>
      <c r="D14" s="21" t="n">
        <v>0.0648525208259486</v>
      </c>
      <c r="E14" s="21" t="n">
        <v>0.0307834741371698</v>
      </c>
      <c r="F14" s="21"/>
      <c r="G14" s="21" t="n">
        <v>0.0668645164150131</v>
      </c>
      <c r="H14" s="21" t="n">
        <v>0.0261056478649749</v>
      </c>
      <c r="I14" s="21" t="n">
        <v>0.0254491757994137</v>
      </c>
      <c r="J14" s="21" t="n">
        <v>0.119710888299748</v>
      </c>
      <c r="K14" s="21" t="n">
        <v>0.0680900696330748</v>
      </c>
      <c r="L14" s="21" t="n">
        <v>0.0523839137724478</v>
      </c>
      <c r="M14" s="21"/>
      <c r="N14" s="21" t="n">
        <v>0</v>
      </c>
      <c r="O14" s="21" t="n">
        <v>0.091787966397043</v>
      </c>
      <c r="P14" s="21" t="n">
        <v>0.103755512810118</v>
      </c>
      <c r="Q14" s="21" t="n">
        <v>0.0279990112906439</v>
      </c>
      <c r="R14" s="21" t="n">
        <v>0.0134152606745645</v>
      </c>
      <c r="S14" s="21"/>
      <c r="T14" s="21" t="n">
        <v>0.0767600587648763</v>
      </c>
      <c r="U14" s="21" t="n">
        <v>0</v>
      </c>
      <c r="V14" s="21" t="n">
        <v>0.0156364535514209</v>
      </c>
      <c r="W14" s="21" t="n">
        <v>0.0762316949586523</v>
      </c>
      <c r="X14" s="21"/>
      <c r="Y14" s="21" t="n">
        <v>0.0588748837616397</v>
      </c>
      <c r="Z14" s="21" t="n">
        <v>0.0337827237678969</v>
      </c>
      <c r="AA14" s="21" t="n">
        <v>0.044271028904692</v>
      </c>
      <c r="AB14" s="21" t="n">
        <v>0.0469971471402067</v>
      </c>
      <c r="AC14" s="21" t="n">
        <v>0</v>
      </c>
      <c r="AD14" s="21" t="n">
        <v>0.158761820867249</v>
      </c>
      <c r="AE14" s="21"/>
      <c r="AF14" s="21" t="n">
        <v>0.0401832465536547</v>
      </c>
      <c r="AG14" s="21"/>
      <c r="AH14" s="21" t="n">
        <v>0.0458467197108767</v>
      </c>
      <c r="AI14" s="21"/>
      <c r="AJ14" s="21" t="n">
        <v>0.00871412536396492</v>
      </c>
      <c r="AK14" s="21" t="n">
        <v>0.0913680960995462</v>
      </c>
      <c r="AL14" s="21" t="n">
        <v>0.0541956238194374</v>
      </c>
      <c r="AM14" s="21" t="n">
        <v>0.0246639902240222</v>
      </c>
      <c r="AN14" s="21" t="n">
        <v>0.110676410495744</v>
      </c>
      <c r="AO14" s="21" t="n">
        <v>0.0953962080135884</v>
      </c>
      <c r="AP14" s="21" t="n">
        <v>0.0602809410521822</v>
      </c>
    </row>
    <row r="15">
      <c r="B15" s="18" t="s">
        <v>154</v>
      </c>
    </row>
    <row r="16">
      <c r="B16" t="s">
        <v>65</v>
      </c>
    </row>
    <row r="17">
      <c r="B17" t="s">
        <v>66</v>
      </c>
    </row>
    <row r="19">
      <c r="B19" s="9" t="str">
        <f>=HYPERLINK("#'Contents'!A1", "Return to Contents")</f>
      </c>
    </row>
  </sheetData>
  <mergeCells count="9">
    <mergeCell ref="D5:E5"/>
    <mergeCell ref="G5:L5"/>
    <mergeCell ref="N5:R5"/>
    <mergeCell ref="T5:W5"/>
    <mergeCell ref="Y5:AD5"/>
    <mergeCell ref="AF5:AF5"/>
    <mergeCell ref="AH5:AH5"/>
    <mergeCell ref="AJ5:AP5"/>
    <mergeCell ref="D2:AJ2"/>
  </mergeCells>
  <pageMargins left="0.7" right="0.7" top="0.75" bottom="0.75" header="0.3" footer="0.3"/>
  <pageSetup paperSize="9" orientation="portrait" horizontalDpi="300" verticalDpi="300" r:id="rId2"/>
  <drawing r:id="rId1"/>
</worksheet>
</file>

<file path=xl/worksheets/sheet4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2.21" hidden="0" customWidth="1"/>
    <col min="20" max="20" width="10.71" hidden="0" customWidth="1"/>
    <col min="21" max="21" width="10.71" hidden="0" customWidth="1"/>
    <col min="22" max="22" width="10.71" hidden="0" customWidth="1"/>
    <col min="23" max="23" width="10.71" hidden="0" customWidth="1"/>
    <col min="24" max="24" width="2.2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2.21" hidden="0" customWidth="1"/>
    <col min="34" max="34" width="10.71" hidden="0" customWidth="1"/>
    <col min="35" max="35" width="2.2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s>
  <sheetData>
    <row r="2" ht="40" customHeight="1">
      <c r="D2" s="16" t="s">
        <v>164</v>
      </c>
    </row>
    <row r="5" ht="30" customHeight="1">
      <c r="B5" s="17"/>
      <c r="C5" s="17"/>
      <c r="D5" s="17" t="s">
        <v>51</v>
      </c>
      <c r="E5" s="17"/>
      <c r="F5" s="17"/>
      <c r="G5" s="17" t="s">
        <v>52</v>
      </c>
      <c r="H5" s="17"/>
      <c r="I5" s="17"/>
      <c r="J5" s="17"/>
      <c r="K5" s="17"/>
      <c r="L5" s="17"/>
      <c r="M5" s="17"/>
      <c r="N5" s="17" t="s">
        <v>53</v>
      </c>
      <c r="O5" s="17"/>
      <c r="P5" s="17"/>
      <c r="Q5" s="17"/>
      <c r="R5" s="17"/>
      <c r="S5" s="17"/>
      <c r="T5" s="17" t="s">
        <v>54</v>
      </c>
      <c r="U5" s="17"/>
      <c r="V5" s="17"/>
      <c r="W5" s="17"/>
      <c r="X5" s="17"/>
      <c r="Y5" s="17" t="s">
        <v>55</v>
      </c>
      <c r="Z5" s="17"/>
      <c r="AA5" s="17"/>
      <c r="AB5" s="17"/>
      <c r="AC5" s="17"/>
      <c r="AD5" s="17"/>
      <c r="AE5" s="17"/>
      <c r="AF5" s="17" t="s">
        <v>42</v>
      </c>
      <c r="AG5" s="17"/>
      <c r="AH5" s="17" t="s">
        <v>43</v>
      </c>
      <c r="AI5" s="17"/>
      <c r="AJ5" s="17" t="s">
        <v>56</v>
      </c>
      <c r="AK5" s="17"/>
      <c r="AL5" s="17"/>
      <c r="AM5" s="17"/>
      <c r="AN5" s="17"/>
      <c r="AO5" s="17"/>
      <c r="AP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R6" s="13" t="s">
        <v>31</v>
      </c>
      <c r="T6" s="13" t="s">
        <v>32</v>
      </c>
      <c r="U6" s="13" t="s">
        <v>33</v>
      </c>
      <c r="V6" s="13" t="s">
        <v>34</v>
      </c>
      <c r="W6" s="13" t="s">
        <v>35</v>
      </c>
      <c r="Y6" s="13" t="s">
        <v>36</v>
      </c>
      <c r="Z6" s="13" t="s">
        <v>37</v>
      </c>
      <c r="AA6" s="13" t="s">
        <v>38</v>
      </c>
      <c r="AB6" s="13" t="s">
        <v>39</v>
      </c>
      <c r="AC6" s="13" t="s">
        <v>40</v>
      </c>
      <c r="AD6" s="13" t="s">
        <v>41</v>
      </c>
      <c r="AF6" s="13" t="s">
        <v>42</v>
      </c>
      <c r="AH6" s="13" t="s">
        <v>43</v>
      </c>
      <c r="AJ6" s="13" t="s">
        <v>44</v>
      </c>
      <c r="AK6" s="13" t="s">
        <v>45</v>
      </c>
      <c r="AL6" s="13" t="s">
        <v>46</v>
      </c>
      <c r="AM6" s="13" t="s">
        <v>47</v>
      </c>
      <c r="AN6" s="13" t="s">
        <v>48</v>
      </c>
      <c r="AO6" s="13" t="s">
        <v>49</v>
      </c>
      <c r="AP6" s="13" t="s">
        <v>50</v>
      </c>
    </row>
    <row r="7" ht="30" customHeight="1">
      <c r="B7" s="11" t="s">
        <v>19</v>
      </c>
      <c r="C7" s="11" t="n">
        <v>296</v>
      </c>
      <c r="D7" s="11" t="n">
        <v>193</v>
      </c>
      <c r="E7" s="11" t="n">
        <v>103</v>
      </c>
      <c r="F7" s="11"/>
      <c r="G7" s="11" t="n">
        <v>32</v>
      </c>
      <c r="H7" s="11" t="n">
        <v>76</v>
      </c>
      <c r="I7" s="11" t="n">
        <v>75</v>
      </c>
      <c r="J7" s="11" t="n">
        <v>44</v>
      </c>
      <c r="K7" s="11" t="n">
        <v>32</v>
      </c>
      <c r="L7" s="11" t="n">
        <v>37</v>
      </c>
      <c r="M7" s="11"/>
      <c r="N7" s="11" t="n">
        <v>7</v>
      </c>
      <c r="O7" s="11" t="n">
        <v>42</v>
      </c>
      <c r="P7" s="11" t="n">
        <v>56</v>
      </c>
      <c r="Q7" s="11" t="n">
        <v>116</v>
      </c>
      <c r="R7" s="11" t="n">
        <v>73</v>
      </c>
      <c r="S7" s="11"/>
      <c r="T7" s="11" t="n">
        <v>14</v>
      </c>
      <c r="U7" s="11" t="n">
        <v>35</v>
      </c>
      <c r="V7" s="11" t="n">
        <v>41</v>
      </c>
      <c r="W7" s="11" t="n">
        <v>187</v>
      </c>
      <c r="X7" s="11"/>
      <c r="Y7" s="11" t="n">
        <v>188</v>
      </c>
      <c r="Z7" s="11" t="n">
        <v>29</v>
      </c>
      <c r="AA7" s="11" t="n">
        <v>43</v>
      </c>
      <c r="AB7" s="11" t="n">
        <v>12</v>
      </c>
      <c r="AC7" s="11" t="n">
        <v>11</v>
      </c>
      <c r="AD7" s="11" t="n">
        <v>10</v>
      </c>
      <c r="AE7" s="11"/>
      <c r="AF7" s="11" t="n">
        <v>169</v>
      </c>
      <c r="AG7" s="11"/>
      <c r="AH7" s="11" t="n">
        <v>284</v>
      </c>
      <c r="AI7" s="11"/>
      <c r="AJ7" s="11" t="n">
        <v>96</v>
      </c>
      <c r="AK7" s="11" t="n">
        <v>45</v>
      </c>
      <c r="AL7" s="11" t="n">
        <v>47</v>
      </c>
      <c r="AM7" s="11" t="n">
        <v>31</v>
      </c>
      <c r="AN7" s="11" t="n">
        <v>20</v>
      </c>
      <c r="AO7" s="11" t="n">
        <v>28</v>
      </c>
      <c r="AP7" s="11" t="n">
        <v>29</v>
      </c>
    </row>
    <row r="8" ht="30" customHeight="1">
      <c r="B8" s="12" t="s">
        <v>20</v>
      </c>
      <c r="C8" s="12" t="n">
        <v>284</v>
      </c>
      <c r="D8" s="12" t="n">
        <v>189</v>
      </c>
      <c r="E8" s="12" t="n">
        <v>95</v>
      </c>
      <c r="F8" s="12"/>
      <c r="G8" s="12" t="n">
        <v>27</v>
      </c>
      <c r="H8" s="12" t="n">
        <v>70</v>
      </c>
      <c r="I8" s="12" t="n">
        <v>63</v>
      </c>
      <c r="J8" s="12" t="n">
        <v>43</v>
      </c>
      <c r="K8" s="12" t="n">
        <v>36</v>
      </c>
      <c r="L8" s="12" t="n">
        <v>44</v>
      </c>
      <c r="M8" s="12"/>
      <c r="N8" s="12" t="n">
        <v>9</v>
      </c>
      <c r="O8" s="12" t="n">
        <v>49</v>
      </c>
      <c r="P8" s="12" t="n">
        <v>69</v>
      </c>
      <c r="Q8" s="12" t="n">
        <v>98</v>
      </c>
      <c r="R8" s="12" t="n">
        <v>57</v>
      </c>
      <c r="S8" s="12"/>
      <c r="T8" s="12" t="n">
        <v>14</v>
      </c>
      <c r="U8" s="12" t="n">
        <v>40</v>
      </c>
      <c r="V8" s="12" t="n">
        <v>44</v>
      </c>
      <c r="W8" s="12" t="n">
        <v>168</v>
      </c>
      <c r="X8" s="12"/>
      <c r="Y8" s="12" t="n">
        <v>162</v>
      </c>
      <c r="Z8" s="12" t="n">
        <v>31</v>
      </c>
      <c r="AA8" s="12" t="n">
        <v>52</v>
      </c>
      <c r="AB8" s="12" t="n">
        <v>13</v>
      </c>
      <c r="AC8" s="12" t="n">
        <v>11</v>
      </c>
      <c r="AD8" s="12" t="n">
        <v>10</v>
      </c>
      <c r="AE8" s="12"/>
      <c r="AF8" s="12" t="n">
        <v>160</v>
      </c>
      <c r="AG8" s="12"/>
      <c r="AH8" s="12" t="n">
        <v>272</v>
      </c>
      <c r="AI8" s="12"/>
      <c r="AJ8" s="12" t="n">
        <v>79</v>
      </c>
      <c r="AK8" s="12" t="n">
        <v>43</v>
      </c>
      <c r="AL8" s="12" t="n">
        <v>40</v>
      </c>
      <c r="AM8" s="12" t="n">
        <v>31</v>
      </c>
      <c r="AN8" s="12" t="n">
        <v>26</v>
      </c>
      <c r="AO8" s="12" t="n">
        <v>25</v>
      </c>
      <c r="AP8" s="12" t="n">
        <v>41</v>
      </c>
    </row>
    <row r="9">
      <c r="B9" s="20" t="s">
        <v>135</v>
      </c>
      <c r="C9" s="19" t="n">
        <v>0.0760536319144792</v>
      </c>
      <c r="D9" s="19" t="n">
        <v>0.0841673510082808</v>
      </c>
      <c r="E9" s="19" t="n">
        <v>0.0599849031987381</v>
      </c>
      <c r="F9" s="19"/>
      <c r="G9" s="19" t="n">
        <v>0.0426981461786953</v>
      </c>
      <c r="H9" s="19" t="n">
        <v>0.0981414148028578</v>
      </c>
      <c r="I9" s="19" t="n">
        <v>0.182972117652289</v>
      </c>
      <c r="J9" s="19" t="n">
        <v>0.0447082158415831</v>
      </c>
      <c r="K9" s="19" t="n">
        <v>0</v>
      </c>
      <c r="L9" s="19" t="n">
        <v>0</v>
      </c>
      <c r="M9" s="19"/>
      <c r="N9" s="19" t="n">
        <v>0.26199601742815</v>
      </c>
      <c r="O9" s="19" t="n">
        <v>0.0937758530955201</v>
      </c>
      <c r="P9" s="19" t="n">
        <v>0.0695920954212644</v>
      </c>
      <c r="Q9" s="19" t="n">
        <v>0.0506825798759804</v>
      </c>
      <c r="R9" s="19" t="n">
        <v>0.0870943830850199</v>
      </c>
      <c r="S9" s="19"/>
      <c r="T9" s="19" t="n">
        <v>0.221038022104646</v>
      </c>
      <c r="U9" s="19" t="n">
        <v>0.0264326699915544</v>
      </c>
      <c r="V9" s="19" t="n">
        <v>0.0493192948908853</v>
      </c>
      <c r="W9" s="19" t="n">
        <v>0.0770231002074045</v>
      </c>
      <c r="X9" s="19"/>
      <c r="Y9" s="19" t="n">
        <v>0.0709221538589613</v>
      </c>
      <c r="Z9" s="19" t="n">
        <v>0.200323122555317</v>
      </c>
      <c r="AA9" s="19" t="n">
        <v>0.0205156713185139</v>
      </c>
      <c r="AB9" s="19" t="n">
        <v>0.120890487351546</v>
      </c>
      <c r="AC9" s="19" t="n">
        <v>0.104582272157044</v>
      </c>
      <c r="AD9" s="19" t="n">
        <v>0</v>
      </c>
      <c r="AE9" s="19"/>
      <c r="AF9" s="19" t="n">
        <v>0.0651580521054052</v>
      </c>
      <c r="AG9" s="19"/>
      <c r="AH9" s="19" t="n">
        <v>0.0735834692733836</v>
      </c>
      <c r="AI9" s="19"/>
      <c r="AJ9" s="19" t="n">
        <v>0.100657470325898</v>
      </c>
      <c r="AK9" s="19" t="n">
        <v>0</v>
      </c>
      <c r="AL9" s="19" t="n">
        <v>0.0320085132817841</v>
      </c>
      <c r="AM9" s="19" t="n">
        <v>0.147053301611201</v>
      </c>
      <c r="AN9" s="19" t="n">
        <v>0.150211448301091</v>
      </c>
      <c r="AO9" s="19" t="n">
        <v>0.0268875625173117</v>
      </c>
      <c r="AP9" s="19" t="n">
        <v>0.0793739828694236</v>
      </c>
    </row>
    <row r="10">
      <c r="B10" s="20" t="s">
        <v>136</v>
      </c>
      <c r="C10" s="19" t="n">
        <v>0.145448613676788</v>
      </c>
      <c r="D10" s="19" t="n">
        <v>0.146919993697353</v>
      </c>
      <c r="E10" s="19" t="n">
        <v>0.142534634758504</v>
      </c>
      <c r="F10" s="19"/>
      <c r="G10" s="19" t="n">
        <v>0.425435360887965</v>
      </c>
      <c r="H10" s="19" t="n">
        <v>0.223998837143209</v>
      </c>
      <c r="I10" s="19" t="n">
        <v>0.104135889898141</v>
      </c>
      <c r="J10" s="19" t="n">
        <v>0.108701778832572</v>
      </c>
      <c r="K10" s="19" t="n">
        <v>0.0365402253702099</v>
      </c>
      <c r="L10" s="19" t="n">
        <v>0.0303323195618564</v>
      </c>
      <c r="M10" s="19"/>
      <c r="N10" s="19" t="n">
        <v>0</v>
      </c>
      <c r="O10" s="19" t="n">
        <v>0.224734517986128</v>
      </c>
      <c r="P10" s="19" t="n">
        <v>0.108338005381219</v>
      </c>
      <c r="Q10" s="19" t="n">
        <v>0.103046461105695</v>
      </c>
      <c r="R10" s="19" t="n">
        <v>0.198440413763316</v>
      </c>
      <c r="S10" s="19"/>
      <c r="T10" s="19" t="n">
        <v>0.128265647238605</v>
      </c>
      <c r="U10" s="19" t="n">
        <v>0.205261854832856</v>
      </c>
      <c r="V10" s="19" t="n">
        <v>0.148763245412333</v>
      </c>
      <c r="W10" s="19" t="n">
        <v>0.142203758686671</v>
      </c>
      <c r="X10" s="19"/>
      <c r="Y10" s="19" t="n">
        <v>0.166812934826158</v>
      </c>
      <c r="Z10" s="19" t="n">
        <v>0.102165467857366</v>
      </c>
      <c r="AA10" s="19" t="n">
        <v>0.0256346442898963</v>
      </c>
      <c r="AB10" s="19" t="n">
        <v>0.346857081808233</v>
      </c>
      <c r="AC10" s="19" t="n">
        <v>0.217180840934688</v>
      </c>
      <c r="AD10" s="19" t="n">
        <v>0.134776473020779</v>
      </c>
      <c r="AE10" s="19"/>
      <c r="AF10" s="19" t="n">
        <v>0.100657016321519</v>
      </c>
      <c r="AG10" s="19"/>
      <c r="AH10" s="19" t="n">
        <v>0.146576990193596</v>
      </c>
      <c r="AI10" s="19"/>
      <c r="AJ10" s="19" t="n">
        <v>0.234752083719554</v>
      </c>
      <c r="AK10" s="19" t="n">
        <v>0.106486239202804</v>
      </c>
      <c r="AL10" s="19" t="n">
        <v>0.0821893859978531</v>
      </c>
      <c r="AM10" s="19" t="n">
        <v>0.118045688557311</v>
      </c>
      <c r="AN10" s="19" t="n">
        <v>0.242165172224619</v>
      </c>
      <c r="AO10" s="19" t="n">
        <v>0.133758814041703</v>
      </c>
      <c r="AP10" s="19" t="n">
        <v>0.0404384989273143</v>
      </c>
    </row>
    <row r="11">
      <c r="B11" s="20" t="s">
        <v>137</v>
      </c>
      <c r="C11" s="19" t="n">
        <v>0.168016536615577</v>
      </c>
      <c r="D11" s="19" t="n">
        <v>0.148833922223526</v>
      </c>
      <c r="E11" s="19" t="n">
        <v>0.206006541342263</v>
      </c>
      <c r="F11" s="19"/>
      <c r="G11" s="19" t="n">
        <v>0.151808048366806</v>
      </c>
      <c r="H11" s="19" t="n">
        <v>0.0508903687905714</v>
      </c>
      <c r="I11" s="19" t="n">
        <v>0.236925371000531</v>
      </c>
      <c r="J11" s="19" t="n">
        <v>0.137591796001574</v>
      </c>
      <c r="K11" s="19" t="n">
        <v>0.283148240042354</v>
      </c>
      <c r="L11" s="19" t="n">
        <v>0.20203530636699</v>
      </c>
      <c r="M11" s="19"/>
      <c r="N11" s="19" t="n">
        <v>0.132222059499723</v>
      </c>
      <c r="O11" s="19" t="n">
        <v>0.151755316906526</v>
      </c>
      <c r="P11" s="19" t="n">
        <v>0.180520347269729</v>
      </c>
      <c r="Q11" s="19" t="n">
        <v>0.210767442080247</v>
      </c>
      <c r="R11" s="19" t="n">
        <v>0.105049985849805</v>
      </c>
      <c r="S11" s="19"/>
      <c r="T11" s="19" t="n">
        <v>0.144861470523612</v>
      </c>
      <c r="U11" s="19" t="n">
        <v>0.23783767636642</v>
      </c>
      <c r="V11" s="19" t="n">
        <v>0.249357304097283</v>
      </c>
      <c r="W11" s="19" t="n">
        <v>0.14330980067642</v>
      </c>
      <c r="X11" s="19"/>
      <c r="Y11" s="19" t="n">
        <v>0.145494518186959</v>
      </c>
      <c r="Z11" s="19" t="n">
        <v>0.136169992833505</v>
      </c>
      <c r="AA11" s="19" t="n">
        <v>0.243043937997661</v>
      </c>
      <c r="AB11" s="19" t="n">
        <v>0.0873117753954213</v>
      </c>
      <c r="AC11" s="19" t="n">
        <v>0.170049593102991</v>
      </c>
      <c r="AD11" s="19" t="n">
        <v>0.172757981351949</v>
      </c>
      <c r="AE11" s="19"/>
      <c r="AF11" s="19" t="n">
        <v>0.179062220589405</v>
      </c>
      <c r="AG11" s="19"/>
      <c r="AH11" s="19" t="n">
        <v>0.168873683024309</v>
      </c>
      <c r="AI11" s="19"/>
      <c r="AJ11" s="19" t="n">
        <v>0.161736507963883</v>
      </c>
      <c r="AK11" s="19" t="n">
        <v>0.104832581720714</v>
      </c>
      <c r="AL11" s="19" t="n">
        <v>0.284233616628664</v>
      </c>
      <c r="AM11" s="19" t="n">
        <v>0.166269129157026</v>
      </c>
      <c r="AN11" s="19" t="n">
        <v>0.107000921084409</v>
      </c>
      <c r="AO11" s="19" t="n">
        <v>0.200938850992521</v>
      </c>
      <c r="AP11" s="19" t="n">
        <v>0.153163636910545</v>
      </c>
    </row>
    <row r="12">
      <c r="B12" s="20" t="s">
        <v>138</v>
      </c>
      <c r="C12" s="19" t="n">
        <v>0.305669397908913</v>
      </c>
      <c r="D12" s="19" t="n">
        <v>0.279742936856715</v>
      </c>
      <c r="E12" s="19" t="n">
        <v>0.357015182054343</v>
      </c>
      <c r="F12" s="19"/>
      <c r="G12" s="19" t="n">
        <v>0.278258214583533</v>
      </c>
      <c r="H12" s="19" t="n">
        <v>0.355650360584339</v>
      </c>
      <c r="I12" s="19" t="n">
        <v>0.191466485632169</v>
      </c>
      <c r="J12" s="19" t="n">
        <v>0.255158053990759</v>
      </c>
      <c r="K12" s="19" t="n">
        <v>0.365312970598334</v>
      </c>
      <c r="L12" s="19" t="n">
        <v>0.407918716222594</v>
      </c>
      <c r="M12" s="19"/>
      <c r="N12" s="19" t="n">
        <v>0.170918057285058</v>
      </c>
      <c r="O12" s="19" t="n">
        <v>0.266216041773637</v>
      </c>
      <c r="P12" s="19" t="n">
        <v>0.209337263234252</v>
      </c>
      <c r="Q12" s="19" t="n">
        <v>0.362126935768357</v>
      </c>
      <c r="R12" s="19" t="n">
        <v>0.377891604469622</v>
      </c>
      <c r="S12" s="19"/>
      <c r="T12" s="19" t="n">
        <v>0.180354405347094</v>
      </c>
      <c r="U12" s="19" t="n">
        <v>0.349058348777634</v>
      </c>
      <c r="V12" s="19" t="n">
        <v>0.320431980741139</v>
      </c>
      <c r="W12" s="19" t="n">
        <v>0.280444352367925</v>
      </c>
      <c r="X12" s="19"/>
      <c r="Y12" s="19" t="n">
        <v>0.290960082528813</v>
      </c>
      <c r="Z12" s="19" t="n">
        <v>0.298121864473327</v>
      </c>
      <c r="AA12" s="19" t="n">
        <v>0.408175208430645</v>
      </c>
      <c r="AB12" s="19" t="n">
        <v>0.225047372755463</v>
      </c>
      <c r="AC12" s="19" t="n">
        <v>0.279906180206539</v>
      </c>
      <c r="AD12" s="19" t="n">
        <v>0.281845470811246</v>
      </c>
      <c r="AE12" s="19"/>
      <c r="AF12" s="19" t="n">
        <v>0.305666595071836</v>
      </c>
      <c r="AG12" s="19"/>
      <c r="AH12" s="19" t="n">
        <v>0.30836384584704</v>
      </c>
      <c r="AI12" s="19"/>
      <c r="AJ12" s="19" t="n">
        <v>0.332211500658641</v>
      </c>
      <c r="AK12" s="19" t="n">
        <v>0.362317151454341</v>
      </c>
      <c r="AL12" s="19" t="n">
        <v>0.39116833178076</v>
      </c>
      <c r="AM12" s="19" t="n">
        <v>0.222479310395073</v>
      </c>
      <c r="AN12" s="19" t="n">
        <v>0.140447805306792</v>
      </c>
      <c r="AO12" s="19" t="n">
        <v>0.287935133981683</v>
      </c>
      <c r="AP12" s="19" t="n">
        <v>0.290560606504563</v>
      </c>
    </row>
    <row r="13">
      <c r="B13" s="20" t="s">
        <v>139</v>
      </c>
      <c r="C13" s="19" t="n">
        <v>0.226237532635032</v>
      </c>
      <c r="D13" s="19" t="n">
        <v>0.242040134297709</v>
      </c>
      <c r="E13" s="19" t="n">
        <v>0.194941438182555</v>
      </c>
      <c r="F13" s="19"/>
      <c r="G13" s="19" t="n">
        <v>0.0358132454474765</v>
      </c>
      <c r="H13" s="19" t="n">
        <v>0.220296604944476</v>
      </c>
      <c r="I13" s="19" t="n">
        <v>0.246881824700844</v>
      </c>
      <c r="J13" s="19" t="n">
        <v>0.281295784207413</v>
      </c>
      <c r="K13" s="19" t="n">
        <v>0.225064544446693</v>
      </c>
      <c r="L13" s="19" t="n">
        <v>0.271287499288673</v>
      </c>
      <c r="M13" s="19"/>
      <c r="N13" s="19" t="n">
        <v>0.302857159730358</v>
      </c>
      <c r="O13" s="19" t="n">
        <v>0.193311760862401</v>
      </c>
      <c r="P13" s="19" t="n">
        <v>0.274067313129019</v>
      </c>
      <c r="Q13" s="19" t="n">
        <v>0.228102729890947</v>
      </c>
      <c r="R13" s="19" t="n">
        <v>0.189979623763186</v>
      </c>
      <c r="S13" s="19"/>
      <c r="T13" s="19" t="n">
        <v>0.149153378395232</v>
      </c>
      <c r="U13" s="19" t="n">
        <v>0.181409450031536</v>
      </c>
      <c r="V13" s="19" t="n">
        <v>0.180619626523897</v>
      </c>
      <c r="W13" s="19" t="n">
        <v>0.252172340696902</v>
      </c>
      <c r="X13" s="19"/>
      <c r="Y13" s="19" t="n">
        <v>0.228804431984436</v>
      </c>
      <c r="Z13" s="19" t="n">
        <v>0.2302047664513</v>
      </c>
      <c r="AA13" s="19" t="n">
        <v>0.227899256170539</v>
      </c>
      <c r="AB13" s="19" t="n">
        <v>0.219893282689337</v>
      </c>
      <c r="AC13" s="19" t="n">
        <v>0.228281113598737</v>
      </c>
      <c r="AD13" s="19" t="n">
        <v>0.251858253948778</v>
      </c>
      <c r="AE13" s="19"/>
      <c r="AF13" s="19" t="n">
        <v>0.2745482666044</v>
      </c>
      <c r="AG13" s="19"/>
      <c r="AH13" s="19" t="n">
        <v>0.230487984639634</v>
      </c>
      <c r="AI13" s="19"/>
      <c r="AJ13" s="19" t="n">
        <v>0.139064561591145</v>
      </c>
      <c r="AK13" s="19" t="n">
        <v>0.307595298112801</v>
      </c>
      <c r="AL13" s="19" t="n">
        <v>0.127747020133435</v>
      </c>
      <c r="AM13" s="19" t="n">
        <v>0.292021201909978</v>
      </c>
      <c r="AN13" s="19" t="n">
        <v>0.249498242587345</v>
      </c>
      <c r="AO13" s="19" t="n">
        <v>0.233923182847669</v>
      </c>
      <c r="AP13" s="19" t="n">
        <v>0.337068475927032</v>
      </c>
    </row>
    <row r="14">
      <c r="B14" s="20" t="s">
        <v>60</v>
      </c>
      <c r="C14" s="21" t="n">
        <v>0.0785742872492115</v>
      </c>
      <c r="D14" s="21" t="n">
        <v>0.0982956619164163</v>
      </c>
      <c r="E14" s="21" t="n">
        <v>0.0395173004635965</v>
      </c>
      <c r="F14" s="21"/>
      <c r="G14" s="21" t="n">
        <v>0.0659869845355242</v>
      </c>
      <c r="H14" s="21" t="n">
        <v>0.0510224137345469</v>
      </c>
      <c r="I14" s="21" t="n">
        <v>0.0376183111160272</v>
      </c>
      <c r="J14" s="21" t="n">
        <v>0.172544371126099</v>
      </c>
      <c r="K14" s="21" t="n">
        <v>0.0899340195424096</v>
      </c>
      <c r="L14" s="21" t="n">
        <v>0.0884261585598864</v>
      </c>
      <c r="M14" s="21"/>
      <c r="N14" s="21" t="n">
        <v>0.132006706056712</v>
      </c>
      <c r="O14" s="21" t="n">
        <v>0.0702065093757882</v>
      </c>
      <c r="P14" s="21" t="n">
        <v>0.158144975564516</v>
      </c>
      <c r="Q14" s="21" t="n">
        <v>0.0452738512787734</v>
      </c>
      <c r="R14" s="21" t="n">
        <v>0.0415439890690516</v>
      </c>
      <c r="S14" s="21"/>
      <c r="T14" s="21" t="n">
        <v>0.176327076390811</v>
      </c>
      <c r="U14" s="21" t="n">
        <v>0</v>
      </c>
      <c r="V14" s="21" t="n">
        <v>0.0515085483344627</v>
      </c>
      <c r="W14" s="21" t="n">
        <v>0.104846647364678</v>
      </c>
      <c r="X14" s="21"/>
      <c r="Y14" s="21" t="n">
        <v>0.0970058786146735</v>
      </c>
      <c r="Z14" s="21" t="n">
        <v>0.0330147858291846</v>
      </c>
      <c r="AA14" s="21" t="n">
        <v>0.0747312817927441</v>
      </c>
      <c r="AB14" s="21" t="n">
        <v>0</v>
      </c>
      <c r="AC14" s="21" t="n">
        <v>0</v>
      </c>
      <c r="AD14" s="21" t="n">
        <v>0.158761820867249</v>
      </c>
      <c r="AE14" s="21"/>
      <c r="AF14" s="21" t="n">
        <v>0.0749078493074344</v>
      </c>
      <c r="AG14" s="21"/>
      <c r="AH14" s="21" t="n">
        <v>0.0721140270220375</v>
      </c>
      <c r="AI14" s="21"/>
      <c r="AJ14" s="21" t="n">
        <v>0.0315778757408786</v>
      </c>
      <c r="AK14" s="21" t="n">
        <v>0.11876872950934</v>
      </c>
      <c r="AL14" s="21" t="n">
        <v>0.082653132177504</v>
      </c>
      <c r="AM14" s="21" t="n">
        <v>0.0541313683694106</v>
      </c>
      <c r="AN14" s="21" t="n">
        <v>0.110676410495744</v>
      </c>
      <c r="AO14" s="21" t="n">
        <v>0.116556455619113</v>
      </c>
      <c r="AP14" s="21" t="n">
        <v>0.0993947988611222</v>
      </c>
    </row>
    <row r="15">
      <c r="B15" s="18" t="s">
        <v>154</v>
      </c>
    </row>
    <row r="16">
      <c r="B16" t="s">
        <v>65</v>
      </c>
    </row>
    <row r="17">
      <c r="B17" t="s">
        <v>66</v>
      </c>
    </row>
    <row r="19">
      <c r="B19" s="9" t="str">
        <f>=HYPERLINK("#'Contents'!A1", "Return to Contents")</f>
      </c>
    </row>
  </sheetData>
  <mergeCells count="9">
    <mergeCell ref="D5:E5"/>
    <mergeCell ref="G5:L5"/>
    <mergeCell ref="N5:R5"/>
    <mergeCell ref="T5:W5"/>
    <mergeCell ref="Y5:AD5"/>
    <mergeCell ref="AF5:AF5"/>
    <mergeCell ref="AH5:AH5"/>
    <mergeCell ref="AJ5:AP5"/>
    <mergeCell ref="D2:AJ2"/>
  </mergeCells>
  <pageMargins left="0.7" right="0.7" top="0.75" bottom="0.75" header="0.3" footer="0.3"/>
  <pageSetup paperSize="9" orientation="portrait" horizontalDpi="300" verticalDpi="300" r:id="rId2"/>
  <drawing r:id="rId1"/>
</worksheet>
</file>

<file path=xl/worksheets/sheet4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2.21" hidden="0" customWidth="1"/>
    <col min="20" max="20" width="10.71" hidden="0" customWidth="1"/>
    <col min="21" max="21" width="10.71" hidden="0" customWidth="1"/>
    <col min="22" max="22" width="10.71" hidden="0" customWidth="1"/>
    <col min="23" max="23" width="10.71" hidden="0" customWidth="1"/>
    <col min="24" max="24" width="2.2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2.21" hidden="0" customWidth="1"/>
    <col min="34" max="34" width="10.71" hidden="0" customWidth="1"/>
    <col min="35" max="35" width="2.2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s>
  <sheetData>
    <row r="2" ht="40" customHeight="1">
      <c r="D2" s="16" t="s">
        <v>165</v>
      </c>
    </row>
    <row r="5" ht="30" customHeight="1">
      <c r="B5" s="17"/>
      <c r="C5" s="17"/>
      <c r="D5" s="17" t="s">
        <v>51</v>
      </c>
      <c r="E5" s="17"/>
      <c r="F5" s="17"/>
      <c r="G5" s="17" t="s">
        <v>52</v>
      </c>
      <c r="H5" s="17"/>
      <c r="I5" s="17"/>
      <c r="J5" s="17"/>
      <c r="K5" s="17"/>
      <c r="L5" s="17"/>
      <c r="M5" s="17"/>
      <c r="N5" s="17" t="s">
        <v>53</v>
      </c>
      <c r="O5" s="17"/>
      <c r="P5" s="17"/>
      <c r="Q5" s="17"/>
      <c r="R5" s="17"/>
      <c r="S5" s="17"/>
      <c r="T5" s="17" t="s">
        <v>54</v>
      </c>
      <c r="U5" s="17"/>
      <c r="V5" s="17"/>
      <c r="W5" s="17"/>
      <c r="X5" s="17"/>
      <c r="Y5" s="17" t="s">
        <v>55</v>
      </c>
      <c r="Z5" s="17"/>
      <c r="AA5" s="17"/>
      <c r="AB5" s="17"/>
      <c r="AC5" s="17"/>
      <c r="AD5" s="17"/>
      <c r="AE5" s="17"/>
      <c r="AF5" s="17" t="s">
        <v>42</v>
      </c>
      <c r="AG5" s="17"/>
      <c r="AH5" s="17" t="s">
        <v>43</v>
      </c>
      <c r="AI5" s="17"/>
      <c r="AJ5" s="17" t="s">
        <v>56</v>
      </c>
      <c r="AK5" s="17"/>
      <c r="AL5" s="17"/>
      <c r="AM5" s="17"/>
      <c r="AN5" s="17"/>
      <c r="AO5" s="17"/>
      <c r="AP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R6" s="13" t="s">
        <v>31</v>
      </c>
      <c r="T6" s="13" t="s">
        <v>32</v>
      </c>
      <c r="U6" s="13" t="s">
        <v>33</v>
      </c>
      <c r="V6" s="13" t="s">
        <v>34</v>
      </c>
      <c r="W6" s="13" t="s">
        <v>35</v>
      </c>
      <c r="Y6" s="13" t="s">
        <v>36</v>
      </c>
      <c r="Z6" s="13" t="s">
        <v>37</v>
      </c>
      <c r="AA6" s="13" t="s">
        <v>38</v>
      </c>
      <c r="AB6" s="13" t="s">
        <v>39</v>
      </c>
      <c r="AC6" s="13" t="s">
        <v>40</v>
      </c>
      <c r="AD6" s="13" t="s">
        <v>41</v>
      </c>
      <c r="AF6" s="13" t="s">
        <v>42</v>
      </c>
      <c r="AH6" s="13" t="s">
        <v>43</v>
      </c>
      <c r="AJ6" s="13" t="s">
        <v>44</v>
      </c>
      <c r="AK6" s="13" t="s">
        <v>45</v>
      </c>
      <c r="AL6" s="13" t="s">
        <v>46</v>
      </c>
      <c r="AM6" s="13" t="s">
        <v>47</v>
      </c>
      <c r="AN6" s="13" t="s">
        <v>48</v>
      </c>
      <c r="AO6" s="13" t="s">
        <v>49</v>
      </c>
      <c r="AP6" s="13" t="s">
        <v>50</v>
      </c>
    </row>
    <row r="7" ht="30" customHeight="1">
      <c r="B7" s="11" t="s">
        <v>19</v>
      </c>
      <c r="C7" s="11" t="n">
        <v>296</v>
      </c>
      <c r="D7" s="11" t="n">
        <v>193</v>
      </c>
      <c r="E7" s="11" t="n">
        <v>103</v>
      </c>
      <c r="F7" s="11"/>
      <c r="G7" s="11" t="n">
        <v>32</v>
      </c>
      <c r="H7" s="11" t="n">
        <v>76</v>
      </c>
      <c r="I7" s="11" t="n">
        <v>75</v>
      </c>
      <c r="J7" s="11" t="n">
        <v>44</v>
      </c>
      <c r="K7" s="11" t="n">
        <v>32</v>
      </c>
      <c r="L7" s="11" t="n">
        <v>37</v>
      </c>
      <c r="M7" s="11"/>
      <c r="N7" s="11" t="n">
        <v>7</v>
      </c>
      <c r="O7" s="11" t="n">
        <v>42</v>
      </c>
      <c r="P7" s="11" t="n">
        <v>56</v>
      </c>
      <c r="Q7" s="11" t="n">
        <v>116</v>
      </c>
      <c r="R7" s="11" t="n">
        <v>73</v>
      </c>
      <c r="S7" s="11"/>
      <c r="T7" s="11" t="n">
        <v>14</v>
      </c>
      <c r="U7" s="11" t="n">
        <v>35</v>
      </c>
      <c r="V7" s="11" t="n">
        <v>41</v>
      </c>
      <c r="W7" s="11" t="n">
        <v>187</v>
      </c>
      <c r="X7" s="11"/>
      <c r="Y7" s="11" t="n">
        <v>188</v>
      </c>
      <c r="Z7" s="11" t="n">
        <v>29</v>
      </c>
      <c r="AA7" s="11" t="n">
        <v>43</v>
      </c>
      <c r="AB7" s="11" t="n">
        <v>12</v>
      </c>
      <c r="AC7" s="11" t="n">
        <v>11</v>
      </c>
      <c r="AD7" s="11" t="n">
        <v>10</v>
      </c>
      <c r="AE7" s="11"/>
      <c r="AF7" s="11" t="n">
        <v>169</v>
      </c>
      <c r="AG7" s="11"/>
      <c r="AH7" s="11" t="n">
        <v>284</v>
      </c>
      <c r="AI7" s="11"/>
      <c r="AJ7" s="11" t="n">
        <v>96</v>
      </c>
      <c r="AK7" s="11" t="n">
        <v>45</v>
      </c>
      <c r="AL7" s="11" t="n">
        <v>47</v>
      </c>
      <c r="AM7" s="11" t="n">
        <v>31</v>
      </c>
      <c r="AN7" s="11" t="n">
        <v>20</v>
      </c>
      <c r="AO7" s="11" t="n">
        <v>28</v>
      </c>
      <c r="AP7" s="11" t="n">
        <v>29</v>
      </c>
    </row>
    <row r="8" ht="30" customHeight="1">
      <c r="B8" s="12" t="s">
        <v>20</v>
      </c>
      <c r="C8" s="12" t="n">
        <v>284</v>
      </c>
      <c r="D8" s="12" t="n">
        <v>189</v>
      </c>
      <c r="E8" s="12" t="n">
        <v>95</v>
      </c>
      <c r="F8" s="12"/>
      <c r="G8" s="12" t="n">
        <v>27</v>
      </c>
      <c r="H8" s="12" t="n">
        <v>70</v>
      </c>
      <c r="I8" s="12" t="n">
        <v>63</v>
      </c>
      <c r="J8" s="12" t="n">
        <v>43</v>
      </c>
      <c r="K8" s="12" t="n">
        <v>36</v>
      </c>
      <c r="L8" s="12" t="n">
        <v>44</v>
      </c>
      <c r="M8" s="12"/>
      <c r="N8" s="12" t="n">
        <v>9</v>
      </c>
      <c r="O8" s="12" t="n">
        <v>49</v>
      </c>
      <c r="P8" s="12" t="n">
        <v>69</v>
      </c>
      <c r="Q8" s="12" t="n">
        <v>98</v>
      </c>
      <c r="R8" s="12" t="n">
        <v>57</v>
      </c>
      <c r="S8" s="12"/>
      <c r="T8" s="12" t="n">
        <v>14</v>
      </c>
      <c r="U8" s="12" t="n">
        <v>40</v>
      </c>
      <c r="V8" s="12" t="n">
        <v>44</v>
      </c>
      <c r="W8" s="12" t="n">
        <v>168</v>
      </c>
      <c r="X8" s="12"/>
      <c r="Y8" s="12" t="n">
        <v>162</v>
      </c>
      <c r="Z8" s="12" t="n">
        <v>31</v>
      </c>
      <c r="AA8" s="12" t="n">
        <v>52</v>
      </c>
      <c r="AB8" s="12" t="n">
        <v>13</v>
      </c>
      <c r="AC8" s="12" t="n">
        <v>11</v>
      </c>
      <c r="AD8" s="12" t="n">
        <v>10</v>
      </c>
      <c r="AE8" s="12"/>
      <c r="AF8" s="12" t="n">
        <v>160</v>
      </c>
      <c r="AG8" s="12"/>
      <c r="AH8" s="12" t="n">
        <v>272</v>
      </c>
      <c r="AI8" s="12"/>
      <c r="AJ8" s="12" t="n">
        <v>79</v>
      </c>
      <c r="AK8" s="12" t="n">
        <v>43</v>
      </c>
      <c r="AL8" s="12" t="n">
        <v>40</v>
      </c>
      <c r="AM8" s="12" t="n">
        <v>31</v>
      </c>
      <c r="AN8" s="12" t="n">
        <v>26</v>
      </c>
      <c r="AO8" s="12" t="n">
        <v>25</v>
      </c>
      <c r="AP8" s="12" t="n">
        <v>41</v>
      </c>
    </row>
    <row r="9">
      <c r="B9" s="20" t="s">
        <v>135</v>
      </c>
      <c r="C9" s="19" t="n">
        <v>0.0488174615766954</v>
      </c>
      <c r="D9" s="19" t="n">
        <v>0.0477324708298149</v>
      </c>
      <c r="E9" s="19" t="n">
        <v>0.0509662199659316</v>
      </c>
      <c r="F9" s="19"/>
      <c r="G9" s="19" t="n">
        <v>0.108005652223612</v>
      </c>
      <c r="H9" s="19" t="n">
        <v>0.0610854137561301</v>
      </c>
      <c r="I9" s="19" t="n">
        <v>0.0940589885905348</v>
      </c>
      <c r="J9" s="19" t="n">
        <v>0.0151458426376155</v>
      </c>
      <c r="K9" s="19" t="n">
        <v>0</v>
      </c>
      <c r="L9" s="19" t="n">
        <v>0</v>
      </c>
      <c r="M9" s="19"/>
      <c r="N9" s="19" t="n">
        <v>0.26199601742815</v>
      </c>
      <c r="O9" s="19" t="n">
        <v>0.0457995543717177</v>
      </c>
      <c r="P9" s="19" t="n">
        <v>0.0160840446440028</v>
      </c>
      <c r="Q9" s="19" t="n">
        <v>0.0288006612536984</v>
      </c>
      <c r="R9" s="19" t="n">
        <v>0.0949572484282893</v>
      </c>
      <c r="S9" s="19"/>
      <c r="T9" s="19" t="n">
        <v>0</v>
      </c>
      <c r="U9" s="19" t="n">
        <v>0.0264326699915544</v>
      </c>
      <c r="V9" s="19" t="n">
        <v>0.0493192948908853</v>
      </c>
      <c r="W9" s="19" t="n">
        <v>0.056240560560559</v>
      </c>
      <c r="X9" s="19"/>
      <c r="Y9" s="19" t="n">
        <v>0.0647015346504783</v>
      </c>
      <c r="Z9" s="19" t="n">
        <v>0.0356631254122312</v>
      </c>
      <c r="AA9" s="19" t="n">
        <v>0.0205156713185139</v>
      </c>
      <c r="AB9" s="19" t="n">
        <v>0</v>
      </c>
      <c r="AC9" s="19" t="n">
        <v>0.104582272157044</v>
      </c>
      <c r="AD9" s="19" t="n">
        <v>0</v>
      </c>
      <c r="AE9" s="19"/>
      <c r="AF9" s="19" t="n">
        <v>0.0331919896060381</v>
      </c>
      <c r="AG9" s="19"/>
      <c r="AH9" s="19" t="n">
        <v>0.0509808475378919</v>
      </c>
      <c r="AI9" s="19"/>
      <c r="AJ9" s="19" t="n">
        <v>0.124314084016114</v>
      </c>
      <c r="AK9" s="19" t="n">
        <v>0.013055946330669</v>
      </c>
      <c r="AL9" s="19" t="n">
        <v>0</v>
      </c>
      <c r="AM9" s="19" t="n">
        <v>0.0728304019003408</v>
      </c>
      <c r="AN9" s="19" t="n">
        <v>0</v>
      </c>
      <c r="AO9" s="19" t="n">
        <v>0.0467869093071741</v>
      </c>
      <c r="AP9" s="19" t="n">
        <v>0</v>
      </c>
    </row>
    <row r="10">
      <c r="B10" s="20" t="s">
        <v>136</v>
      </c>
      <c r="C10" s="19" t="n">
        <v>0.104903308219525</v>
      </c>
      <c r="D10" s="19" t="n">
        <v>0.12217330173672</v>
      </c>
      <c r="E10" s="19" t="n">
        <v>0.0707011331698092</v>
      </c>
      <c r="F10" s="19"/>
      <c r="G10" s="19" t="n">
        <v>0.264569589691237</v>
      </c>
      <c r="H10" s="19" t="n">
        <v>0.123578323582703</v>
      </c>
      <c r="I10" s="19" t="n">
        <v>0.155317681403429</v>
      </c>
      <c r="J10" s="19" t="n">
        <v>0.0935559361949563</v>
      </c>
      <c r="K10" s="19" t="n">
        <v>0</v>
      </c>
      <c r="L10" s="19" t="n">
        <v>0</v>
      </c>
      <c r="M10" s="19"/>
      <c r="N10" s="19" t="n">
        <v>0</v>
      </c>
      <c r="O10" s="19" t="n">
        <v>0.147913483711035</v>
      </c>
      <c r="P10" s="19" t="n">
        <v>0.0801535571251322</v>
      </c>
      <c r="Q10" s="19" t="n">
        <v>0.0840893368606863</v>
      </c>
      <c r="R10" s="19" t="n">
        <v>0.152825325147931</v>
      </c>
      <c r="S10" s="19"/>
      <c r="T10" s="19" t="n">
        <v>0.061288030894013</v>
      </c>
      <c r="U10" s="19" t="n">
        <v>0.112127242021708</v>
      </c>
      <c r="V10" s="19" t="n">
        <v>0.175386689125296</v>
      </c>
      <c r="W10" s="19" t="n">
        <v>0.0945404956272966</v>
      </c>
      <c r="X10" s="19"/>
      <c r="Y10" s="19" t="n">
        <v>0.13370901401093</v>
      </c>
      <c r="Z10" s="19" t="n">
        <v>0.0585817964975864</v>
      </c>
      <c r="AA10" s="19" t="n">
        <v>0</v>
      </c>
      <c r="AB10" s="19" t="n">
        <v>0.120890487351546</v>
      </c>
      <c r="AC10" s="19" t="n">
        <v>0.292676305894492</v>
      </c>
      <c r="AD10" s="19" t="n">
        <v>0.134776473020779</v>
      </c>
      <c r="AE10" s="19"/>
      <c r="AF10" s="19" t="n">
        <v>0.0754754796689571</v>
      </c>
      <c r="AG10" s="19"/>
      <c r="AH10" s="19" t="n">
        <v>0.10668237249531</v>
      </c>
      <c r="AI10" s="19"/>
      <c r="AJ10" s="19" t="n">
        <v>0.128335169585776</v>
      </c>
      <c r="AK10" s="19" t="n">
        <v>0.0433265817402822</v>
      </c>
      <c r="AL10" s="19" t="n">
        <v>0.109827788733015</v>
      </c>
      <c r="AM10" s="19" t="n">
        <v>0.057815434726267</v>
      </c>
      <c r="AN10" s="19" t="n">
        <v>0.150211448301091</v>
      </c>
      <c r="AO10" s="19" t="n">
        <v>0.19980669370942</v>
      </c>
      <c r="AP10" s="19" t="n">
        <v>0.0682036639498129</v>
      </c>
    </row>
    <row r="11">
      <c r="B11" s="20" t="s">
        <v>137</v>
      </c>
      <c r="C11" s="19" t="n">
        <v>0.20615685529034</v>
      </c>
      <c r="D11" s="19" t="n">
        <v>0.180089305654245</v>
      </c>
      <c r="E11" s="19" t="n">
        <v>0.25778205682172</v>
      </c>
      <c r="F11" s="19"/>
      <c r="G11" s="19" t="n">
        <v>0.219382425928299</v>
      </c>
      <c r="H11" s="19" t="n">
        <v>0.171734282854245</v>
      </c>
      <c r="I11" s="19" t="n">
        <v>0.246881797020469</v>
      </c>
      <c r="J11" s="19" t="n">
        <v>0.124252317045576</v>
      </c>
      <c r="K11" s="19" t="n">
        <v>0.251679532918217</v>
      </c>
      <c r="L11" s="19" t="n">
        <v>0.237239362835954</v>
      </c>
      <c r="M11" s="19"/>
      <c r="N11" s="19" t="n">
        <v>0.303140116784781</v>
      </c>
      <c r="O11" s="19" t="n">
        <v>0.127283871276405</v>
      </c>
      <c r="P11" s="19" t="n">
        <v>0.195393475779768</v>
      </c>
      <c r="Q11" s="19" t="n">
        <v>0.224755475658478</v>
      </c>
      <c r="R11" s="19" t="n">
        <v>0.223933439067721</v>
      </c>
      <c r="S11" s="19"/>
      <c r="T11" s="19" t="n">
        <v>0.237421160224434</v>
      </c>
      <c r="U11" s="19" t="n">
        <v>0.24856316169763</v>
      </c>
      <c r="V11" s="19" t="n">
        <v>0.207162979027683</v>
      </c>
      <c r="W11" s="19" t="n">
        <v>0.195544053898621</v>
      </c>
      <c r="X11" s="19"/>
      <c r="Y11" s="19" t="n">
        <v>0.196341252819258</v>
      </c>
      <c r="Z11" s="19" t="n">
        <v>0.242644036552772</v>
      </c>
      <c r="AA11" s="19" t="n">
        <v>0.222097383801731</v>
      </c>
      <c r="AB11" s="19" t="n">
        <v>0.196104500842913</v>
      </c>
      <c r="AC11" s="19" t="n">
        <v>0.0945541281431879</v>
      </c>
      <c r="AD11" s="19" t="n">
        <v>0.148086010825251</v>
      </c>
      <c r="AE11" s="19"/>
      <c r="AF11" s="19" t="n">
        <v>0.218728292847237</v>
      </c>
      <c r="AG11" s="19"/>
      <c r="AH11" s="19" t="n">
        <v>0.207683059662614</v>
      </c>
      <c r="AI11" s="19"/>
      <c r="AJ11" s="19" t="n">
        <v>0.220142232001416</v>
      </c>
      <c r="AK11" s="19" t="n">
        <v>0.151048004876082</v>
      </c>
      <c r="AL11" s="19" t="n">
        <v>0.167908371432852</v>
      </c>
      <c r="AM11" s="19" t="n">
        <v>0.23693181188216</v>
      </c>
      <c r="AN11" s="19" t="n">
        <v>0.250248641017061</v>
      </c>
      <c r="AO11" s="19" t="n">
        <v>0.277039945513097</v>
      </c>
      <c r="AP11" s="19" t="n">
        <v>0.178746194550869</v>
      </c>
    </row>
    <row r="12">
      <c r="B12" s="20" t="s">
        <v>138</v>
      </c>
      <c r="C12" s="19" t="n">
        <v>0.339167514504936</v>
      </c>
      <c r="D12" s="19" t="n">
        <v>0.316185711068831</v>
      </c>
      <c r="E12" s="19" t="n">
        <v>0.384681582781637</v>
      </c>
      <c r="F12" s="19"/>
      <c r="G12" s="19" t="n">
        <v>0.214163985804398</v>
      </c>
      <c r="H12" s="19" t="n">
        <v>0.411913030317065</v>
      </c>
      <c r="I12" s="19" t="n">
        <v>0.216143902539872</v>
      </c>
      <c r="J12" s="19" t="n">
        <v>0.305723336655223</v>
      </c>
      <c r="K12" s="19" t="n">
        <v>0.498920565479517</v>
      </c>
      <c r="L12" s="19" t="n">
        <v>0.379886214960033</v>
      </c>
      <c r="M12" s="19"/>
      <c r="N12" s="19" t="n">
        <v>0</v>
      </c>
      <c r="O12" s="19" t="n">
        <v>0.389881306431614</v>
      </c>
      <c r="P12" s="19" t="n">
        <v>0.296461062556285</v>
      </c>
      <c r="Q12" s="19" t="n">
        <v>0.393751136853428</v>
      </c>
      <c r="R12" s="19" t="n">
        <v>0.304994349649693</v>
      </c>
      <c r="S12" s="19"/>
      <c r="T12" s="19" t="n">
        <v>0.185442004621602</v>
      </c>
      <c r="U12" s="19" t="n">
        <v>0.371687102380208</v>
      </c>
      <c r="V12" s="19" t="n">
        <v>0.382720402796301</v>
      </c>
      <c r="W12" s="19" t="n">
        <v>0.326496347631312</v>
      </c>
      <c r="X12" s="19"/>
      <c r="Y12" s="19" t="n">
        <v>0.297419600663937</v>
      </c>
      <c r="Z12" s="19" t="n">
        <v>0.335301852869965</v>
      </c>
      <c r="AA12" s="19" t="n">
        <v>0.435182633320838</v>
      </c>
      <c r="AB12" s="19" t="n">
        <v>0.30401384179385</v>
      </c>
      <c r="AC12" s="19" t="n">
        <v>0.432691828845473</v>
      </c>
      <c r="AD12" s="19" t="n">
        <v>0.462247623881825</v>
      </c>
      <c r="AE12" s="19"/>
      <c r="AF12" s="19" t="n">
        <v>0.328514602930061</v>
      </c>
      <c r="AG12" s="19"/>
      <c r="AH12" s="19" t="n">
        <v>0.335939586961608</v>
      </c>
      <c r="AI12" s="19"/>
      <c r="AJ12" s="19" t="n">
        <v>0.318775404766935</v>
      </c>
      <c r="AK12" s="19" t="n">
        <v>0.37086073044276</v>
      </c>
      <c r="AL12" s="19" t="n">
        <v>0.502881132390009</v>
      </c>
      <c r="AM12" s="19" t="n">
        <v>0.332133543214887</v>
      </c>
      <c r="AN12" s="19" t="n">
        <v>0.185697260193218</v>
      </c>
      <c r="AO12" s="19" t="n">
        <v>0.308184374552146</v>
      </c>
      <c r="AP12" s="19" t="n">
        <v>0.307820429773423</v>
      </c>
    </row>
    <row r="13">
      <c r="B13" s="20" t="s">
        <v>139</v>
      </c>
      <c r="C13" s="19" t="n">
        <v>0.202774740582863</v>
      </c>
      <c r="D13" s="19" t="n">
        <v>0.221593902615328</v>
      </c>
      <c r="E13" s="19" t="n">
        <v>0.165504531217559</v>
      </c>
      <c r="F13" s="19"/>
      <c r="G13" s="19" t="n">
        <v>0.0784777468269678</v>
      </c>
      <c r="H13" s="19" t="n">
        <v>0.156018708383806</v>
      </c>
      <c r="I13" s="19" t="n">
        <v>0.217826095374163</v>
      </c>
      <c r="J13" s="19" t="n">
        <v>0.278424184335268</v>
      </c>
      <c r="K13" s="19" t="n">
        <v>0.159465882059856</v>
      </c>
      <c r="L13" s="19" t="n">
        <v>0.294448263644127</v>
      </c>
      <c r="M13" s="19"/>
      <c r="N13" s="19" t="n">
        <v>0.302857159730358</v>
      </c>
      <c r="O13" s="19" t="n">
        <v>0.181536220280414</v>
      </c>
      <c r="P13" s="19" t="n">
        <v>0.270329478349553</v>
      </c>
      <c r="Q13" s="19" t="n">
        <v>0.17964208869131</v>
      </c>
      <c r="R13" s="19" t="n">
        <v>0.171187062053633</v>
      </c>
      <c r="S13" s="19"/>
      <c r="T13" s="19" t="n">
        <v>0.190368349473907</v>
      </c>
      <c r="U13" s="19" t="n">
        <v>0.21684887613677</v>
      </c>
      <c r="V13" s="19" t="n">
        <v>0.122425053206623</v>
      </c>
      <c r="W13" s="19" t="n">
        <v>0.210252592183025</v>
      </c>
      <c r="X13" s="19"/>
      <c r="Y13" s="19" t="n">
        <v>0.187797344749656</v>
      </c>
      <c r="Z13" s="19" t="n">
        <v>0.29479440283826</v>
      </c>
      <c r="AA13" s="19" t="n">
        <v>0.247473029766173</v>
      </c>
      <c r="AB13" s="19" t="n">
        <v>0.378991170011691</v>
      </c>
      <c r="AC13" s="19" t="n">
        <v>0</v>
      </c>
      <c r="AD13" s="19" t="n">
        <v>0</v>
      </c>
      <c r="AE13" s="19"/>
      <c r="AF13" s="19" t="n">
        <v>0.252756875124916</v>
      </c>
      <c r="AG13" s="19"/>
      <c r="AH13" s="19" t="n">
        <v>0.209218861791286</v>
      </c>
      <c r="AI13" s="19"/>
      <c r="AJ13" s="19" t="n">
        <v>0.154192222049199</v>
      </c>
      <c r="AK13" s="19" t="n">
        <v>0.283214140150825</v>
      </c>
      <c r="AL13" s="19" t="n">
        <v>0.108547214812302</v>
      </c>
      <c r="AM13" s="19" t="n">
        <v>0.216690061761546</v>
      </c>
      <c r="AN13" s="19" t="n">
        <v>0.267645038538177</v>
      </c>
      <c r="AO13" s="19" t="n">
        <v>0.0975239276863115</v>
      </c>
      <c r="AP13" s="19" t="n">
        <v>0.318069747842274</v>
      </c>
    </row>
    <row r="14">
      <c r="B14" s="20" t="s">
        <v>60</v>
      </c>
      <c r="C14" s="21" t="n">
        <v>0.098180119825641</v>
      </c>
      <c r="D14" s="21" t="n">
        <v>0.112225308095061</v>
      </c>
      <c r="E14" s="21" t="n">
        <v>0.0703644760433432</v>
      </c>
      <c r="F14" s="21"/>
      <c r="G14" s="21" t="n">
        <v>0.115400599525487</v>
      </c>
      <c r="H14" s="21" t="n">
        <v>0.0756702411060515</v>
      </c>
      <c r="I14" s="21" t="n">
        <v>0.0697715350715323</v>
      </c>
      <c r="J14" s="21" t="n">
        <v>0.182898383131361</v>
      </c>
      <c r="K14" s="21" t="n">
        <v>0.0899340195424096</v>
      </c>
      <c r="L14" s="21" t="n">
        <v>0.0884261585598864</v>
      </c>
      <c r="M14" s="21"/>
      <c r="N14" s="21" t="n">
        <v>0.132006706056712</v>
      </c>
      <c r="O14" s="21" t="n">
        <v>0.107585563928814</v>
      </c>
      <c r="P14" s="21" t="n">
        <v>0.14157838154526</v>
      </c>
      <c r="Q14" s="21" t="n">
        <v>0.0889613006823992</v>
      </c>
      <c r="R14" s="21" t="n">
        <v>0.052102575652732</v>
      </c>
      <c r="S14" s="21"/>
      <c r="T14" s="21" t="n">
        <v>0.325480454786043</v>
      </c>
      <c r="U14" s="21" t="n">
        <v>0.0243409477721299</v>
      </c>
      <c r="V14" s="21" t="n">
        <v>0.062985580953212</v>
      </c>
      <c r="W14" s="21" t="n">
        <v>0.116925950099186</v>
      </c>
      <c r="X14" s="21"/>
      <c r="Y14" s="21" t="n">
        <v>0.120031253105741</v>
      </c>
      <c r="Z14" s="21" t="n">
        <v>0.0330147858291846</v>
      </c>
      <c r="AA14" s="21" t="n">
        <v>0.0747312817927441</v>
      </c>
      <c r="AB14" s="21" t="n">
        <v>0</v>
      </c>
      <c r="AC14" s="21" t="n">
        <v>0.0754954649598034</v>
      </c>
      <c r="AD14" s="21" t="n">
        <v>0.254889892272145</v>
      </c>
      <c r="AE14" s="21"/>
      <c r="AF14" s="21" t="n">
        <v>0.091332759822791</v>
      </c>
      <c r="AG14" s="21"/>
      <c r="AH14" s="21" t="n">
        <v>0.089495271551291</v>
      </c>
      <c r="AI14" s="21"/>
      <c r="AJ14" s="21" t="n">
        <v>0.0542408875805603</v>
      </c>
      <c r="AK14" s="21" t="n">
        <v>0.138494596459382</v>
      </c>
      <c r="AL14" s="21" t="n">
        <v>0.110835492631822</v>
      </c>
      <c r="AM14" s="21" t="n">
        <v>0.083598746514799</v>
      </c>
      <c r="AN14" s="21" t="n">
        <v>0.146197611950453</v>
      </c>
      <c r="AO14" s="21" t="n">
        <v>0.0706581492318509</v>
      </c>
      <c r="AP14" s="21" t="n">
        <v>0.127159963883621</v>
      </c>
    </row>
    <row r="15">
      <c r="B15" s="18" t="s">
        <v>154</v>
      </c>
    </row>
    <row r="16">
      <c r="B16" t="s">
        <v>65</v>
      </c>
    </row>
    <row r="17">
      <c r="B17" t="s">
        <v>66</v>
      </c>
    </row>
    <row r="19">
      <c r="B19" s="9" t="str">
        <f>=HYPERLINK("#'Contents'!A1", "Return to Contents")</f>
      </c>
    </row>
  </sheetData>
  <mergeCells count="9">
    <mergeCell ref="D5:E5"/>
    <mergeCell ref="G5:L5"/>
    <mergeCell ref="N5:R5"/>
    <mergeCell ref="T5:W5"/>
    <mergeCell ref="Y5:AD5"/>
    <mergeCell ref="AF5:AF5"/>
    <mergeCell ref="AH5:AH5"/>
    <mergeCell ref="AJ5:AP5"/>
    <mergeCell ref="D2:AJ2"/>
  </mergeCells>
  <pageMargins left="0.7" right="0.7" top="0.75" bottom="0.75" header="0.3" footer="0.3"/>
  <pageSetup paperSize="9" orientation="portrait" horizontalDpi="300" verticalDpi="300" r:id="rId2"/>
  <drawing r:id="rId1"/>
</worksheet>
</file>

<file path=xl/worksheets/sheet4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20.71" hidden="0" customWidth="1"/>
    <col min="4" max="4" width="20.71" hidden="0" customWidth="1"/>
    <col min="5" max="5" width="20.71" hidden="0" customWidth="1"/>
    <col min="6" max="6" width="20.71" hidden="0" customWidth="1"/>
  </cols>
  <sheetData>
    <row r="2" ht="40" customHeight="1">
      <c r="D2" s="16" t="s">
        <v>171</v>
      </c>
    </row>
    <row r="6" ht="50" customHeight="1">
      <c r="B6" s="22" t="s">
        <v>15</v>
      </c>
      <c r="C6" s="22" t="s">
        <v>166</v>
      </c>
      <c r="D6" s="22" t="s">
        <v>167</v>
      </c>
      <c r="E6" s="22" t="s">
        <v>168</v>
      </c>
    </row>
    <row r="7">
      <c r="B7" s="20" t="s">
        <v>169</v>
      </c>
      <c r="C7" s="19" t="n">
        <v>0.663988358018229</v>
      </c>
      <c r="D7" s="19" t="n">
        <v>0.648937305694309</v>
      </c>
      <c r="E7" s="19" t="n">
        <v>0.625237481812711</v>
      </c>
    </row>
    <row r="8">
      <c r="B8" s="20" t="s">
        <v>170</v>
      </c>
      <c r="C8" s="19" t="n">
        <v>0.336011641981771</v>
      </c>
      <c r="D8" s="19" t="n">
        <v>0.351062694305691</v>
      </c>
      <c r="E8" s="19" t="n">
        <v>0.374762518187289</v>
      </c>
    </row>
    <row r="9">
      <c r="B9" s="18" t="s">
        <v>122</v>
      </c>
      <c r="C9" s="18"/>
      <c r="D9" s="18"/>
      <c r="E9" s="18"/>
    </row>
    <row r="10">
      <c r="B10" t="s">
        <v>65</v>
      </c>
    </row>
    <row r="11">
      <c r="B11" t="s">
        <v>66</v>
      </c>
    </row>
    <row r="15">
      <c r="B15" s="9" t="str">
        <f>=HYPERLINK("#'Contents'!A1", "Return to Contents")</f>
      </c>
    </row>
  </sheetData>
  <mergeCells count="1">
    <mergeCell ref="D2:F2"/>
  </mergeCells>
  <pageMargins left="0.7" right="0.7" top="0.75" bottom="0.75" header="0.3" footer="0.3"/>
  <pageSetup paperSize="9" orientation="portrait" horizontalDpi="300" verticalDpi="300" r:id="rId2"/>
  <drawing r:id="rId1"/>
</worksheet>
</file>

<file path=xl/worksheets/sheet4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2.21" hidden="0" customWidth="1"/>
    <col min="20" max="20" width="10.71" hidden="0" customWidth="1"/>
    <col min="21" max="21" width="10.71" hidden="0" customWidth="1"/>
    <col min="22" max="22" width="10.71" hidden="0" customWidth="1"/>
    <col min="23" max="23" width="10.71" hidden="0" customWidth="1"/>
    <col min="24" max="24" width="2.2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2.21" hidden="0" customWidth="1"/>
    <col min="34" max="34" width="10.71" hidden="0" customWidth="1"/>
    <col min="35" max="35" width="2.2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s>
  <sheetData>
    <row r="2" ht="40" customHeight="1">
      <c r="D2" s="16" t="s">
        <v>172</v>
      </c>
    </row>
    <row r="5" ht="30" customHeight="1">
      <c r="B5" s="17"/>
      <c r="C5" s="17"/>
      <c r="D5" s="17" t="s">
        <v>51</v>
      </c>
      <c r="E5" s="17"/>
      <c r="F5" s="17"/>
      <c r="G5" s="17" t="s">
        <v>52</v>
      </c>
      <c r="H5" s="17"/>
      <c r="I5" s="17"/>
      <c r="J5" s="17"/>
      <c r="K5" s="17"/>
      <c r="L5" s="17"/>
      <c r="M5" s="17"/>
      <c r="N5" s="17" t="s">
        <v>53</v>
      </c>
      <c r="O5" s="17"/>
      <c r="P5" s="17"/>
      <c r="Q5" s="17"/>
      <c r="R5" s="17"/>
      <c r="S5" s="17"/>
      <c r="T5" s="17" t="s">
        <v>54</v>
      </c>
      <c r="U5" s="17"/>
      <c r="V5" s="17"/>
      <c r="W5" s="17"/>
      <c r="X5" s="17"/>
      <c r="Y5" s="17" t="s">
        <v>55</v>
      </c>
      <c r="Z5" s="17"/>
      <c r="AA5" s="17"/>
      <c r="AB5" s="17"/>
      <c r="AC5" s="17"/>
      <c r="AD5" s="17"/>
      <c r="AE5" s="17"/>
      <c r="AF5" s="17" t="s">
        <v>42</v>
      </c>
      <c r="AG5" s="17"/>
      <c r="AH5" s="17" t="s">
        <v>43</v>
      </c>
      <c r="AI5" s="17"/>
      <c r="AJ5" s="17" t="s">
        <v>56</v>
      </c>
      <c r="AK5" s="17"/>
      <c r="AL5" s="17"/>
      <c r="AM5" s="17"/>
      <c r="AN5" s="17"/>
      <c r="AO5" s="17"/>
      <c r="AP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R6" s="13" t="s">
        <v>31</v>
      </c>
      <c r="T6" s="13" t="s">
        <v>32</v>
      </c>
      <c r="U6" s="13" t="s">
        <v>33</v>
      </c>
      <c r="V6" s="13" t="s">
        <v>34</v>
      </c>
      <c r="W6" s="13" t="s">
        <v>35</v>
      </c>
      <c r="Y6" s="13" t="s">
        <v>36</v>
      </c>
      <c r="Z6" s="13" t="s">
        <v>37</v>
      </c>
      <c r="AA6" s="13" t="s">
        <v>38</v>
      </c>
      <c r="AB6" s="13" t="s">
        <v>39</v>
      </c>
      <c r="AC6" s="13" t="s">
        <v>40</v>
      </c>
      <c r="AD6" s="13" t="s">
        <v>41</v>
      </c>
      <c r="AF6" s="13" t="s">
        <v>42</v>
      </c>
      <c r="AH6" s="13" t="s">
        <v>43</v>
      </c>
      <c r="AJ6" s="13" t="s">
        <v>44</v>
      </c>
      <c r="AK6" s="13" t="s">
        <v>45</v>
      </c>
      <c r="AL6" s="13" t="s">
        <v>46</v>
      </c>
      <c r="AM6" s="13" t="s">
        <v>47</v>
      </c>
      <c r="AN6" s="13" t="s">
        <v>48</v>
      </c>
      <c r="AO6" s="13" t="s">
        <v>49</v>
      </c>
      <c r="AP6" s="13" t="s">
        <v>50</v>
      </c>
    </row>
    <row r="7" ht="30" customHeight="1">
      <c r="B7" s="11" t="s">
        <v>19</v>
      </c>
      <c r="C7" s="11" t="n">
        <v>939</v>
      </c>
      <c r="D7" s="11" t="n">
        <v>465</v>
      </c>
      <c r="E7" s="11" t="n">
        <v>474</v>
      </c>
      <c r="F7" s="11"/>
      <c r="G7" s="11" t="n">
        <v>111</v>
      </c>
      <c r="H7" s="11" t="n">
        <v>170</v>
      </c>
      <c r="I7" s="11" t="n">
        <v>183</v>
      </c>
      <c r="J7" s="11" t="n">
        <v>163</v>
      </c>
      <c r="K7" s="11" t="n">
        <v>124</v>
      </c>
      <c r="L7" s="11" t="n">
        <v>188</v>
      </c>
      <c r="M7" s="11"/>
      <c r="N7" s="11" t="n">
        <v>53</v>
      </c>
      <c r="O7" s="11" t="n">
        <v>158</v>
      </c>
      <c r="P7" s="11" t="n">
        <v>191</v>
      </c>
      <c r="Q7" s="11" t="n">
        <v>358</v>
      </c>
      <c r="R7" s="11" t="n">
        <v>177</v>
      </c>
      <c r="S7" s="11"/>
      <c r="T7" s="11" t="n">
        <v>44</v>
      </c>
      <c r="U7" s="11" t="n">
        <v>146</v>
      </c>
      <c r="V7" s="11" t="n">
        <v>161</v>
      </c>
      <c r="W7" s="11" t="n">
        <v>498</v>
      </c>
      <c r="X7" s="11"/>
      <c r="Y7" s="11" t="n">
        <v>447</v>
      </c>
      <c r="Z7" s="11" t="n">
        <v>98</v>
      </c>
      <c r="AA7" s="11" t="n">
        <v>219</v>
      </c>
      <c r="AB7" s="11" t="n">
        <v>52</v>
      </c>
      <c r="AC7" s="11" t="n">
        <v>56</v>
      </c>
      <c r="AD7" s="11" t="n">
        <v>57</v>
      </c>
      <c r="AE7" s="11"/>
      <c r="AF7" s="11" t="n">
        <v>465</v>
      </c>
      <c r="AG7" s="11"/>
      <c r="AH7" s="11" t="n">
        <v>939</v>
      </c>
      <c r="AI7" s="11"/>
      <c r="AJ7" s="11" t="n">
        <v>255</v>
      </c>
      <c r="AK7" s="11" t="n">
        <v>180</v>
      </c>
      <c r="AL7" s="11" t="n">
        <v>178</v>
      </c>
      <c r="AM7" s="11" t="n">
        <v>83</v>
      </c>
      <c r="AN7" s="11" t="n">
        <v>59</v>
      </c>
      <c r="AO7" s="11" t="n">
        <v>89</v>
      </c>
      <c r="AP7" s="11" t="n">
        <v>95</v>
      </c>
    </row>
    <row r="8" ht="30" customHeight="1">
      <c r="B8" s="12" t="s">
        <v>20</v>
      </c>
      <c r="C8" s="12" t="n">
        <v>939</v>
      </c>
      <c r="D8" s="12" t="n">
        <v>464</v>
      </c>
      <c r="E8" s="12" t="n">
        <v>475</v>
      </c>
      <c r="F8" s="12"/>
      <c r="G8" s="12" t="n">
        <v>95</v>
      </c>
      <c r="H8" s="12" t="n">
        <v>159</v>
      </c>
      <c r="I8" s="12" t="n">
        <v>158</v>
      </c>
      <c r="J8" s="12" t="n">
        <v>159</v>
      </c>
      <c r="K8" s="12" t="n">
        <v>142</v>
      </c>
      <c r="L8" s="12" t="n">
        <v>225</v>
      </c>
      <c r="M8" s="12"/>
      <c r="N8" s="12" t="n">
        <v>66</v>
      </c>
      <c r="O8" s="12" t="n">
        <v>186</v>
      </c>
      <c r="P8" s="12" t="n">
        <v>241</v>
      </c>
      <c r="Q8" s="12" t="n">
        <v>300</v>
      </c>
      <c r="R8" s="12" t="n">
        <v>144</v>
      </c>
      <c r="S8" s="12"/>
      <c r="T8" s="12" t="n">
        <v>42</v>
      </c>
      <c r="U8" s="12" t="n">
        <v>167</v>
      </c>
      <c r="V8" s="12" t="n">
        <v>174</v>
      </c>
      <c r="W8" s="12" t="n">
        <v>462</v>
      </c>
      <c r="X8" s="12"/>
      <c r="Y8" s="12" t="n">
        <v>400</v>
      </c>
      <c r="Z8" s="12" t="n">
        <v>97</v>
      </c>
      <c r="AA8" s="12" t="n">
        <v>262</v>
      </c>
      <c r="AB8" s="12" t="n">
        <v>58</v>
      </c>
      <c r="AC8" s="12" t="n">
        <v>48</v>
      </c>
      <c r="AD8" s="12" t="n">
        <v>63</v>
      </c>
      <c r="AE8" s="12"/>
      <c r="AF8" s="12" t="n">
        <v>476</v>
      </c>
      <c r="AG8" s="12"/>
      <c r="AH8" s="12" t="n">
        <v>939</v>
      </c>
      <c r="AI8" s="12"/>
      <c r="AJ8" s="12" t="n">
        <v>228</v>
      </c>
      <c r="AK8" s="12" t="n">
        <v>182</v>
      </c>
      <c r="AL8" s="12" t="n">
        <v>152</v>
      </c>
      <c r="AM8" s="12" t="n">
        <v>88</v>
      </c>
      <c r="AN8" s="12" t="n">
        <v>72</v>
      </c>
      <c r="AO8" s="12" t="n">
        <v>78</v>
      </c>
      <c r="AP8" s="12" t="n">
        <v>139</v>
      </c>
    </row>
    <row r="9">
      <c r="B9" s="20" t="s">
        <v>169</v>
      </c>
      <c r="C9" s="19" t="n">
        <v>0.663988358018229</v>
      </c>
      <c r="D9" s="19" t="n">
        <v>0.635880265608064</v>
      </c>
      <c r="E9" s="19" t="n">
        <v>0.691484229379047</v>
      </c>
      <c r="F9" s="19"/>
      <c r="G9" s="19" t="n">
        <v>0.658775629638549</v>
      </c>
      <c r="H9" s="19" t="n">
        <v>0.727085850291851</v>
      </c>
      <c r="I9" s="19" t="n">
        <v>0.708478580625727</v>
      </c>
      <c r="J9" s="19" t="n">
        <v>0.687998790428613</v>
      </c>
      <c r="K9" s="19" t="n">
        <v>0.62638389339003</v>
      </c>
      <c r="L9" s="19" t="n">
        <v>0.597179407963593</v>
      </c>
      <c r="M9" s="19"/>
      <c r="N9" s="19" t="n">
        <v>0.57442690583389</v>
      </c>
      <c r="O9" s="19" t="n">
        <v>0.568184644978061</v>
      </c>
      <c r="P9" s="19" t="n">
        <v>0.672851187398872</v>
      </c>
      <c r="Q9" s="19" t="n">
        <v>0.724336695098503</v>
      </c>
      <c r="R9" s="19" t="n">
        <v>0.68841487297846</v>
      </c>
      <c r="S9" s="19"/>
      <c r="T9" s="19" t="n">
        <v>0.637001736684712</v>
      </c>
      <c r="U9" s="19" t="n">
        <v>0.700062018218256</v>
      </c>
      <c r="V9" s="19" t="n">
        <v>0.612788218520768</v>
      </c>
      <c r="W9" s="19" t="n">
        <v>0.686779174652609</v>
      </c>
      <c r="X9" s="19"/>
      <c r="Y9" s="19" t="n">
        <v>0.717303695372317</v>
      </c>
      <c r="Z9" s="19" t="n">
        <v>0.705182470222111</v>
      </c>
      <c r="AA9" s="19" t="n">
        <v>0.606283213990913</v>
      </c>
      <c r="AB9" s="19" t="n">
        <v>0.548158615982357</v>
      </c>
      <c r="AC9" s="19" t="n">
        <v>0.646507084505263</v>
      </c>
      <c r="AD9" s="19" t="n">
        <v>0.62387220926909</v>
      </c>
      <c r="AE9" s="19"/>
      <c r="AF9" s="19" t="n">
        <v>0.660165982775713</v>
      </c>
      <c r="AG9" s="19"/>
      <c r="AH9" s="19" t="n">
        <v>0.663988358018229</v>
      </c>
      <c r="AI9" s="19"/>
      <c r="AJ9" s="19" t="n">
        <v>0.668792227296957</v>
      </c>
      <c r="AK9" s="19" t="n">
        <v>0.634109069114889</v>
      </c>
      <c r="AL9" s="19" t="n">
        <v>0.692021257181212</v>
      </c>
      <c r="AM9" s="19" t="n">
        <v>0.730640079281003</v>
      </c>
      <c r="AN9" s="19" t="n">
        <v>0.526630401159996</v>
      </c>
      <c r="AO9" s="19" t="n">
        <v>0.626253691604483</v>
      </c>
      <c r="AP9" s="19" t="n">
        <v>0.714702473144552</v>
      </c>
    </row>
    <row r="10">
      <c r="B10" s="20" t="s">
        <v>170</v>
      </c>
      <c r="C10" s="21" t="n">
        <v>0.336011641981771</v>
      </c>
      <c r="D10" s="21" t="n">
        <v>0.364119734391936</v>
      </c>
      <c r="E10" s="21" t="n">
        <v>0.308515770620953</v>
      </c>
      <c r="F10" s="21"/>
      <c r="G10" s="21" t="n">
        <v>0.34122437036145</v>
      </c>
      <c r="H10" s="21" t="n">
        <v>0.272914149708149</v>
      </c>
      <c r="I10" s="21" t="n">
        <v>0.291521419374273</v>
      </c>
      <c r="J10" s="21" t="n">
        <v>0.312001209571387</v>
      </c>
      <c r="K10" s="21" t="n">
        <v>0.37361610660997</v>
      </c>
      <c r="L10" s="21" t="n">
        <v>0.402820592036407</v>
      </c>
      <c r="M10" s="21"/>
      <c r="N10" s="21" t="n">
        <v>0.42557309416611</v>
      </c>
      <c r="O10" s="21" t="n">
        <v>0.431815355021939</v>
      </c>
      <c r="P10" s="21" t="n">
        <v>0.327148812601128</v>
      </c>
      <c r="Q10" s="21" t="n">
        <v>0.275663304901497</v>
      </c>
      <c r="R10" s="21" t="n">
        <v>0.31158512702154</v>
      </c>
      <c r="S10" s="21"/>
      <c r="T10" s="21" t="n">
        <v>0.362998263315288</v>
      </c>
      <c r="U10" s="21" t="n">
        <v>0.299937981781744</v>
      </c>
      <c r="V10" s="21" t="n">
        <v>0.387211781479232</v>
      </c>
      <c r="W10" s="21" t="n">
        <v>0.313220825347391</v>
      </c>
      <c r="X10" s="21"/>
      <c r="Y10" s="21" t="n">
        <v>0.282696304627683</v>
      </c>
      <c r="Z10" s="21" t="n">
        <v>0.294817529777889</v>
      </c>
      <c r="AA10" s="21" t="n">
        <v>0.393716786009087</v>
      </c>
      <c r="AB10" s="21" t="n">
        <v>0.451841384017642</v>
      </c>
      <c r="AC10" s="21" t="n">
        <v>0.353492915494737</v>
      </c>
      <c r="AD10" s="21" t="n">
        <v>0.376127790730911</v>
      </c>
      <c r="AE10" s="21"/>
      <c r="AF10" s="21" t="n">
        <v>0.339834017224287</v>
      </c>
      <c r="AG10" s="21"/>
      <c r="AH10" s="21" t="n">
        <v>0.336011641981771</v>
      </c>
      <c r="AI10" s="21"/>
      <c r="AJ10" s="21" t="n">
        <v>0.331207772703043</v>
      </c>
      <c r="AK10" s="21" t="n">
        <v>0.36589093088511</v>
      </c>
      <c r="AL10" s="21" t="n">
        <v>0.307978742818788</v>
      </c>
      <c r="AM10" s="21" t="n">
        <v>0.269359920718997</v>
      </c>
      <c r="AN10" s="21" t="n">
        <v>0.473369598840004</v>
      </c>
      <c r="AO10" s="21" t="n">
        <v>0.373746308395517</v>
      </c>
      <c r="AP10" s="21" t="n">
        <v>0.285297526855448</v>
      </c>
    </row>
    <row r="11">
      <c r="B11" s="18" t="s">
        <v>122</v>
      </c>
    </row>
    <row r="12">
      <c r="B12" t="s">
        <v>65</v>
      </c>
    </row>
    <row r="13">
      <c r="B13" t="s">
        <v>66</v>
      </c>
    </row>
    <row r="15">
      <c r="B15" s="9" t="str">
        <f>=HYPERLINK("#'Contents'!A1", "Return to Contents")</f>
      </c>
    </row>
  </sheetData>
  <mergeCells count="9">
    <mergeCell ref="D5:E5"/>
    <mergeCell ref="G5:L5"/>
    <mergeCell ref="N5:R5"/>
    <mergeCell ref="T5:W5"/>
    <mergeCell ref="Y5:AD5"/>
    <mergeCell ref="AF5:AF5"/>
    <mergeCell ref="AH5:AH5"/>
    <mergeCell ref="AJ5:AP5"/>
    <mergeCell ref="D2:AJ2"/>
  </mergeCells>
  <pageMargins left="0.7" right="0.7" top="0.75" bottom="0.75" header="0.3" footer="0.3"/>
  <pageSetup paperSize="9" orientation="portrait" horizontalDpi="300" verticalDpi="300" r:id="rId2"/>
  <drawing r:id="rId1"/>
</worksheet>
</file>

<file path=xl/worksheets/sheet4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2.21" hidden="0" customWidth="1"/>
    <col min="20" max="20" width="10.71" hidden="0" customWidth="1"/>
    <col min="21" max="21" width="10.71" hidden="0" customWidth="1"/>
    <col min="22" max="22" width="10.71" hidden="0" customWidth="1"/>
    <col min="23" max="23" width="10.71" hidden="0" customWidth="1"/>
    <col min="24" max="24" width="2.2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2.21" hidden="0" customWidth="1"/>
    <col min="34" max="34" width="10.71" hidden="0" customWidth="1"/>
    <col min="35" max="35" width="2.2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s>
  <sheetData>
    <row r="2" ht="40" customHeight="1">
      <c r="D2" s="16" t="s">
        <v>173</v>
      </c>
    </row>
    <row r="5" ht="30" customHeight="1">
      <c r="B5" s="17"/>
      <c r="C5" s="17"/>
      <c r="D5" s="17" t="s">
        <v>51</v>
      </c>
      <c r="E5" s="17"/>
      <c r="F5" s="17"/>
      <c r="G5" s="17" t="s">
        <v>52</v>
      </c>
      <c r="H5" s="17"/>
      <c r="I5" s="17"/>
      <c r="J5" s="17"/>
      <c r="K5" s="17"/>
      <c r="L5" s="17"/>
      <c r="M5" s="17"/>
      <c r="N5" s="17" t="s">
        <v>53</v>
      </c>
      <c r="O5" s="17"/>
      <c r="P5" s="17"/>
      <c r="Q5" s="17"/>
      <c r="R5" s="17"/>
      <c r="S5" s="17"/>
      <c r="T5" s="17" t="s">
        <v>54</v>
      </c>
      <c r="U5" s="17"/>
      <c r="V5" s="17"/>
      <c r="W5" s="17"/>
      <c r="X5" s="17"/>
      <c r="Y5" s="17" t="s">
        <v>55</v>
      </c>
      <c r="Z5" s="17"/>
      <c r="AA5" s="17"/>
      <c r="AB5" s="17"/>
      <c r="AC5" s="17"/>
      <c r="AD5" s="17"/>
      <c r="AE5" s="17"/>
      <c r="AF5" s="17" t="s">
        <v>42</v>
      </c>
      <c r="AG5" s="17"/>
      <c r="AH5" s="17" t="s">
        <v>43</v>
      </c>
      <c r="AI5" s="17"/>
      <c r="AJ5" s="17" t="s">
        <v>56</v>
      </c>
      <c r="AK5" s="17"/>
      <c r="AL5" s="17"/>
      <c r="AM5" s="17"/>
      <c r="AN5" s="17"/>
      <c r="AO5" s="17"/>
      <c r="AP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R6" s="13" t="s">
        <v>31</v>
      </c>
      <c r="T6" s="13" t="s">
        <v>32</v>
      </c>
      <c r="U6" s="13" t="s">
        <v>33</v>
      </c>
      <c r="V6" s="13" t="s">
        <v>34</v>
      </c>
      <c r="W6" s="13" t="s">
        <v>35</v>
      </c>
      <c r="Y6" s="13" t="s">
        <v>36</v>
      </c>
      <c r="Z6" s="13" t="s">
        <v>37</v>
      </c>
      <c r="AA6" s="13" t="s">
        <v>38</v>
      </c>
      <c r="AB6" s="13" t="s">
        <v>39</v>
      </c>
      <c r="AC6" s="13" t="s">
        <v>40</v>
      </c>
      <c r="AD6" s="13" t="s">
        <v>41</v>
      </c>
      <c r="AF6" s="13" t="s">
        <v>42</v>
      </c>
      <c r="AH6" s="13" t="s">
        <v>43</v>
      </c>
      <c r="AJ6" s="13" t="s">
        <v>44</v>
      </c>
      <c r="AK6" s="13" t="s">
        <v>45</v>
      </c>
      <c r="AL6" s="13" t="s">
        <v>46</v>
      </c>
      <c r="AM6" s="13" t="s">
        <v>47</v>
      </c>
      <c r="AN6" s="13" t="s">
        <v>48</v>
      </c>
      <c r="AO6" s="13" t="s">
        <v>49</v>
      </c>
      <c r="AP6" s="13" t="s">
        <v>50</v>
      </c>
    </row>
    <row r="7" ht="30" customHeight="1">
      <c r="B7" s="11" t="s">
        <v>19</v>
      </c>
      <c r="C7" s="11" t="n">
        <v>939</v>
      </c>
      <c r="D7" s="11" t="n">
        <v>465</v>
      </c>
      <c r="E7" s="11" t="n">
        <v>474</v>
      </c>
      <c r="F7" s="11"/>
      <c r="G7" s="11" t="n">
        <v>111</v>
      </c>
      <c r="H7" s="11" t="n">
        <v>170</v>
      </c>
      <c r="I7" s="11" t="n">
        <v>183</v>
      </c>
      <c r="J7" s="11" t="n">
        <v>163</v>
      </c>
      <c r="K7" s="11" t="n">
        <v>124</v>
      </c>
      <c r="L7" s="11" t="n">
        <v>188</v>
      </c>
      <c r="M7" s="11"/>
      <c r="N7" s="11" t="n">
        <v>53</v>
      </c>
      <c r="O7" s="11" t="n">
        <v>158</v>
      </c>
      <c r="P7" s="11" t="n">
        <v>191</v>
      </c>
      <c r="Q7" s="11" t="n">
        <v>358</v>
      </c>
      <c r="R7" s="11" t="n">
        <v>177</v>
      </c>
      <c r="S7" s="11"/>
      <c r="T7" s="11" t="n">
        <v>44</v>
      </c>
      <c r="U7" s="11" t="n">
        <v>146</v>
      </c>
      <c r="V7" s="11" t="n">
        <v>161</v>
      </c>
      <c r="W7" s="11" t="n">
        <v>498</v>
      </c>
      <c r="X7" s="11"/>
      <c r="Y7" s="11" t="n">
        <v>447</v>
      </c>
      <c r="Z7" s="11" t="n">
        <v>98</v>
      </c>
      <c r="AA7" s="11" t="n">
        <v>219</v>
      </c>
      <c r="AB7" s="11" t="n">
        <v>52</v>
      </c>
      <c r="AC7" s="11" t="n">
        <v>56</v>
      </c>
      <c r="AD7" s="11" t="n">
        <v>57</v>
      </c>
      <c r="AE7" s="11"/>
      <c r="AF7" s="11" t="n">
        <v>465</v>
      </c>
      <c r="AG7" s="11"/>
      <c r="AH7" s="11" t="n">
        <v>939</v>
      </c>
      <c r="AI7" s="11"/>
      <c r="AJ7" s="11" t="n">
        <v>255</v>
      </c>
      <c r="AK7" s="11" t="n">
        <v>180</v>
      </c>
      <c r="AL7" s="11" t="n">
        <v>178</v>
      </c>
      <c r="AM7" s="11" t="n">
        <v>83</v>
      </c>
      <c r="AN7" s="11" t="n">
        <v>59</v>
      </c>
      <c r="AO7" s="11" t="n">
        <v>89</v>
      </c>
      <c r="AP7" s="11" t="n">
        <v>95</v>
      </c>
    </row>
    <row r="8" ht="30" customHeight="1">
      <c r="B8" s="12" t="s">
        <v>20</v>
      </c>
      <c r="C8" s="12" t="n">
        <v>939</v>
      </c>
      <c r="D8" s="12" t="n">
        <v>464</v>
      </c>
      <c r="E8" s="12" t="n">
        <v>475</v>
      </c>
      <c r="F8" s="12"/>
      <c r="G8" s="12" t="n">
        <v>95</v>
      </c>
      <c r="H8" s="12" t="n">
        <v>159</v>
      </c>
      <c r="I8" s="12" t="n">
        <v>158</v>
      </c>
      <c r="J8" s="12" t="n">
        <v>159</v>
      </c>
      <c r="K8" s="12" t="n">
        <v>142</v>
      </c>
      <c r="L8" s="12" t="n">
        <v>225</v>
      </c>
      <c r="M8" s="12"/>
      <c r="N8" s="12" t="n">
        <v>66</v>
      </c>
      <c r="O8" s="12" t="n">
        <v>186</v>
      </c>
      <c r="P8" s="12" t="n">
        <v>241</v>
      </c>
      <c r="Q8" s="12" t="n">
        <v>300</v>
      </c>
      <c r="R8" s="12" t="n">
        <v>144</v>
      </c>
      <c r="S8" s="12"/>
      <c r="T8" s="12" t="n">
        <v>42</v>
      </c>
      <c r="U8" s="12" t="n">
        <v>167</v>
      </c>
      <c r="V8" s="12" t="n">
        <v>174</v>
      </c>
      <c r="W8" s="12" t="n">
        <v>462</v>
      </c>
      <c r="X8" s="12"/>
      <c r="Y8" s="12" t="n">
        <v>400</v>
      </c>
      <c r="Z8" s="12" t="n">
        <v>97</v>
      </c>
      <c r="AA8" s="12" t="n">
        <v>262</v>
      </c>
      <c r="AB8" s="12" t="n">
        <v>58</v>
      </c>
      <c r="AC8" s="12" t="n">
        <v>48</v>
      </c>
      <c r="AD8" s="12" t="n">
        <v>63</v>
      </c>
      <c r="AE8" s="12"/>
      <c r="AF8" s="12" t="n">
        <v>476</v>
      </c>
      <c r="AG8" s="12"/>
      <c r="AH8" s="12" t="n">
        <v>939</v>
      </c>
      <c r="AI8" s="12"/>
      <c r="AJ8" s="12" t="n">
        <v>228</v>
      </c>
      <c r="AK8" s="12" t="n">
        <v>182</v>
      </c>
      <c r="AL8" s="12" t="n">
        <v>152</v>
      </c>
      <c r="AM8" s="12" t="n">
        <v>88</v>
      </c>
      <c r="AN8" s="12" t="n">
        <v>72</v>
      </c>
      <c r="AO8" s="12" t="n">
        <v>78</v>
      </c>
      <c r="AP8" s="12" t="n">
        <v>139</v>
      </c>
    </row>
    <row r="9">
      <c r="B9" s="20" t="s">
        <v>169</v>
      </c>
      <c r="C9" s="19" t="n">
        <v>0.648937305694309</v>
      </c>
      <c r="D9" s="19" t="n">
        <v>0.637981285091489</v>
      </c>
      <c r="E9" s="19" t="n">
        <v>0.659654693723554</v>
      </c>
      <c r="F9" s="19"/>
      <c r="G9" s="19" t="n">
        <v>0.691823109193663</v>
      </c>
      <c r="H9" s="19" t="n">
        <v>0.720620834431682</v>
      </c>
      <c r="I9" s="19" t="n">
        <v>0.730404739961808</v>
      </c>
      <c r="J9" s="19" t="n">
        <v>0.724635927633229</v>
      </c>
      <c r="K9" s="19" t="n">
        <v>0.585511304356868</v>
      </c>
      <c r="L9" s="19" t="n">
        <v>0.509453878515735</v>
      </c>
      <c r="M9" s="19"/>
      <c r="N9" s="19" t="n">
        <v>0.589376558605326</v>
      </c>
      <c r="O9" s="19" t="n">
        <v>0.684865000322382</v>
      </c>
      <c r="P9" s="19" t="n">
        <v>0.644855085363304</v>
      </c>
      <c r="Q9" s="19" t="n">
        <v>0.668767300527914</v>
      </c>
      <c r="R9" s="19" t="n">
        <v>0.594901058203265</v>
      </c>
      <c r="S9" s="19"/>
      <c r="T9" s="19" t="n">
        <v>0.638696879692532</v>
      </c>
      <c r="U9" s="19" t="n">
        <v>0.649501310082325</v>
      </c>
      <c r="V9" s="19" t="n">
        <v>0.615117290899839</v>
      </c>
      <c r="W9" s="19" t="n">
        <v>0.672588468766906</v>
      </c>
      <c r="X9" s="19"/>
      <c r="Y9" s="19" t="n">
        <v>0.697392753345416</v>
      </c>
      <c r="Z9" s="19" t="n">
        <v>0.692255115942225</v>
      </c>
      <c r="AA9" s="19" t="n">
        <v>0.536944388104418</v>
      </c>
      <c r="AB9" s="19" t="n">
        <v>0.815568305872531</v>
      </c>
      <c r="AC9" s="19" t="n">
        <v>0.620994740814176</v>
      </c>
      <c r="AD9" s="19" t="n">
        <v>0.607424498598467</v>
      </c>
      <c r="AE9" s="19"/>
      <c r="AF9" s="19" t="n">
        <v>0.641980954793589</v>
      </c>
      <c r="AG9" s="19"/>
      <c r="AH9" s="19" t="n">
        <v>0.648937305694309</v>
      </c>
      <c r="AI9" s="19"/>
      <c r="AJ9" s="19" t="n">
        <v>0.669103842735447</v>
      </c>
      <c r="AK9" s="19" t="n">
        <v>0.616539306539984</v>
      </c>
      <c r="AL9" s="19" t="n">
        <v>0.653659901249879</v>
      </c>
      <c r="AM9" s="19" t="n">
        <v>0.636758355314491</v>
      </c>
      <c r="AN9" s="19" t="n">
        <v>0.533507286506865</v>
      </c>
      <c r="AO9" s="19" t="n">
        <v>0.600019876557551</v>
      </c>
      <c r="AP9" s="19" t="n">
        <v>0.747854303505726</v>
      </c>
    </row>
    <row r="10">
      <c r="B10" s="20" t="s">
        <v>170</v>
      </c>
      <c r="C10" s="21" t="n">
        <v>0.351062694305691</v>
      </c>
      <c r="D10" s="21" t="n">
        <v>0.362018714908511</v>
      </c>
      <c r="E10" s="21" t="n">
        <v>0.340345306276446</v>
      </c>
      <c r="F10" s="21"/>
      <c r="G10" s="21" t="n">
        <v>0.308176890806337</v>
      </c>
      <c r="H10" s="21" t="n">
        <v>0.279379165568318</v>
      </c>
      <c r="I10" s="21" t="n">
        <v>0.269595260038192</v>
      </c>
      <c r="J10" s="21" t="n">
        <v>0.275364072366771</v>
      </c>
      <c r="K10" s="21" t="n">
        <v>0.414488695643132</v>
      </c>
      <c r="L10" s="21" t="n">
        <v>0.490546121484265</v>
      </c>
      <c r="M10" s="21"/>
      <c r="N10" s="21" t="n">
        <v>0.410623441394674</v>
      </c>
      <c r="O10" s="21" t="n">
        <v>0.315134999677618</v>
      </c>
      <c r="P10" s="21" t="n">
        <v>0.355144914636696</v>
      </c>
      <c r="Q10" s="21" t="n">
        <v>0.331232699472087</v>
      </c>
      <c r="R10" s="21" t="n">
        <v>0.405098941796735</v>
      </c>
      <c r="S10" s="21"/>
      <c r="T10" s="21" t="n">
        <v>0.361303120307469</v>
      </c>
      <c r="U10" s="21" t="n">
        <v>0.350498689917675</v>
      </c>
      <c r="V10" s="21" t="n">
        <v>0.38488270910016</v>
      </c>
      <c r="W10" s="21" t="n">
        <v>0.327411531233094</v>
      </c>
      <c r="X10" s="21"/>
      <c r="Y10" s="21" t="n">
        <v>0.302607246654584</v>
      </c>
      <c r="Z10" s="21" t="n">
        <v>0.307744884057775</v>
      </c>
      <c r="AA10" s="21" t="n">
        <v>0.463055611895582</v>
      </c>
      <c r="AB10" s="21" t="n">
        <v>0.184431694127469</v>
      </c>
      <c r="AC10" s="21" t="n">
        <v>0.379005259185824</v>
      </c>
      <c r="AD10" s="21" t="n">
        <v>0.392575501401533</v>
      </c>
      <c r="AE10" s="21"/>
      <c r="AF10" s="21" t="n">
        <v>0.358019045206411</v>
      </c>
      <c r="AG10" s="21"/>
      <c r="AH10" s="21" t="n">
        <v>0.351062694305691</v>
      </c>
      <c r="AI10" s="21"/>
      <c r="AJ10" s="21" t="n">
        <v>0.330896157264553</v>
      </c>
      <c r="AK10" s="21" t="n">
        <v>0.383460693460016</v>
      </c>
      <c r="AL10" s="21" t="n">
        <v>0.346340098750121</v>
      </c>
      <c r="AM10" s="21" t="n">
        <v>0.363241644685509</v>
      </c>
      <c r="AN10" s="21" t="n">
        <v>0.466492713493135</v>
      </c>
      <c r="AO10" s="21" t="n">
        <v>0.399980123442449</v>
      </c>
      <c r="AP10" s="21" t="n">
        <v>0.252145696494274</v>
      </c>
    </row>
    <row r="11">
      <c r="B11" s="18" t="s">
        <v>122</v>
      </c>
    </row>
    <row r="12">
      <c r="B12" t="s">
        <v>65</v>
      </c>
    </row>
    <row r="13">
      <c r="B13" t="s">
        <v>66</v>
      </c>
    </row>
    <row r="15">
      <c r="B15" s="9" t="str">
        <f>=HYPERLINK("#'Contents'!A1", "Return to Contents")</f>
      </c>
    </row>
  </sheetData>
  <mergeCells count="9">
    <mergeCell ref="D5:E5"/>
    <mergeCell ref="G5:L5"/>
    <mergeCell ref="N5:R5"/>
    <mergeCell ref="T5:W5"/>
    <mergeCell ref="Y5:AD5"/>
    <mergeCell ref="AF5:AF5"/>
    <mergeCell ref="AH5:AH5"/>
    <mergeCell ref="AJ5:AP5"/>
    <mergeCell ref="D2:AJ2"/>
  </mergeCells>
  <pageMargins left="0.7" right="0.7" top="0.75" bottom="0.75" header="0.3" footer="0.3"/>
  <pageSetup paperSize="9" orientation="portrait" horizontalDpi="300" verticalDpi="300" r:id="rId2"/>
  <drawing r:id="rId1"/>
</worksheet>
</file>

<file path=xl/worksheets/sheet4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2.21" hidden="0" customWidth="1"/>
    <col min="20" max="20" width="10.71" hidden="0" customWidth="1"/>
    <col min="21" max="21" width="10.71" hidden="0" customWidth="1"/>
    <col min="22" max="22" width="10.71" hidden="0" customWidth="1"/>
    <col min="23" max="23" width="10.71" hidden="0" customWidth="1"/>
    <col min="24" max="24" width="2.2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2.21" hidden="0" customWidth="1"/>
    <col min="34" max="34" width="10.71" hidden="0" customWidth="1"/>
    <col min="35" max="35" width="2.2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s>
  <sheetData>
    <row r="2" ht="40" customHeight="1">
      <c r="D2" s="16" t="s">
        <v>174</v>
      </c>
    </row>
    <row r="5" ht="30" customHeight="1">
      <c r="B5" s="17"/>
      <c r="C5" s="17"/>
      <c r="D5" s="17" t="s">
        <v>51</v>
      </c>
      <c r="E5" s="17"/>
      <c r="F5" s="17"/>
      <c r="G5" s="17" t="s">
        <v>52</v>
      </c>
      <c r="H5" s="17"/>
      <c r="I5" s="17"/>
      <c r="J5" s="17"/>
      <c r="K5" s="17"/>
      <c r="L5" s="17"/>
      <c r="M5" s="17"/>
      <c r="N5" s="17" t="s">
        <v>53</v>
      </c>
      <c r="O5" s="17"/>
      <c r="P5" s="17"/>
      <c r="Q5" s="17"/>
      <c r="R5" s="17"/>
      <c r="S5" s="17"/>
      <c r="T5" s="17" t="s">
        <v>54</v>
      </c>
      <c r="U5" s="17"/>
      <c r="V5" s="17"/>
      <c r="W5" s="17"/>
      <c r="X5" s="17"/>
      <c r="Y5" s="17" t="s">
        <v>55</v>
      </c>
      <c r="Z5" s="17"/>
      <c r="AA5" s="17"/>
      <c r="AB5" s="17"/>
      <c r="AC5" s="17"/>
      <c r="AD5" s="17"/>
      <c r="AE5" s="17"/>
      <c r="AF5" s="17" t="s">
        <v>42</v>
      </c>
      <c r="AG5" s="17"/>
      <c r="AH5" s="17" t="s">
        <v>43</v>
      </c>
      <c r="AI5" s="17"/>
      <c r="AJ5" s="17" t="s">
        <v>56</v>
      </c>
      <c r="AK5" s="17"/>
      <c r="AL5" s="17"/>
      <c r="AM5" s="17"/>
      <c r="AN5" s="17"/>
      <c r="AO5" s="17"/>
      <c r="AP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R6" s="13" t="s">
        <v>31</v>
      </c>
      <c r="T6" s="13" t="s">
        <v>32</v>
      </c>
      <c r="U6" s="13" t="s">
        <v>33</v>
      </c>
      <c r="V6" s="13" t="s">
        <v>34</v>
      </c>
      <c r="W6" s="13" t="s">
        <v>35</v>
      </c>
      <c r="Y6" s="13" t="s">
        <v>36</v>
      </c>
      <c r="Z6" s="13" t="s">
        <v>37</v>
      </c>
      <c r="AA6" s="13" t="s">
        <v>38</v>
      </c>
      <c r="AB6" s="13" t="s">
        <v>39</v>
      </c>
      <c r="AC6" s="13" t="s">
        <v>40</v>
      </c>
      <c r="AD6" s="13" t="s">
        <v>41</v>
      </c>
      <c r="AF6" s="13" t="s">
        <v>42</v>
      </c>
      <c r="AH6" s="13" t="s">
        <v>43</v>
      </c>
      <c r="AJ6" s="13" t="s">
        <v>44</v>
      </c>
      <c r="AK6" s="13" t="s">
        <v>45</v>
      </c>
      <c r="AL6" s="13" t="s">
        <v>46</v>
      </c>
      <c r="AM6" s="13" t="s">
        <v>47</v>
      </c>
      <c r="AN6" s="13" t="s">
        <v>48</v>
      </c>
      <c r="AO6" s="13" t="s">
        <v>49</v>
      </c>
      <c r="AP6" s="13" t="s">
        <v>50</v>
      </c>
    </row>
    <row r="7" ht="30" customHeight="1">
      <c r="B7" s="11" t="s">
        <v>19</v>
      </c>
      <c r="C7" s="11" t="n">
        <v>939</v>
      </c>
      <c r="D7" s="11" t="n">
        <v>465</v>
      </c>
      <c r="E7" s="11" t="n">
        <v>474</v>
      </c>
      <c r="F7" s="11"/>
      <c r="G7" s="11" t="n">
        <v>111</v>
      </c>
      <c r="H7" s="11" t="n">
        <v>170</v>
      </c>
      <c r="I7" s="11" t="n">
        <v>183</v>
      </c>
      <c r="J7" s="11" t="n">
        <v>163</v>
      </c>
      <c r="K7" s="11" t="n">
        <v>124</v>
      </c>
      <c r="L7" s="11" t="n">
        <v>188</v>
      </c>
      <c r="M7" s="11"/>
      <c r="N7" s="11" t="n">
        <v>53</v>
      </c>
      <c r="O7" s="11" t="n">
        <v>158</v>
      </c>
      <c r="P7" s="11" t="n">
        <v>191</v>
      </c>
      <c r="Q7" s="11" t="n">
        <v>358</v>
      </c>
      <c r="R7" s="11" t="n">
        <v>177</v>
      </c>
      <c r="S7" s="11"/>
      <c r="T7" s="11" t="n">
        <v>44</v>
      </c>
      <c r="U7" s="11" t="n">
        <v>146</v>
      </c>
      <c r="V7" s="11" t="n">
        <v>161</v>
      </c>
      <c r="W7" s="11" t="n">
        <v>498</v>
      </c>
      <c r="X7" s="11"/>
      <c r="Y7" s="11" t="n">
        <v>447</v>
      </c>
      <c r="Z7" s="11" t="n">
        <v>98</v>
      </c>
      <c r="AA7" s="11" t="n">
        <v>219</v>
      </c>
      <c r="AB7" s="11" t="n">
        <v>52</v>
      </c>
      <c r="AC7" s="11" t="n">
        <v>56</v>
      </c>
      <c r="AD7" s="11" t="n">
        <v>57</v>
      </c>
      <c r="AE7" s="11"/>
      <c r="AF7" s="11" t="n">
        <v>465</v>
      </c>
      <c r="AG7" s="11"/>
      <c r="AH7" s="11" t="n">
        <v>939</v>
      </c>
      <c r="AI7" s="11"/>
      <c r="AJ7" s="11" t="n">
        <v>255</v>
      </c>
      <c r="AK7" s="11" t="n">
        <v>180</v>
      </c>
      <c r="AL7" s="11" t="n">
        <v>178</v>
      </c>
      <c r="AM7" s="11" t="n">
        <v>83</v>
      </c>
      <c r="AN7" s="11" t="n">
        <v>59</v>
      </c>
      <c r="AO7" s="11" t="n">
        <v>89</v>
      </c>
      <c r="AP7" s="11" t="n">
        <v>95</v>
      </c>
    </row>
    <row r="8" ht="30" customHeight="1">
      <c r="B8" s="12" t="s">
        <v>20</v>
      </c>
      <c r="C8" s="12" t="n">
        <v>939</v>
      </c>
      <c r="D8" s="12" t="n">
        <v>464</v>
      </c>
      <c r="E8" s="12" t="n">
        <v>475</v>
      </c>
      <c r="F8" s="12"/>
      <c r="G8" s="12" t="n">
        <v>95</v>
      </c>
      <c r="H8" s="12" t="n">
        <v>159</v>
      </c>
      <c r="I8" s="12" t="n">
        <v>158</v>
      </c>
      <c r="J8" s="12" t="n">
        <v>159</v>
      </c>
      <c r="K8" s="12" t="n">
        <v>142</v>
      </c>
      <c r="L8" s="12" t="n">
        <v>225</v>
      </c>
      <c r="M8" s="12"/>
      <c r="N8" s="12" t="n">
        <v>66</v>
      </c>
      <c r="O8" s="12" t="n">
        <v>186</v>
      </c>
      <c r="P8" s="12" t="n">
        <v>241</v>
      </c>
      <c r="Q8" s="12" t="n">
        <v>300</v>
      </c>
      <c r="R8" s="12" t="n">
        <v>144</v>
      </c>
      <c r="S8" s="12"/>
      <c r="T8" s="12" t="n">
        <v>42</v>
      </c>
      <c r="U8" s="12" t="n">
        <v>167</v>
      </c>
      <c r="V8" s="12" t="n">
        <v>174</v>
      </c>
      <c r="W8" s="12" t="n">
        <v>462</v>
      </c>
      <c r="X8" s="12"/>
      <c r="Y8" s="12" t="n">
        <v>400</v>
      </c>
      <c r="Z8" s="12" t="n">
        <v>97</v>
      </c>
      <c r="AA8" s="12" t="n">
        <v>262</v>
      </c>
      <c r="AB8" s="12" t="n">
        <v>58</v>
      </c>
      <c r="AC8" s="12" t="n">
        <v>48</v>
      </c>
      <c r="AD8" s="12" t="n">
        <v>63</v>
      </c>
      <c r="AE8" s="12"/>
      <c r="AF8" s="12" t="n">
        <v>476</v>
      </c>
      <c r="AG8" s="12"/>
      <c r="AH8" s="12" t="n">
        <v>939</v>
      </c>
      <c r="AI8" s="12"/>
      <c r="AJ8" s="12" t="n">
        <v>228</v>
      </c>
      <c r="AK8" s="12" t="n">
        <v>182</v>
      </c>
      <c r="AL8" s="12" t="n">
        <v>152</v>
      </c>
      <c r="AM8" s="12" t="n">
        <v>88</v>
      </c>
      <c r="AN8" s="12" t="n">
        <v>72</v>
      </c>
      <c r="AO8" s="12" t="n">
        <v>78</v>
      </c>
      <c r="AP8" s="12" t="n">
        <v>139</v>
      </c>
    </row>
    <row r="9">
      <c r="B9" s="20" t="s">
        <v>169</v>
      </c>
      <c r="C9" s="19" t="n">
        <v>0.625237481812711</v>
      </c>
      <c r="D9" s="19" t="n">
        <v>0.60958203541826</v>
      </c>
      <c r="E9" s="19" t="n">
        <v>0.64055193765968</v>
      </c>
      <c r="F9" s="19"/>
      <c r="G9" s="19" t="n">
        <v>0.695924800703323</v>
      </c>
      <c r="H9" s="19" t="n">
        <v>0.722968774890135</v>
      </c>
      <c r="I9" s="19" t="n">
        <v>0.701623729135501</v>
      </c>
      <c r="J9" s="19" t="n">
        <v>0.692920558031415</v>
      </c>
      <c r="K9" s="19" t="n">
        <v>0.532103746752285</v>
      </c>
      <c r="L9" s="19" t="n">
        <v>0.483589365031414</v>
      </c>
      <c r="M9" s="19"/>
      <c r="N9" s="19" t="n">
        <v>0.590782263905174</v>
      </c>
      <c r="O9" s="19" t="n">
        <v>0.639410208281214</v>
      </c>
      <c r="P9" s="19" t="n">
        <v>0.654087069727577</v>
      </c>
      <c r="Q9" s="19" t="n">
        <v>0.626563733475535</v>
      </c>
      <c r="R9" s="19" t="n">
        <v>0.566310628853011</v>
      </c>
      <c r="S9" s="19"/>
      <c r="T9" s="19" t="n">
        <v>0.710390375875578</v>
      </c>
      <c r="U9" s="19" t="n">
        <v>0.588127520139244</v>
      </c>
      <c r="V9" s="19" t="n">
        <v>0.595712309508707</v>
      </c>
      <c r="W9" s="19" t="n">
        <v>0.634399703803176</v>
      </c>
      <c r="X9" s="19"/>
      <c r="Y9" s="19" t="n">
        <v>0.677959018380068</v>
      </c>
      <c r="Z9" s="19" t="n">
        <v>0.645412232464085</v>
      </c>
      <c r="AA9" s="19" t="n">
        <v>0.514780832379539</v>
      </c>
      <c r="AB9" s="19" t="n">
        <v>0.635420647210148</v>
      </c>
      <c r="AC9" s="19" t="n">
        <v>0.656547169029542</v>
      </c>
      <c r="AD9" s="19" t="n">
        <v>0.652985145514542</v>
      </c>
      <c r="AE9" s="19"/>
      <c r="AF9" s="19" t="n">
        <v>0.595888262076128</v>
      </c>
      <c r="AG9" s="19"/>
      <c r="AH9" s="19" t="n">
        <v>0.625237481812711</v>
      </c>
      <c r="AI9" s="19"/>
      <c r="AJ9" s="19" t="n">
        <v>0.614417561347082</v>
      </c>
      <c r="AK9" s="19" t="n">
        <v>0.635768012353842</v>
      </c>
      <c r="AL9" s="19" t="n">
        <v>0.643767950965162</v>
      </c>
      <c r="AM9" s="19" t="n">
        <v>0.619276439365094</v>
      </c>
      <c r="AN9" s="19" t="n">
        <v>0.583881681997754</v>
      </c>
      <c r="AO9" s="19" t="n">
        <v>0.575424793407459</v>
      </c>
      <c r="AP9" s="19" t="n">
        <v>0.662072397530817</v>
      </c>
    </row>
    <row r="10">
      <c r="B10" s="20" t="s">
        <v>170</v>
      </c>
      <c r="C10" s="21" t="n">
        <v>0.374762518187289</v>
      </c>
      <c r="D10" s="21" t="n">
        <v>0.39041796458174</v>
      </c>
      <c r="E10" s="21" t="n">
        <v>0.35944806234032</v>
      </c>
      <c r="F10" s="21"/>
      <c r="G10" s="21" t="n">
        <v>0.304075199296677</v>
      </c>
      <c r="H10" s="21" t="n">
        <v>0.277031225109865</v>
      </c>
      <c r="I10" s="21" t="n">
        <v>0.298376270864499</v>
      </c>
      <c r="J10" s="21" t="n">
        <v>0.307079441968585</v>
      </c>
      <c r="K10" s="21" t="n">
        <v>0.467896253247715</v>
      </c>
      <c r="L10" s="21" t="n">
        <v>0.516410634968586</v>
      </c>
      <c r="M10" s="21"/>
      <c r="N10" s="21" t="n">
        <v>0.409217736094826</v>
      </c>
      <c r="O10" s="21" t="n">
        <v>0.360589791718786</v>
      </c>
      <c r="P10" s="21" t="n">
        <v>0.345912930272423</v>
      </c>
      <c r="Q10" s="21" t="n">
        <v>0.373436266524465</v>
      </c>
      <c r="R10" s="21" t="n">
        <v>0.433689371146989</v>
      </c>
      <c r="S10" s="21"/>
      <c r="T10" s="21" t="n">
        <v>0.289609624124422</v>
      </c>
      <c r="U10" s="21" t="n">
        <v>0.411872479860757</v>
      </c>
      <c r="V10" s="21" t="n">
        <v>0.404287690491293</v>
      </c>
      <c r="W10" s="21" t="n">
        <v>0.365600296196824</v>
      </c>
      <c r="X10" s="21"/>
      <c r="Y10" s="21" t="n">
        <v>0.322040981619932</v>
      </c>
      <c r="Z10" s="21" t="n">
        <v>0.354587767535915</v>
      </c>
      <c r="AA10" s="21" t="n">
        <v>0.485219167620461</v>
      </c>
      <c r="AB10" s="21" t="n">
        <v>0.364579352789851</v>
      </c>
      <c r="AC10" s="21" t="n">
        <v>0.343452830970458</v>
      </c>
      <c r="AD10" s="21" t="n">
        <v>0.347014854485458</v>
      </c>
      <c r="AE10" s="21"/>
      <c r="AF10" s="21" t="n">
        <v>0.404111737923872</v>
      </c>
      <c r="AG10" s="21"/>
      <c r="AH10" s="21" t="n">
        <v>0.374762518187289</v>
      </c>
      <c r="AI10" s="21"/>
      <c r="AJ10" s="21" t="n">
        <v>0.385582438652918</v>
      </c>
      <c r="AK10" s="21" t="n">
        <v>0.364231987646158</v>
      </c>
      <c r="AL10" s="21" t="n">
        <v>0.356232049034838</v>
      </c>
      <c r="AM10" s="21" t="n">
        <v>0.380723560634906</v>
      </c>
      <c r="AN10" s="21" t="n">
        <v>0.416118318002246</v>
      </c>
      <c r="AO10" s="21" t="n">
        <v>0.424575206592541</v>
      </c>
      <c r="AP10" s="21" t="n">
        <v>0.337927602469183</v>
      </c>
    </row>
    <row r="11">
      <c r="B11" s="18" t="s">
        <v>122</v>
      </c>
    </row>
    <row r="12">
      <c r="B12" t="s">
        <v>65</v>
      </c>
    </row>
    <row r="13">
      <c r="B13" t="s">
        <v>66</v>
      </c>
    </row>
    <row r="15">
      <c r="B15" s="9" t="str">
        <f>=HYPERLINK("#'Contents'!A1", "Return to Contents")</f>
      </c>
    </row>
  </sheetData>
  <mergeCells count="9">
    <mergeCell ref="D5:E5"/>
    <mergeCell ref="G5:L5"/>
    <mergeCell ref="N5:R5"/>
    <mergeCell ref="T5:W5"/>
    <mergeCell ref="Y5:AD5"/>
    <mergeCell ref="AF5:AF5"/>
    <mergeCell ref="AH5:AH5"/>
    <mergeCell ref="AJ5:AP5"/>
    <mergeCell ref="D2:AJ2"/>
  </mergeCells>
  <pageMargins left="0.7" right="0.7" top="0.75" bottom="0.75" header="0.3" footer="0.3"/>
  <pageSetup paperSize="9" orientation="portrait" horizontalDpi="300" verticalDpi="300" r:id="rId2"/>
  <drawing r:id="rId1"/>
</worksheet>
</file>

<file path=xl/worksheets/sheet4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2.21" hidden="0" customWidth="1"/>
    <col min="20" max="20" width="10.71" hidden="0" customWidth="1"/>
    <col min="21" max="21" width="10.71" hidden="0" customWidth="1"/>
    <col min="22" max="22" width="10.71" hidden="0" customWidth="1"/>
    <col min="23" max="23" width="10.71" hidden="0" customWidth="1"/>
    <col min="24" max="24" width="2.2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2.21" hidden="0" customWidth="1"/>
    <col min="34" max="34" width="10.71" hidden="0" customWidth="1"/>
    <col min="35" max="35" width="2.2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s>
  <sheetData>
    <row r="2" ht="40" customHeight="1">
      <c r="D2" s="16" t="s">
        <v>180</v>
      </c>
    </row>
    <row r="5" ht="30" customHeight="1">
      <c r="B5" s="17"/>
      <c r="C5" s="17"/>
      <c r="D5" s="17" t="s">
        <v>51</v>
      </c>
      <c r="E5" s="17"/>
      <c r="F5" s="17"/>
      <c r="G5" s="17" t="s">
        <v>52</v>
      </c>
      <c r="H5" s="17"/>
      <c r="I5" s="17"/>
      <c r="J5" s="17"/>
      <c r="K5" s="17"/>
      <c r="L5" s="17"/>
      <c r="M5" s="17"/>
      <c r="N5" s="17" t="s">
        <v>53</v>
      </c>
      <c r="O5" s="17"/>
      <c r="P5" s="17"/>
      <c r="Q5" s="17"/>
      <c r="R5" s="17"/>
      <c r="S5" s="17"/>
      <c r="T5" s="17" t="s">
        <v>54</v>
      </c>
      <c r="U5" s="17"/>
      <c r="V5" s="17"/>
      <c r="W5" s="17"/>
      <c r="X5" s="17"/>
      <c r="Y5" s="17" t="s">
        <v>55</v>
      </c>
      <c r="Z5" s="17"/>
      <c r="AA5" s="17"/>
      <c r="AB5" s="17"/>
      <c r="AC5" s="17"/>
      <c r="AD5" s="17"/>
      <c r="AE5" s="17"/>
      <c r="AF5" s="17" t="s">
        <v>42</v>
      </c>
      <c r="AG5" s="17"/>
      <c r="AH5" s="17" t="s">
        <v>43</v>
      </c>
      <c r="AI5" s="17"/>
      <c r="AJ5" s="17" t="s">
        <v>56</v>
      </c>
      <c r="AK5" s="17"/>
      <c r="AL5" s="17"/>
      <c r="AM5" s="17"/>
      <c r="AN5" s="17"/>
      <c r="AO5" s="17"/>
      <c r="AP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R6" s="13" t="s">
        <v>31</v>
      </c>
      <c r="T6" s="13" t="s">
        <v>32</v>
      </c>
      <c r="U6" s="13" t="s">
        <v>33</v>
      </c>
      <c r="V6" s="13" t="s">
        <v>34</v>
      </c>
      <c r="W6" s="13" t="s">
        <v>35</v>
      </c>
      <c r="Y6" s="13" t="s">
        <v>36</v>
      </c>
      <c r="Z6" s="13" t="s">
        <v>37</v>
      </c>
      <c r="AA6" s="13" t="s">
        <v>38</v>
      </c>
      <c r="AB6" s="13" t="s">
        <v>39</v>
      </c>
      <c r="AC6" s="13" t="s">
        <v>40</v>
      </c>
      <c r="AD6" s="13" t="s">
        <v>41</v>
      </c>
      <c r="AF6" s="13" t="s">
        <v>42</v>
      </c>
      <c r="AH6" s="13" t="s">
        <v>43</v>
      </c>
      <c r="AJ6" s="13" t="s">
        <v>44</v>
      </c>
      <c r="AK6" s="13" t="s">
        <v>45</v>
      </c>
      <c r="AL6" s="13" t="s">
        <v>46</v>
      </c>
      <c r="AM6" s="13" t="s">
        <v>47</v>
      </c>
      <c r="AN6" s="13" t="s">
        <v>48</v>
      </c>
      <c r="AO6" s="13" t="s">
        <v>49</v>
      </c>
      <c r="AP6" s="13" t="s">
        <v>50</v>
      </c>
    </row>
    <row r="7" ht="30" customHeight="1">
      <c r="B7" s="11" t="s">
        <v>19</v>
      </c>
      <c r="C7" s="11" t="n">
        <v>617</v>
      </c>
      <c r="D7" s="11" t="n">
        <v>294</v>
      </c>
      <c r="E7" s="11" t="n">
        <v>323</v>
      </c>
      <c r="F7" s="11"/>
      <c r="G7" s="11" t="n">
        <v>78</v>
      </c>
      <c r="H7" s="11" t="n">
        <v>123</v>
      </c>
      <c r="I7" s="11" t="n">
        <v>132</v>
      </c>
      <c r="J7" s="11" t="n">
        <v>115</v>
      </c>
      <c r="K7" s="11" t="n">
        <v>75</v>
      </c>
      <c r="L7" s="11" t="n">
        <v>94</v>
      </c>
      <c r="M7" s="11"/>
      <c r="N7" s="11" t="n">
        <v>32</v>
      </c>
      <c r="O7" s="11" t="n">
        <v>109</v>
      </c>
      <c r="P7" s="11" t="n">
        <v>124</v>
      </c>
      <c r="Q7" s="11" t="n">
        <v>242</v>
      </c>
      <c r="R7" s="11" t="n">
        <v>109</v>
      </c>
      <c r="S7" s="11"/>
      <c r="T7" s="11" t="n">
        <v>27</v>
      </c>
      <c r="U7" s="11" t="n">
        <v>99</v>
      </c>
      <c r="V7" s="11" t="n">
        <v>100</v>
      </c>
      <c r="W7" s="11" t="n">
        <v>335</v>
      </c>
      <c r="X7" s="11"/>
      <c r="Y7" s="11" t="n">
        <v>312</v>
      </c>
      <c r="Z7" s="11" t="n">
        <v>70</v>
      </c>
      <c r="AA7" s="11" t="n">
        <v>115</v>
      </c>
      <c r="AB7" s="11" t="n">
        <v>43</v>
      </c>
      <c r="AC7" s="11" t="n">
        <v>35</v>
      </c>
      <c r="AD7" s="11" t="n">
        <v>35</v>
      </c>
      <c r="AE7" s="11"/>
      <c r="AF7" s="11" t="n">
        <v>302</v>
      </c>
      <c r="AG7" s="11"/>
      <c r="AH7" s="11" t="n">
        <v>617</v>
      </c>
      <c r="AI7" s="11"/>
      <c r="AJ7" s="11" t="n">
        <v>174</v>
      </c>
      <c r="AK7" s="11" t="n">
        <v>114</v>
      </c>
      <c r="AL7" s="11" t="n">
        <v>118</v>
      </c>
      <c r="AM7" s="11" t="n">
        <v>53</v>
      </c>
      <c r="AN7" s="11" t="n">
        <v>31</v>
      </c>
      <c r="AO7" s="11" t="n">
        <v>55</v>
      </c>
      <c r="AP7" s="11" t="n">
        <v>72</v>
      </c>
    </row>
    <row r="8" ht="30" customHeight="1">
      <c r="B8" s="12" t="s">
        <v>20</v>
      </c>
      <c r="C8" s="12" t="n">
        <v>609</v>
      </c>
      <c r="D8" s="12" t="n">
        <v>296</v>
      </c>
      <c r="E8" s="12" t="n">
        <v>313</v>
      </c>
      <c r="F8" s="12"/>
      <c r="G8" s="12" t="n">
        <v>66</v>
      </c>
      <c r="H8" s="12" t="n">
        <v>115</v>
      </c>
      <c r="I8" s="12" t="n">
        <v>115</v>
      </c>
      <c r="J8" s="12" t="n">
        <v>116</v>
      </c>
      <c r="K8" s="12" t="n">
        <v>83</v>
      </c>
      <c r="L8" s="12" t="n">
        <v>115</v>
      </c>
      <c r="M8" s="12"/>
      <c r="N8" s="12" t="n">
        <v>39</v>
      </c>
      <c r="O8" s="12" t="n">
        <v>128</v>
      </c>
      <c r="P8" s="12" t="n">
        <v>156</v>
      </c>
      <c r="Q8" s="12" t="n">
        <v>200</v>
      </c>
      <c r="R8" s="12" t="n">
        <v>86</v>
      </c>
      <c r="S8" s="12"/>
      <c r="T8" s="12" t="n">
        <v>27</v>
      </c>
      <c r="U8" s="12" t="n">
        <v>108</v>
      </c>
      <c r="V8" s="12" t="n">
        <v>107</v>
      </c>
      <c r="W8" s="12" t="n">
        <v>311</v>
      </c>
      <c r="X8" s="12"/>
      <c r="Y8" s="12" t="n">
        <v>279</v>
      </c>
      <c r="Z8" s="12" t="n">
        <v>67</v>
      </c>
      <c r="AA8" s="12" t="n">
        <v>141</v>
      </c>
      <c r="AB8" s="12" t="n">
        <v>47</v>
      </c>
      <c r="AC8" s="12" t="n">
        <v>30</v>
      </c>
      <c r="AD8" s="12" t="n">
        <v>38</v>
      </c>
      <c r="AE8" s="12"/>
      <c r="AF8" s="12" t="n">
        <v>306</v>
      </c>
      <c r="AG8" s="12"/>
      <c r="AH8" s="12" t="n">
        <v>609</v>
      </c>
      <c r="AI8" s="12"/>
      <c r="AJ8" s="12" t="n">
        <v>152</v>
      </c>
      <c r="AK8" s="12" t="n">
        <v>112</v>
      </c>
      <c r="AL8" s="12" t="n">
        <v>100</v>
      </c>
      <c r="AM8" s="12" t="n">
        <v>56</v>
      </c>
      <c r="AN8" s="12" t="n">
        <v>38</v>
      </c>
      <c r="AO8" s="12" t="n">
        <v>47</v>
      </c>
      <c r="AP8" s="12" t="n">
        <v>104</v>
      </c>
    </row>
    <row r="9">
      <c r="B9" s="20" t="s">
        <v>175</v>
      </c>
      <c r="C9" s="19" t="n">
        <v>0.427560340467902</v>
      </c>
      <c r="D9" s="19" t="n">
        <v>0.446511707558685</v>
      </c>
      <c r="E9" s="19" t="n">
        <v>0.409630850286106</v>
      </c>
      <c r="F9" s="19"/>
      <c r="G9" s="19" t="n">
        <v>0.479347336662574</v>
      </c>
      <c r="H9" s="19" t="n">
        <v>0.420113408362212</v>
      </c>
      <c r="I9" s="19" t="n">
        <v>0.451054216466477</v>
      </c>
      <c r="J9" s="19" t="n">
        <v>0.490173933257546</v>
      </c>
      <c r="K9" s="19" t="n">
        <v>0.406169368159878</v>
      </c>
      <c r="L9" s="19" t="n">
        <v>0.334018513323091</v>
      </c>
      <c r="M9" s="19"/>
      <c r="N9" s="19" t="n">
        <v>0.584522075058355</v>
      </c>
      <c r="O9" s="19" t="n">
        <v>0.441722693559864</v>
      </c>
      <c r="P9" s="19" t="n">
        <v>0.41958394727593</v>
      </c>
      <c r="Q9" s="19" t="n">
        <v>0.40029660408811</v>
      </c>
      <c r="R9" s="19" t="n">
        <v>0.420348781270299</v>
      </c>
      <c r="S9" s="19"/>
      <c r="T9" s="19" t="n">
        <v>0.342773490320278</v>
      </c>
      <c r="U9" s="19" t="n">
        <v>0.447959382400428</v>
      </c>
      <c r="V9" s="19" t="n">
        <v>0.517834113866822</v>
      </c>
      <c r="W9" s="19" t="n">
        <v>0.394525675677804</v>
      </c>
      <c r="X9" s="19"/>
      <c r="Y9" s="19" t="n">
        <v>0.427708284468795</v>
      </c>
      <c r="Z9" s="19" t="n">
        <v>0.438160883170843</v>
      </c>
      <c r="AA9" s="19" t="n">
        <v>0.343659999595271</v>
      </c>
      <c r="AB9" s="19" t="n">
        <v>0.474451071701312</v>
      </c>
      <c r="AC9" s="19" t="n">
        <v>0.456938152198714</v>
      </c>
      <c r="AD9" s="19" t="n">
        <v>0.597591394205599</v>
      </c>
      <c r="AE9" s="19"/>
      <c r="AF9" s="19" t="n">
        <v>0.4126321650738</v>
      </c>
      <c r="AG9" s="19"/>
      <c r="AH9" s="19" t="n">
        <v>0.427560340467902</v>
      </c>
      <c r="AI9" s="19"/>
      <c r="AJ9" s="19" t="n">
        <v>0.442739449703048</v>
      </c>
      <c r="AK9" s="19" t="n">
        <v>0.395134602818474</v>
      </c>
      <c r="AL9" s="19" t="n">
        <v>0.329598381401677</v>
      </c>
      <c r="AM9" s="19" t="n">
        <v>0.517314347555428</v>
      </c>
      <c r="AN9" s="19" t="n">
        <v>0.364274486444877</v>
      </c>
      <c r="AO9" s="19" t="n">
        <v>0.460232731257557</v>
      </c>
      <c r="AP9" s="19" t="n">
        <v>0.494313294843836</v>
      </c>
    </row>
    <row r="10">
      <c r="B10" s="20" t="s">
        <v>176</v>
      </c>
      <c r="C10" s="19" t="n">
        <v>0.512721633992582</v>
      </c>
      <c r="D10" s="19" t="n">
        <v>0.492943549687786</v>
      </c>
      <c r="E10" s="19" t="n">
        <v>0.531433263958844</v>
      </c>
      <c r="F10" s="19"/>
      <c r="G10" s="19" t="n">
        <v>0.458016339045201</v>
      </c>
      <c r="H10" s="19" t="n">
        <v>0.531515579081078</v>
      </c>
      <c r="I10" s="19" t="n">
        <v>0.456194536781131</v>
      </c>
      <c r="J10" s="19" t="n">
        <v>0.471812036060906</v>
      </c>
      <c r="K10" s="19" t="n">
        <v>0.54500299358735</v>
      </c>
      <c r="L10" s="19" t="n">
        <v>0.599963705073551</v>
      </c>
      <c r="M10" s="19"/>
      <c r="N10" s="19" t="n">
        <v>0.415477924941645</v>
      </c>
      <c r="O10" s="19" t="n">
        <v>0.526123847681165</v>
      </c>
      <c r="P10" s="19" t="n">
        <v>0.530496226274505</v>
      </c>
      <c r="Q10" s="19" t="n">
        <v>0.510343916886548</v>
      </c>
      <c r="R10" s="19" t="n">
        <v>0.502444955220396</v>
      </c>
      <c r="S10" s="19"/>
      <c r="T10" s="19" t="n">
        <v>0.572080675987729</v>
      </c>
      <c r="U10" s="19" t="n">
        <v>0.501363810729699</v>
      </c>
      <c r="V10" s="19" t="n">
        <v>0.432110463369781</v>
      </c>
      <c r="W10" s="19" t="n">
        <v>0.532648117575767</v>
      </c>
      <c r="X10" s="19"/>
      <c r="Y10" s="19" t="n">
        <v>0.490170334535359</v>
      </c>
      <c r="Z10" s="19" t="n">
        <v>0.532703969373939</v>
      </c>
      <c r="AA10" s="19" t="n">
        <v>0.596970427302345</v>
      </c>
      <c r="AB10" s="19" t="n">
        <v>0.483491496079003</v>
      </c>
      <c r="AC10" s="19" t="n">
        <v>0.543061847801286</v>
      </c>
      <c r="AD10" s="19" t="n">
        <v>0.37085411147569</v>
      </c>
      <c r="AE10" s="19"/>
      <c r="AF10" s="19" t="n">
        <v>0.547059614847305</v>
      </c>
      <c r="AG10" s="19"/>
      <c r="AH10" s="19" t="n">
        <v>0.512721633992582</v>
      </c>
      <c r="AI10" s="19"/>
      <c r="AJ10" s="19" t="n">
        <v>0.498940432061074</v>
      </c>
      <c r="AK10" s="19" t="n">
        <v>0.51967093835398</v>
      </c>
      <c r="AL10" s="19" t="n">
        <v>0.629684580451898</v>
      </c>
      <c r="AM10" s="19" t="n">
        <v>0.46182397229955</v>
      </c>
      <c r="AN10" s="19" t="n">
        <v>0.550131207172427</v>
      </c>
      <c r="AO10" s="19" t="n">
        <v>0.500627636308157</v>
      </c>
      <c r="AP10" s="19" t="n">
        <v>0.43258924472854</v>
      </c>
    </row>
    <row r="11">
      <c r="B11" s="20" t="s">
        <v>177</v>
      </c>
      <c r="C11" s="19" t="n">
        <v>0.0475745375916168</v>
      </c>
      <c r="D11" s="19" t="n">
        <v>0.0500591564371178</v>
      </c>
      <c r="E11" s="19" t="n">
        <v>0.0452238919108849</v>
      </c>
      <c r="F11" s="19"/>
      <c r="G11" s="19" t="n">
        <v>0.0626363242922252</v>
      </c>
      <c r="H11" s="19" t="n">
        <v>0.0310972360368397</v>
      </c>
      <c r="I11" s="19" t="n">
        <v>0.0686659030778149</v>
      </c>
      <c r="J11" s="19" t="n">
        <v>0.0323817357286859</v>
      </c>
      <c r="K11" s="19" t="n">
        <v>0.0249094209406713</v>
      </c>
      <c r="L11" s="19" t="n">
        <v>0.0660177816033579</v>
      </c>
      <c r="M11" s="19"/>
      <c r="N11" s="19" t="n">
        <v>0</v>
      </c>
      <c r="O11" s="19" t="n">
        <v>0.0153153792390284</v>
      </c>
      <c r="P11" s="19" t="n">
        <v>0.0421317601913929</v>
      </c>
      <c r="Q11" s="19" t="n">
        <v>0.0765153939910036</v>
      </c>
      <c r="R11" s="19" t="n">
        <v>0.060100420711906</v>
      </c>
      <c r="S11" s="19"/>
      <c r="T11" s="19" t="n">
        <v>0.085145833691993</v>
      </c>
      <c r="U11" s="19" t="n">
        <v>0.0385249937378586</v>
      </c>
      <c r="V11" s="19" t="n">
        <v>0.0335249759805396</v>
      </c>
      <c r="W11" s="19" t="n">
        <v>0.0589346042553976</v>
      </c>
      <c r="X11" s="19"/>
      <c r="Y11" s="19" t="n">
        <v>0.0650680956847307</v>
      </c>
      <c r="Z11" s="19" t="n">
        <v>0.0194826895567751</v>
      </c>
      <c r="AA11" s="19" t="n">
        <v>0.0537962664034414</v>
      </c>
      <c r="AB11" s="19" t="n">
        <v>0.0420574322196844</v>
      </c>
      <c r="AC11" s="19" t="n">
        <v>0</v>
      </c>
      <c r="AD11" s="19" t="n">
        <v>0</v>
      </c>
      <c r="AE11" s="19"/>
      <c r="AF11" s="19" t="n">
        <v>0.0381321165518929</v>
      </c>
      <c r="AG11" s="19"/>
      <c r="AH11" s="19" t="n">
        <v>0.0475745375916168</v>
      </c>
      <c r="AI11" s="19"/>
      <c r="AJ11" s="19" t="n">
        <v>0.0371312098746516</v>
      </c>
      <c r="AK11" s="19" t="n">
        <v>0.0684301668253188</v>
      </c>
      <c r="AL11" s="19" t="n">
        <v>0.0407170381464257</v>
      </c>
      <c r="AM11" s="19" t="n">
        <v>0.0208616801450229</v>
      </c>
      <c r="AN11" s="19" t="n">
        <v>0.0855943063826957</v>
      </c>
      <c r="AO11" s="19" t="n">
        <v>0.0142840428702159</v>
      </c>
      <c r="AP11" s="19" t="n">
        <v>0.0622966862657919</v>
      </c>
    </row>
    <row r="12">
      <c r="B12" s="20" t="s">
        <v>178</v>
      </c>
      <c r="C12" s="19" t="n">
        <v>0.00725707514771957</v>
      </c>
      <c r="D12" s="19" t="n">
        <v>0.0104855863164103</v>
      </c>
      <c r="E12" s="19" t="n">
        <v>0.00420264857133779</v>
      </c>
      <c r="F12" s="19"/>
      <c r="G12" s="19" t="n">
        <v>0</v>
      </c>
      <c r="H12" s="19" t="n">
        <v>0.0172737765198701</v>
      </c>
      <c r="I12" s="19" t="n">
        <v>0.0155528714376784</v>
      </c>
      <c r="J12" s="19" t="n">
        <v>0.0056322949528615</v>
      </c>
      <c r="K12" s="19" t="n">
        <v>0</v>
      </c>
      <c r="L12" s="19" t="n">
        <v>0</v>
      </c>
      <c r="M12" s="19"/>
      <c r="N12" s="19" t="n">
        <v>0</v>
      </c>
      <c r="O12" s="19" t="n">
        <v>0.00914351765950599</v>
      </c>
      <c r="P12" s="19" t="n">
        <v>0</v>
      </c>
      <c r="Q12" s="19" t="n">
        <v>0.00893365931271956</v>
      </c>
      <c r="R12" s="19" t="n">
        <v>0.017105842797399</v>
      </c>
      <c r="S12" s="19"/>
      <c r="T12" s="19" t="n">
        <v>0</v>
      </c>
      <c r="U12" s="19" t="n">
        <v>0.0121518131320138</v>
      </c>
      <c r="V12" s="19" t="n">
        <v>0</v>
      </c>
      <c r="W12" s="19" t="n">
        <v>0.00999350920360948</v>
      </c>
      <c r="X12" s="19"/>
      <c r="Y12" s="19" t="n">
        <v>0.0135295994130979</v>
      </c>
      <c r="Z12" s="19" t="n">
        <v>0.00965245789844307</v>
      </c>
      <c r="AA12" s="19" t="n">
        <v>0</v>
      </c>
      <c r="AB12" s="19" t="n">
        <v>0</v>
      </c>
      <c r="AC12" s="19" t="n">
        <v>0</v>
      </c>
      <c r="AD12" s="19" t="n">
        <v>0</v>
      </c>
      <c r="AE12" s="19"/>
      <c r="AF12" s="19" t="n">
        <v>0.0021761035270024</v>
      </c>
      <c r="AG12" s="19"/>
      <c r="AH12" s="19" t="n">
        <v>0.00725707514771957</v>
      </c>
      <c r="AI12" s="19"/>
      <c r="AJ12" s="19" t="n">
        <v>0.00960584549940584</v>
      </c>
      <c r="AK12" s="19" t="n">
        <v>0.00594200672077997</v>
      </c>
      <c r="AL12" s="19" t="n">
        <v>0</v>
      </c>
      <c r="AM12" s="19" t="n">
        <v>0</v>
      </c>
      <c r="AN12" s="19" t="n">
        <v>0</v>
      </c>
      <c r="AO12" s="19" t="n">
        <v>0.0248555895640702</v>
      </c>
      <c r="AP12" s="19" t="n">
        <v>0.010800774161832</v>
      </c>
    </row>
    <row r="13">
      <c r="B13" s="20" t="s">
        <v>179</v>
      </c>
      <c r="C13" s="19" t="n">
        <v>0.00128611541424223</v>
      </c>
      <c r="D13" s="19" t="n">
        <v>0</v>
      </c>
      <c r="E13" s="19" t="n">
        <v>0.00250288218266845</v>
      </c>
      <c r="F13" s="19"/>
      <c r="G13" s="19" t="n">
        <v>0</v>
      </c>
      <c r="H13" s="19" t="n">
        <v>0</v>
      </c>
      <c r="I13" s="19" t="n">
        <v>0</v>
      </c>
      <c r="J13" s="19" t="n">
        <v>0</v>
      </c>
      <c r="K13" s="19" t="n">
        <v>0.00939437121387045</v>
      </c>
      <c r="L13" s="19" t="n">
        <v>0</v>
      </c>
      <c r="M13" s="19"/>
      <c r="N13" s="19" t="n">
        <v>0</v>
      </c>
      <c r="O13" s="19" t="n">
        <v>0</v>
      </c>
      <c r="P13" s="19" t="n">
        <v>0</v>
      </c>
      <c r="Q13" s="19" t="n">
        <v>0.0039104257216194</v>
      </c>
      <c r="R13" s="19" t="n">
        <v>0</v>
      </c>
      <c r="S13" s="19"/>
      <c r="T13" s="19" t="n">
        <v>0</v>
      </c>
      <c r="U13" s="19" t="n">
        <v>0</v>
      </c>
      <c r="V13" s="19" t="n">
        <v>0.00733596836943832</v>
      </c>
      <c r="W13" s="19" t="n">
        <v>0</v>
      </c>
      <c r="X13" s="19"/>
      <c r="Y13" s="19" t="n">
        <v>0</v>
      </c>
      <c r="Z13" s="19" t="n">
        <v>0</v>
      </c>
      <c r="AA13" s="19" t="n">
        <v>0.00557330669894248</v>
      </c>
      <c r="AB13" s="19" t="n">
        <v>0</v>
      </c>
      <c r="AC13" s="19" t="n">
        <v>0</v>
      </c>
      <c r="AD13" s="19" t="n">
        <v>0</v>
      </c>
      <c r="AE13" s="19"/>
      <c r="AF13" s="19" t="n">
        <v>0</v>
      </c>
      <c r="AG13" s="19"/>
      <c r="AH13" s="19" t="n">
        <v>0.00128611541424223</v>
      </c>
      <c r="AI13" s="19"/>
      <c r="AJ13" s="19" t="n">
        <v>0.00514039238574316</v>
      </c>
      <c r="AK13" s="19" t="n">
        <v>0</v>
      </c>
      <c r="AL13" s="19" t="n">
        <v>0</v>
      </c>
      <c r="AM13" s="19" t="n">
        <v>0</v>
      </c>
      <c r="AN13" s="19" t="n">
        <v>0</v>
      </c>
      <c r="AO13" s="19" t="n">
        <v>0</v>
      </c>
      <c r="AP13" s="19" t="n">
        <v>0</v>
      </c>
    </row>
    <row r="14">
      <c r="B14" s="20" t="s">
        <v>60</v>
      </c>
      <c r="C14" s="21" t="n">
        <v>0.00360029738593819</v>
      </c>
      <c r="D14" s="21" t="n">
        <v>0</v>
      </c>
      <c r="E14" s="21" t="n">
        <v>0.00700646309015881</v>
      </c>
      <c r="F14" s="21"/>
      <c r="G14" s="21" t="n">
        <v>0</v>
      </c>
      <c r="H14" s="21" t="n">
        <v>0</v>
      </c>
      <c r="I14" s="21" t="n">
        <v>0.00853247223689892</v>
      </c>
      <c r="J14" s="21" t="n">
        <v>0</v>
      </c>
      <c r="K14" s="21" t="n">
        <v>0.0145238460982305</v>
      </c>
      <c r="L14" s="21" t="n">
        <v>0</v>
      </c>
      <c r="M14" s="21"/>
      <c r="N14" s="21" t="n">
        <v>0</v>
      </c>
      <c r="O14" s="21" t="n">
        <v>0.00769456186043628</v>
      </c>
      <c r="P14" s="21" t="n">
        <v>0.00778806625817191</v>
      </c>
      <c r="Q14" s="21" t="n">
        <v>0</v>
      </c>
      <c r="R14" s="21" t="n">
        <v>0</v>
      </c>
      <c r="S14" s="21"/>
      <c r="T14" s="21" t="n">
        <v>0</v>
      </c>
      <c r="U14" s="21" t="n">
        <v>0</v>
      </c>
      <c r="V14" s="21" t="n">
        <v>0.00919447841341904</v>
      </c>
      <c r="W14" s="21" t="n">
        <v>0.00389809328742275</v>
      </c>
      <c r="X14" s="21"/>
      <c r="Y14" s="21" t="n">
        <v>0.0035236858980169</v>
      </c>
      <c r="Z14" s="21" t="n">
        <v>0</v>
      </c>
      <c r="AA14" s="21" t="n">
        <v>0</v>
      </c>
      <c r="AB14" s="21" t="n">
        <v>0</v>
      </c>
      <c r="AC14" s="21" t="n">
        <v>0</v>
      </c>
      <c r="AD14" s="21" t="n">
        <v>0.0315544943187102</v>
      </c>
      <c r="AE14" s="21"/>
      <c r="AF14" s="21" t="n">
        <v>0</v>
      </c>
      <c r="AG14" s="21"/>
      <c r="AH14" s="21" t="n">
        <v>0.00360029738593819</v>
      </c>
      <c r="AI14" s="21"/>
      <c r="AJ14" s="21" t="n">
        <v>0.00644267047607756</v>
      </c>
      <c r="AK14" s="21" t="n">
        <v>0.0108222852814465</v>
      </c>
      <c r="AL14" s="21" t="n">
        <v>0</v>
      </c>
      <c r="AM14" s="21" t="n">
        <v>0</v>
      </c>
      <c r="AN14" s="21" t="n">
        <v>0</v>
      </c>
      <c r="AO14" s="21" t="n">
        <v>0</v>
      </c>
      <c r="AP14" s="21" t="n">
        <v>0</v>
      </c>
    </row>
    <row r="15">
      <c r="B15" s="18" t="s">
        <v>181</v>
      </c>
    </row>
    <row r="16">
      <c r="B16" t="s">
        <v>65</v>
      </c>
    </row>
    <row r="17">
      <c r="B17" t="s">
        <v>66</v>
      </c>
    </row>
    <row r="19">
      <c r="B19" s="9" t="str">
        <f>=HYPERLINK("#'Contents'!A1", "Return to Contents")</f>
      </c>
    </row>
  </sheetData>
  <mergeCells count="9">
    <mergeCell ref="D5:E5"/>
    <mergeCell ref="G5:L5"/>
    <mergeCell ref="N5:R5"/>
    <mergeCell ref="T5:W5"/>
    <mergeCell ref="Y5:AD5"/>
    <mergeCell ref="AF5:AF5"/>
    <mergeCell ref="AH5:AH5"/>
    <mergeCell ref="AJ5:AP5"/>
    <mergeCell ref="D2:AJ2"/>
  </mergeCells>
  <pageMargins left="0.7" right="0.7" top="0.75" bottom="0.75" header="0.3" footer="0.3"/>
  <pageSetup paperSize="9" orientation="portrait" horizontalDpi="300" verticalDpi="300" r:id="rId2"/>
  <drawing r:id="rId1"/>
</worksheet>
</file>

<file path=xl/worksheets/sheet4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20.71" hidden="0" customWidth="1"/>
    <col min="4" max="4" width="20.71" hidden="0" customWidth="1"/>
    <col min="5" max="5" width="20.71" hidden="0" customWidth="1"/>
    <col min="6" max="6" width="20.71" hidden="0" customWidth="1"/>
    <col min="7" max="7" width="20.71" hidden="0" customWidth="1"/>
  </cols>
  <sheetData>
    <row r="2" ht="40" customHeight="1">
      <c r="D2" s="16" t="s">
        <v>194</v>
      </c>
    </row>
    <row r="6" ht="50" customHeight="1">
      <c r="B6" s="22" t="s">
        <v>15</v>
      </c>
      <c r="C6" s="22" t="s">
        <v>182</v>
      </c>
      <c r="D6" s="22" t="s">
        <v>183</v>
      </c>
      <c r="E6" s="22" t="s">
        <v>184</v>
      </c>
      <c r="F6" s="22" t="s">
        <v>185</v>
      </c>
    </row>
    <row r="7">
      <c r="B7" s="20" t="s">
        <v>186</v>
      </c>
      <c r="C7" s="19" t="n">
        <v>0.0367516394926908</v>
      </c>
      <c r="D7" s="19" t="n">
        <v>0.0218888068774157</v>
      </c>
      <c r="E7" s="19" t="n">
        <v>0.0595542268020954</v>
      </c>
      <c r="F7" s="19" t="n">
        <v>0.0464889414480415</v>
      </c>
    </row>
    <row r="8">
      <c r="B8" s="20" t="s">
        <v>187</v>
      </c>
      <c r="C8" s="19" t="n">
        <v>0.0730083097305195</v>
      </c>
      <c r="D8" s="19" t="n">
        <v>0.0365577179342428</v>
      </c>
      <c r="E8" s="19" t="n">
        <v>0.0806403319890081</v>
      </c>
      <c r="F8" s="19" t="n">
        <v>0.0908682546505328</v>
      </c>
    </row>
    <row r="9">
      <c r="B9" s="20" t="s">
        <v>188</v>
      </c>
      <c r="C9" s="19" t="n">
        <v>0.115588233411597</v>
      </c>
      <c r="D9" s="19" t="n">
        <v>0.0381654428492007</v>
      </c>
      <c r="E9" s="19" t="n">
        <v>0.109409968950287</v>
      </c>
      <c r="F9" s="19" t="n">
        <v>0.0859487707880295</v>
      </c>
    </row>
    <row r="10">
      <c r="B10" s="20" t="s">
        <v>189</v>
      </c>
      <c r="C10" s="19" t="n">
        <v>0.101879678162726</v>
      </c>
      <c r="D10" s="19" t="n">
        <v>0.0304418304832137</v>
      </c>
      <c r="E10" s="19" t="n">
        <v>0.0869947867158694</v>
      </c>
      <c r="F10" s="19" t="n">
        <v>0.0904538921539688</v>
      </c>
    </row>
    <row r="11">
      <c r="B11" s="20" t="s">
        <v>190</v>
      </c>
      <c r="C11" s="19" t="n">
        <v>0.110260933290762</v>
      </c>
      <c r="D11" s="19" t="n">
        <v>0.0490744127778607</v>
      </c>
      <c r="E11" s="19" t="n">
        <v>0.109403023667488</v>
      </c>
      <c r="F11" s="19" t="n">
        <v>0.111120517536256</v>
      </c>
    </row>
    <row r="12">
      <c r="B12" s="20" t="s">
        <v>191</v>
      </c>
      <c r="C12" s="19" t="n">
        <v>0.106599999836791</v>
      </c>
      <c r="D12" s="19" t="n">
        <v>0.0393412361205185</v>
      </c>
      <c r="E12" s="19" t="n">
        <v>0.0895327533001016</v>
      </c>
      <c r="F12" s="19" t="n">
        <v>0.0889643647611583</v>
      </c>
    </row>
    <row r="13">
      <c r="B13" s="20" t="s">
        <v>192</v>
      </c>
      <c r="C13" s="19" t="n">
        <v>0.155500575337817</v>
      </c>
      <c r="D13" s="19" t="n">
        <v>0.0959732302246123</v>
      </c>
      <c r="E13" s="19" t="n">
        <v>0.134223236369637</v>
      </c>
      <c r="F13" s="19" t="n">
        <v>0.113827830211435</v>
      </c>
    </row>
    <row r="14">
      <c r="B14" s="20" t="s">
        <v>193</v>
      </c>
      <c r="C14" s="19" t="n">
        <v>0.24124469485696</v>
      </c>
      <c r="D14" s="19" t="n">
        <v>0.627754951085948</v>
      </c>
      <c r="E14" s="19" t="n">
        <v>0.294376347522068</v>
      </c>
      <c r="F14" s="19" t="n">
        <v>0.32856128053903</v>
      </c>
    </row>
    <row r="15">
      <c r="B15" s="20" t="s">
        <v>60</v>
      </c>
      <c r="C15" s="19" t="n">
        <v>0.0591659358801358</v>
      </c>
      <c r="D15" s="19" t="n">
        <v>0.0608023716469871</v>
      </c>
      <c r="E15" s="19" t="n">
        <v>0.0358653246834454</v>
      </c>
      <c r="F15" s="19" t="n">
        <v>0.0437661479115485</v>
      </c>
    </row>
    <row r="16">
      <c r="B16" s="18" t="s">
        <v>122</v>
      </c>
      <c r="C16" s="18"/>
      <c r="D16" s="18"/>
      <c r="E16" s="18"/>
      <c r="F16" s="18"/>
    </row>
    <row r="17">
      <c r="B17" t="s">
        <v>65</v>
      </c>
    </row>
    <row r="18">
      <c r="B18" t="s">
        <v>66</v>
      </c>
    </row>
    <row r="22">
      <c r="B22" s="9" t="str">
        <f>=HYPERLINK("#'Contents'!A1", "Return to Contents")</f>
      </c>
    </row>
  </sheetData>
  <mergeCells count="1">
    <mergeCell ref="D2:G2"/>
  </mergeCells>
  <pageMargins left="0.7" right="0.7" top="0.75" bottom="0.75" header="0.3" footer="0.3"/>
  <pageSetup paperSize="9" orientation="portrait" horizontalDpi="300" verticalDpi="300" r:id="rId2"/>
  <drawing r:id="rId1"/>
</worksheet>
</file>

<file path=xl/worksheets/sheet4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2.21" hidden="0" customWidth="1"/>
    <col min="20" max="20" width="10.71" hidden="0" customWidth="1"/>
    <col min="21" max="21" width="10.71" hidden="0" customWidth="1"/>
    <col min="22" max="22" width="10.71" hidden="0" customWidth="1"/>
    <col min="23" max="23" width="10.71" hidden="0" customWidth="1"/>
    <col min="24" max="24" width="2.2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2.21" hidden="0" customWidth="1"/>
    <col min="34" max="34" width="10.71" hidden="0" customWidth="1"/>
    <col min="35" max="35" width="2.2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s>
  <sheetData>
    <row r="2" ht="40" customHeight="1">
      <c r="D2" s="16" t="s">
        <v>195</v>
      </c>
    </row>
    <row r="5" ht="30" customHeight="1">
      <c r="B5" s="17"/>
      <c r="C5" s="17"/>
      <c r="D5" s="17" t="s">
        <v>51</v>
      </c>
      <c r="E5" s="17"/>
      <c r="F5" s="17"/>
      <c r="G5" s="17" t="s">
        <v>52</v>
      </c>
      <c r="H5" s="17"/>
      <c r="I5" s="17"/>
      <c r="J5" s="17"/>
      <c r="K5" s="17"/>
      <c r="L5" s="17"/>
      <c r="M5" s="17"/>
      <c r="N5" s="17" t="s">
        <v>53</v>
      </c>
      <c r="O5" s="17"/>
      <c r="P5" s="17"/>
      <c r="Q5" s="17"/>
      <c r="R5" s="17"/>
      <c r="S5" s="17"/>
      <c r="T5" s="17" t="s">
        <v>54</v>
      </c>
      <c r="U5" s="17"/>
      <c r="V5" s="17"/>
      <c r="W5" s="17"/>
      <c r="X5" s="17"/>
      <c r="Y5" s="17" t="s">
        <v>55</v>
      </c>
      <c r="Z5" s="17"/>
      <c r="AA5" s="17"/>
      <c r="AB5" s="17"/>
      <c r="AC5" s="17"/>
      <c r="AD5" s="17"/>
      <c r="AE5" s="17"/>
      <c r="AF5" s="17" t="s">
        <v>42</v>
      </c>
      <c r="AG5" s="17"/>
      <c r="AH5" s="17" t="s">
        <v>43</v>
      </c>
      <c r="AI5" s="17"/>
      <c r="AJ5" s="17" t="s">
        <v>56</v>
      </c>
      <c r="AK5" s="17"/>
      <c r="AL5" s="17"/>
      <c r="AM5" s="17"/>
      <c r="AN5" s="17"/>
      <c r="AO5" s="17"/>
      <c r="AP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R6" s="13" t="s">
        <v>31</v>
      </c>
      <c r="T6" s="13" t="s">
        <v>32</v>
      </c>
      <c r="U6" s="13" t="s">
        <v>33</v>
      </c>
      <c r="V6" s="13" t="s">
        <v>34</v>
      </c>
      <c r="W6" s="13" t="s">
        <v>35</v>
      </c>
      <c r="Y6" s="13" t="s">
        <v>36</v>
      </c>
      <c r="Z6" s="13" t="s">
        <v>37</v>
      </c>
      <c r="AA6" s="13" t="s">
        <v>38</v>
      </c>
      <c r="AB6" s="13" t="s">
        <v>39</v>
      </c>
      <c r="AC6" s="13" t="s">
        <v>40</v>
      </c>
      <c r="AD6" s="13" t="s">
        <v>41</v>
      </c>
      <c r="AF6" s="13" t="s">
        <v>42</v>
      </c>
      <c r="AH6" s="13" t="s">
        <v>43</v>
      </c>
      <c r="AJ6" s="13" t="s">
        <v>44</v>
      </c>
      <c r="AK6" s="13" t="s">
        <v>45</v>
      </c>
      <c r="AL6" s="13" t="s">
        <v>46</v>
      </c>
      <c r="AM6" s="13" t="s">
        <v>47</v>
      </c>
      <c r="AN6" s="13" t="s">
        <v>48</v>
      </c>
      <c r="AO6" s="13" t="s">
        <v>49</v>
      </c>
      <c r="AP6" s="13" t="s">
        <v>50</v>
      </c>
    </row>
    <row r="7" ht="30" customHeight="1">
      <c r="B7" s="11" t="s">
        <v>19</v>
      </c>
      <c r="C7" s="11" t="n">
        <v>939</v>
      </c>
      <c r="D7" s="11" t="n">
        <v>465</v>
      </c>
      <c r="E7" s="11" t="n">
        <v>474</v>
      </c>
      <c r="F7" s="11"/>
      <c r="G7" s="11" t="n">
        <v>111</v>
      </c>
      <c r="H7" s="11" t="n">
        <v>170</v>
      </c>
      <c r="I7" s="11" t="n">
        <v>183</v>
      </c>
      <c r="J7" s="11" t="n">
        <v>163</v>
      </c>
      <c r="K7" s="11" t="n">
        <v>124</v>
      </c>
      <c r="L7" s="11" t="n">
        <v>188</v>
      </c>
      <c r="M7" s="11"/>
      <c r="N7" s="11" t="n">
        <v>53</v>
      </c>
      <c r="O7" s="11" t="n">
        <v>158</v>
      </c>
      <c r="P7" s="11" t="n">
        <v>191</v>
      </c>
      <c r="Q7" s="11" t="n">
        <v>358</v>
      </c>
      <c r="R7" s="11" t="n">
        <v>177</v>
      </c>
      <c r="S7" s="11"/>
      <c r="T7" s="11" t="n">
        <v>44</v>
      </c>
      <c r="U7" s="11" t="n">
        <v>146</v>
      </c>
      <c r="V7" s="11" t="n">
        <v>161</v>
      </c>
      <c r="W7" s="11" t="n">
        <v>498</v>
      </c>
      <c r="X7" s="11"/>
      <c r="Y7" s="11" t="n">
        <v>447</v>
      </c>
      <c r="Z7" s="11" t="n">
        <v>98</v>
      </c>
      <c r="AA7" s="11" t="n">
        <v>219</v>
      </c>
      <c r="AB7" s="11" t="n">
        <v>52</v>
      </c>
      <c r="AC7" s="11" t="n">
        <v>56</v>
      </c>
      <c r="AD7" s="11" t="n">
        <v>57</v>
      </c>
      <c r="AE7" s="11"/>
      <c r="AF7" s="11" t="n">
        <v>465</v>
      </c>
      <c r="AG7" s="11"/>
      <c r="AH7" s="11" t="n">
        <v>939</v>
      </c>
      <c r="AI7" s="11"/>
      <c r="AJ7" s="11" t="n">
        <v>255</v>
      </c>
      <c r="AK7" s="11" t="n">
        <v>180</v>
      </c>
      <c r="AL7" s="11" t="n">
        <v>178</v>
      </c>
      <c r="AM7" s="11" t="n">
        <v>83</v>
      </c>
      <c r="AN7" s="11" t="n">
        <v>59</v>
      </c>
      <c r="AO7" s="11" t="n">
        <v>89</v>
      </c>
      <c r="AP7" s="11" t="n">
        <v>95</v>
      </c>
    </row>
    <row r="8" ht="30" customHeight="1">
      <c r="B8" s="12" t="s">
        <v>20</v>
      </c>
      <c r="C8" s="12" t="n">
        <v>939</v>
      </c>
      <c r="D8" s="12" t="n">
        <v>464</v>
      </c>
      <c r="E8" s="12" t="n">
        <v>475</v>
      </c>
      <c r="F8" s="12"/>
      <c r="G8" s="12" t="n">
        <v>95</v>
      </c>
      <c r="H8" s="12" t="n">
        <v>159</v>
      </c>
      <c r="I8" s="12" t="n">
        <v>158</v>
      </c>
      <c r="J8" s="12" t="n">
        <v>159</v>
      </c>
      <c r="K8" s="12" t="n">
        <v>142</v>
      </c>
      <c r="L8" s="12" t="n">
        <v>225</v>
      </c>
      <c r="M8" s="12"/>
      <c r="N8" s="12" t="n">
        <v>66</v>
      </c>
      <c r="O8" s="12" t="n">
        <v>186</v>
      </c>
      <c r="P8" s="12" t="n">
        <v>241</v>
      </c>
      <c r="Q8" s="12" t="n">
        <v>300</v>
      </c>
      <c r="R8" s="12" t="n">
        <v>144</v>
      </c>
      <c r="S8" s="12"/>
      <c r="T8" s="12" t="n">
        <v>42</v>
      </c>
      <c r="U8" s="12" t="n">
        <v>167</v>
      </c>
      <c r="V8" s="12" t="n">
        <v>174</v>
      </c>
      <c r="W8" s="12" t="n">
        <v>462</v>
      </c>
      <c r="X8" s="12"/>
      <c r="Y8" s="12" t="n">
        <v>400</v>
      </c>
      <c r="Z8" s="12" t="n">
        <v>97</v>
      </c>
      <c r="AA8" s="12" t="n">
        <v>262</v>
      </c>
      <c r="AB8" s="12" t="n">
        <v>58</v>
      </c>
      <c r="AC8" s="12" t="n">
        <v>48</v>
      </c>
      <c r="AD8" s="12" t="n">
        <v>63</v>
      </c>
      <c r="AE8" s="12"/>
      <c r="AF8" s="12" t="n">
        <v>476</v>
      </c>
      <c r="AG8" s="12"/>
      <c r="AH8" s="12" t="n">
        <v>939</v>
      </c>
      <c r="AI8" s="12"/>
      <c r="AJ8" s="12" t="n">
        <v>228</v>
      </c>
      <c r="AK8" s="12" t="n">
        <v>182</v>
      </c>
      <c r="AL8" s="12" t="n">
        <v>152</v>
      </c>
      <c r="AM8" s="12" t="n">
        <v>88</v>
      </c>
      <c r="AN8" s="12" t="n">
        <v>72</v>
      </c>
      <c r="AO8" s="12" t="n">
        <v>78</v>
      </c>
      <c r="AP8" s="12" t="n">
        <v>139</v>
      </c>
    </row>
    <row r="9">
      <c r="B9" s="20" t="s">
        <v>186</v>
      </c>
      <c r="C9" s="19" t="n">
        <v>0.0367516394926908</v>
      </c>
      <c r="D9" s="19" t="n">
        <v>0.0489326416981827</v>
      </c>
      <c r="E9" s="19" t="n">
        <v>0.0248359511279078</v>
      </c>
      <c r="F9" s="19"/>
      <c r="G9" s="19" t="n">
        <v>0.0565448453060323</v>
      </c>
      <c r="H9" s="19" t="n">
        <v>0.0883189768866197</v>
      </c>
      <c r="I9" s="19" t="n">
        <v>0.0496952423389591</v>
      </c>
      <c r="J9" s="19" t="n">
        <v>0.021177142436847</v>
      </c>
      <c r="K9" s="19" t="n">
        <v>0.0270212063592012</v>
      </c>
      <c r="L9" s="19" t="n">
        <v>0</v>
      </c>
      <c r="M9" s="19"/>
      <c r="N9" s="19" t="n">
        <v>0.0339393214592396</v>
      </c>
      <c r="O9" s="19" t="n">
        <v>0.0262260286116238</v>
      </c>
      <c r="P9" s="19" t="n">
        <v>0.0320430686446223</v>
      </c>
      <c r="Q9" s="19" t="n">
        <v>0.0532163917946831</v>
      </c>
      <c r="R9" s="19" t="n">
        <v>0.025787098164598</v>
      </c>
      <c r="S9" s="19"/>
      <c r="T9" s="19" t="n">
        <v>0.0385318640715051</v>
      </c>
      <c r="U9" s="19" t="n">
        <v>0.0337417611511909</v>
      </c>
      <c r="V9" s="19" t="n">
        <v>0.0217464522043297</v>
      </c>
      <c r="W9" s="19" t="n">
        <v>0.0457174695645438</v>
      </c>
      <c r="X9" s="19"/>
      <c r="Y9" s="19" t="n">
        <v>0.0609701544142135</v>
      </c>
      <c r="Z9" s="19" t="n">
        <v>0.023823907667698</v>
      </c>
      <c r="AA9" s="19" t="n">
        <v>0.00387723381569129</v>
      </c>
      <c r="AB9" s="19" t="n">
        <v>0.0376893809749284</v>
      </c>
      <c r="AC9" s="19" t="n">
        <v>0.0635707342283908</v>
      </c>
      <c r="AD9" s="19" t="n">
        <v>0.0253237104058063</v>
      </c>
      <c r="AE9" s="19"/>
      <c r="AF9" s="19" t="n">
        <v>0.0420895039269316</v>
      </c>
      <c r="AG9" s="19"/>
      <c r="AH9" s="19" t="n">
        <v>0.0367516394926908</v>
      </c>
      <c r="AI9" s="19"/>
      <c r="AJ9" s="19" t="n">
        <v>0.0641414257813831</v>
      </c>
      <c r="AK9" s="19" t="n">
        <v>0.0172808630878637</v>
      </c>
      <c r="AL9" s="19" t="n">
        <v>0.0518938456477547</v>
      </c>
      <c r="AM9" s="19" t="n">
        <v>0.0607516370689447</v>
      </c>
      <c r="AN9" s="19" t="n">
        <v>0.0140481171540722</v>
      </c>
      <c r="AO9" s="19" t="n">
        <v>0.0177634937567868</v>
      </c>
      <c r="AP9" s="19" t="n">
        <v>0.00807740543811951</v>
      </c>
    </row>
    <row r="10">
      <c r="B10" s="20" t="s">
        <v>187</v>
      </c>
      <c r="C10" s="19" t="n">
        <v>0.0730083097305195</v>
      </c>
      <c r="D10" s="19" t="n">
        <v>0.0907413130308132</v>
      </c>
      <c r="E10" s="19" t="n">
        <v>0.055661548147741</v>
      </c>
      <c r="F10" s="19"/>
      <c r="G10" s="19" t="n">
        <v>0.0965966371332425</v>
      </c>
      <c r="H10" s="19" t="n">
        <v>0.127192476298681</v>
      </c>
      <c r="I10" s="19" t="n">
        <v>0.105915536291926</v>
      </c>
      <c r="J10" s="19" t="n">
        <v>0.0565212692245084</v>
      </c>
      <c r="K10" s="19" t="n">
        <v>0.0482878065941885</v>
      </c>
      <c r="L10" s="19" t="n">
        <v>0.0289481551732874</v>
      </c>
      <c r="M10" s="19"/>
      <c r="N10" s="19" t="n">
        <v>0.0355209568434478</v>
      </c>
      <c r="O10" s="19" t="n">
        <v>0.0537746794944182</v>
      </c>
      <c r="P10" s="19" t="n">
        <v>0.0424293883512763</v>
      </c>
      <c r="Q10" s="19" t="n">
        <v>0.100899941552644</v>
      </c>
      <c r="R10" s="19" t="n">
        <v>0.109246659564761</v>
      </c>
      <c r="S10" s="19"/>
      <c r="T10" s="19" t="n">
        <v>0.113038342219383</v>
      </c>
      <c r="U10" s="19" t="n">
        <v>0.076290977762343</v>
      </c>
      <c r="V10" s="19" t="n">
        <v>0.0423099516661751</v>
      </c>
      <c r="W10" s="19" t="n">
        <v>0.087938144254336</v>
      </c>
      <c r="X10" s="19"/>
      <c r="Y10" s="19" t="n">
        <v>0.0995496732835403</v>
      </c>
      <c r="Z10" s="19" t="n">
        <v>0.0711538283305205</v>
      </c>
      <c r="AA10" s="19" t="n">
        <v>0.0290781279843308</v>
      </c>
      <c r="AB10" s="19" t="n">
        <v>0.0786544595340041</v>
      </c>
      <c r="AC10" s="19" t="n">
        <v>0.10353024035164</v>
      </c>
      <c r="AD10" s="19" t="n">
        <v>0.0544337694046522</v>
      </c>
      <c r="AE10" s="19"/>
      <c r="AF10" s="19" t="n">
        <v>0.0838850925023775</v>
      </c>
      <c r="AG10" s="19"/>
      <c r="AH10" s="19" t="n">
        <v>0.0730083097305195</v>
      </c>
      <c r="AI10" s="19"/>
      <c r="AJ10" s="19" t="n">
        <v>0.0809546645327401</v>
      </c>
      <c r="AK10" s="19" t="n">
        <v>0.0445538515155177</v>
      </c>
      <c r="AL10" s="19" t="n">
        <v>0.0650257903104229</v>
      </c>
      <c r="AM10" s="19" t="n">
        <v>0.0766075867640348</v>
      </c>
      <c r="AN10" s="19" t="n">
        <v>0.0578403316465401</v>
      </c>
      <c r="AO10" s="19" t="n">
        <v>0.0723279440364063</v>
      </c>
      <c r="AP10" s="19" t="n">
        <v>0.111788856353214</v>
      </c>
    </row>
    <row r="11">
      <c r="B11" s="20" t="s">
        <v>188</v>
      </c>
      <c r="C11" s="19" t="n">
        <v>0.115588233411597</v>
      </c>
      <c r="D11" s="19" t="n">
        <v>0.142124497578095</v>
      </c>
      <c r="E11" s="19" t="n">
        <v>0.0896299543768067</v>
      </c>
      <c r="F11" s="19"/>
      <c r="G11" s="19" t="n">
        <v>0.222980273361576</v>
      </c>
      <c r="H11" s="19" t="n">
        <v>0.148745800808778</v>
      </c>
      <c r="I11" s="19" t="n">
        <v>0.164348051834733</v>
      </c>
      <c r="J11" s="19" t="n">
        <v>0.0936085216049809</v>
      </c>
      <c r="K11" s="19" t="n">
        <v>0.0949175618368382</v>
      </c>
      <c r="L11" s="19" t="n">
        <v>0.0410705489292745</v>
      </c>
      <c r="M11" s="19"/>
      <c r="N11" s="19" t="n">
        <v>0.039053790071688</v>
      </c>
      <c r="O11" s="19" t="n">
        <v>0.152246534768478</v>
      </c>
      <c r="P11" s="19" t="n">
        <v>0.0938446210237969</v>
      </c>
      <c r="Q11" s="19" t="n">
        <v>0.105613521503154</v>
      </c>
      <c r="R11" s="19" t="n">
        <v>0.161911904690469</v>
      </c>
      <c r="S11" s="19"/>
      <c r="T11" s="19" t="n">
        <v>0.205823330467398</v>
      </c>
      <c r="U11" s="19" t="n">
        <v>0.162973169691917</v>
      </c>
      <c r="V11" s="19" t="n">
        <v>0.0732151998728571</v>
      </c>
      <c r="W11" s="19" t="n">
        <v>0.112980036295053</v>
      </c>
      <c r="X11" s="19"/>
      <c r="Y11" s="19" t="n">
        <v>0.132639788655278</v>
      </c>
      <c r="Z11" s="19" t="n">
        <v>0.170394775395271</v>
      </c>
      <c r="AA11" s="19" t="n">
        <v>0.0340330504798428</v>
      </c>
      <c r="AB11" s="19" t="n">
        <v>0.157155403358028</v>
      </c>
      <c r="AC11" s="19" t="n">
        <v>0.256137458689327</v>
      </c>
      <c r="AD11" s="19" t="n">
        <v>0.138330618614951</v>
      </c>
      <c r="AE11" s="19"/>
      <c r="AF11" s="19" t="n">
        <v>0.115254140855558</v>
      </c>
      <c r="AG11" s="19"/>
      <c r="AH11" s="19" t="n">
        <v>0.115588233411597</v>
      </c>
      <c r="AI11" s="19"/>
      <c r="AJ11" s="19" t="n">
        <v>0.11769800800439</v>
      </c>
      <c r="AK11" s="19" t="n">
        <v>0.139138820934604</v>
      </c>
      <c r="AL11" s="19" t="n">
        <v>0.103787126799954</v>
      </c>
      <c r="AM11" s="19" t="n">
        <v>0.0837844964093458</v>
      </c>
      <c r="AN11" s="19" t="n">
        <v>0.0116638598082852</v>
      </c>
      <c r="AO11" s="19" t="n">
        <v>0.0981654859003681</v>
      </c>
      <c r="AP11" s="19" t="n">
        <v>0.177881696962888</v>
      </c>
    </row>
    <row r="12">
      <c r="B12" s="20" t="s">
        <v>189</v>
      </c>
      <c r="C12" s="19" t="n">
        <v>0.101879678162726</v>
      </c>
      <c r="D12" s="19" t="n">
        <v>0.12649448746273</v>
      </c>
      <c r="E12" s="19" t="n">
        <v>0.0778010028756329</v>
      </c>
      <c r="F12" s="19"/>
      <c r="G12" s="19" t="n">
        <v>0.131279997911274</v>
      </c>
      <c r="H12" s="19" t="n">
        <v>0.137104293389224</v>
      </c>
      <c r="I12" s="19" t="n">
        <v>0.115139794208542</v>
      </c>
      <c r="J12" s="19" t="n">
        <v>0.067925924456306</v>
      </c>
      <c r="K12" s="19" t="n">
        <v>0.0881055714313604</v>
      </c>
      <c r="L12" s="19" t="n">
        <v>0.0879833791896425</v>
      </c>
      <c r="M12" s="19"/>
      <c r="N12" s="19" t="n">
        <v>0.0595370442792454</v>
      </c>
      <c r="O12" s="19" t="n">
        <v>0.109124023499166</v>
      </c>
      <c r="P12" s="19" t="n">
        <v>0.112694644600777</v>
      </c>
      <c r="Q12" s="19" t="n">
        <v>0.0910640996876821</v>
      </c>
      <c r="R12" s="19" t="n">
        <v>0.117653042773536</v>
      </c>
      <c r="S12" s="19"/>
      <c r="T12" s="19" t="n">
        <v>0.126383386975194</v>
      </c>
      <c r="U12" s="19" t="n">
        <v>0.0998555741400886</v>
      </c>
      <c r="V12" s="19" t="n">
        <v>0.132214470794476</v>
      </c>
      <c r="W12" s="19" t="n">
        <v>0.100652027178081</v>
      </c>
      <c r="X12" s="19"/>
      <c r="Y12" s="19" t="n">
        <v>0.114480382457708</v>
      </c>
      <c r="Z12" s="19" t="n">
        <v>0.123028550363974</v>
      </c>
      <c r="AA12" s="19" t="n">
        <v>0.097227553891319</v>
      </c>
      <c r="AB12" s="19" t="n">
        <v>0.0754993133466024</v>
      </c>
      <c r="AC12" s="19" t="n">
        <v>0.140723530801475</v>
      </c>
      <c r="AD12" s="19" t="n">
        <v>0.0221718365514866</v>
      </c>
      <c r="AE12" s="19"/>
      <c r="AF12" s="19" t="n">
        <v>0.095722948016077</v>
      </c>
      <c r="AG12" s="19"/>
      <c r="AH12" s="19" t="n">
        <v>0.101879678162726</v>
      </c>
      <c r="AI12" s="19"/>
      <c r="AJ12" s="19" t="n">
        <v>0.0888494191193509</v>
      </c>
      <c r="AK12" s="19" t="n">
        <v>0.0760622331289451</v>
      </c>
      <c r="AL12" s="19" t="n">
        <v>0.117971096162863</v>
      </c>
      <c r="AM12" s="19" t="n">
        <v>0.138460584796757</v>
      </c>
      <c r="AN12" s="19" t="n">
        <v>0.145526208594914</v>
      </c>
      <c r="AO12" s="19" t="n">
        <v>0.163177085164538</v>
      </c>
      <c r="AP12" s="19" t="n">
        <v>0.0592237201023799</v>
      </c>
    </row>
    <row r="13">
      <c r="B13" s="20" t="s">
        <v>190</v>
      </c>
      <c r="C13" s="19" t="n">
        <v>0.110260933290762</v>
      </c>
      <c r="D13" s="19" t="n">
        <v>0.111852371129159</v>
      </c>
      <c r="E13" s="19" t="n">
        <v>0.108704158485672</v>
      </c>
      <c r="F13" s="19"/>
      <c r="G13" s="19" t="n">
        <v>0.151310425407724</v>
      </c>
      <c r="H13" s="19" t="n">
        <v>0.0844461015923955</v>
      </c>
      <c r="I13" s="19" t="n">
        <v>0.0987302965273792</v>
      </c>
      <c r="J13" s="19" t="n">
        <v>0.200483150861529</v>
      </c>
      <c r="K13" s="19" t="n">
        <v>0.124537889394281</v>
      </c>
      <c r="L13" s="19" t="n">
        <v>0.0461943493882753</v>
      </c>
      <c r="M13" s="19"/>
      <c r="N13" s="19" t="n">
        <v>0.135121843202479</v>
      </c>
      <c r="O13" s="19" t="n">
        <v>0.138306138305354</v>
      </c>
      <c r="P13" s="19" t="n">
        <v>0.0973097331962868</v>
      </c>
      <c r="Q13" s="19" t="n">
        <v>0.124254951927727</v>
      </c>
      <c r="R13" s="19" t="n">
        <v>0.052084386201142</v>
      </c>
      <c r="S13" s="19"/>
      <c r="T13" s="19" t="n">
        <v>0.0541948432282239</v>
      </c>
      <c r="U13" s="19" t="n">
        <v>0.0934777677463002</v>
      </c>
      <c r="V13" s="19" t="n">
        <v>0.0981429945751627</v>
      </c>
      <c r="W13" s="19" t="n">
        <v>0.122740606579517</v>
      </c>
      <c r="X13" s="19"/>
      <c r="Y13" s="19" t="n">
        <v>0.127320387276091</v>
      </c>
      <c r="Z13" s="19" t="n">
        <v>0.166929948587634</v>
      </c>
      <c r="AA13" s="19" t="n">
        <v>0.0548099358426659</v>
      </c>
      <c r="AB13" s="19" t="n">
        <v>0.0976742394859307</v>
      </c>
      <c r="AC13" s="19" t="n">
        <v>0.123202067349995</v>
      </c>
      <c r="AD13" s="19" t="n">
        <v>0.125524387585951</v>
      </c>
      <c r="AE13" s="19"/>
      <c r="AF13" s="19" t="n">
        <v>0.108400062138838</v>
      </c>
      <c r="AG13" s="19"/>
      <c r="AH13" s="19" t="n">
        <v>0.110260933290762</v>
      </c>
      <c r="AI13" s="19"/>
      <c r="AJ13" s="19" t="n">
        <v>0.0856830812774224</v>
      </c>
      <c r="AK13" s="19" t="n">
        <v>0.100210461427722</v>
      </c>
      <c r="AL13" s="19" t="n">
        <v>0.150277037259242</v>
      </c>
      <c r="AM13" s="19" t="n">
        <v>0.135005535621374</v>
      </c>
      <c r="AN13" s="19" t="n">
        <v>0.0861715376280121</v>
      </c>
      <c r="AO13" s="19" t="n">
        <v>0.152220847775264</v>
      </c>
      <c r="AP13" s="19" t="n">
        <v>0.0931232008870692</v>
      </c>
    </row>
    <row r="14">
      <c r="B14" s="20" t="s">
        <v>191</v>
      </c>
      <c r="C14" s="19" t="n">
        <v>0.106599999836791</v>
      </c>
      <c r="D14" s="19" t="n">
        <v>0.111682611276716</v>
      </c>
      <c r="E14" s="19" t="n">
        <v>0.1016280925195</v>
      </c>
      <c r="F14" s="19"/>
      <c r="G14" s="19" t="n">
        <v>0.109473890329978</v>
      </c>
      <c r="H14" s="19" t="n">
        <v>0.150444876956083</v>
      </c>
      <c r="I14" s="19" t="n">
        <v>0.0689939178260291</v>
      </c>
      <c r="J14" s="19" t="n">
        <v>0.107098922156581</v>
      </c>
      <c r="K14" s="19" t="n">
        <v>0.135538381918565</v>
      </c>
      <c r="L14" s="19" t="n">
        <v>0.0820242494397158</v>
      </c>
      <c r="M14" s="19"/>
      <c r="N14" s="19" t="n">
        <v>0.144377265128563</v>
      </c>
      <c r="O14" s="19" t="n">
        <v>0.0815387194400574</v>
      </c>
      <c r="P14" s="19" t="n">
        <v>0.0889833752998205</v>
      </c>
      <c r="Q14" s="19" t="n">
        <v>0.116098092203801</v>
      </c>
      <c r="R14" s="19" t="n">
        <v>0.133024213932435</v>
      </c>
      <c r="S14" s="19"/>
      <c r="T14" s="19" t="n">
        <v>0.0463358617497739</v>
      </c>
      <c r="U14" s="19" t="n">
        <v>0.0816397414055224</v>
      </c>
      <c r="V14" s="19" t="n">
        <v>0.11001766148652</v>
      </c>
      <c r="W14" s="19" t="n">
        <v>0.128166370362122</v>
      </c>
      <c r="X14" s="19"/>
      <c r="Y14" s="19" t="n">
        <v>0.115287513842197</v>
      </c>
      <c r="Z14" s="19" t="n">
        <v>0.121772958971186</v>
      </c>
      <c r="AA14" s="19" t="n">
        <v>0.0908621581264724</v>
      </c>
      <c r="AB14" s="19" t="n">
        <v>0.126121200947818</v>
      </c>
      <c r="AC14" s="19" t="n">
        <v>0.0947515191684993</v>
      </c>
      <c r="AD14" s="19" t="n">
        <v>0.104128954232845</v>
      </c>
      <c r="AE14" s="19"/>
      <c r="AF14" s="19" t="n">
        <v>0.0839270229543375</v>
      </c>
      <c r="AG14" s="19"/>
      <c r="AH14" s="19" t="n">
        <v>0.106599999836791</v>
      </c>
      <c r="AI14" s="19"/>
      <c r="AJ14" s="19" t="n">
        <v>0.107172917143331</v>
      </c>
      <c r="AK14" s="19" t="n">
        <v>0.0988494280465578</v>
      </c>
      <c r="AL14" s="19" t="n">
        <v>0.0980721588227809</v>
      </c>
      <c r="AM14" s="19" t="n">
        <v>0.144928784562559</v>
      </c>
      <c r="AN14" s="19" t="n">
        <v>0.164567574347962</v>
      </c>
      <c r="AO14" s="19" t="n">
        <v>0.0469991461536503</v>
      </c>
      <c r="AP14" s="19" t="n">
        <v>0.104476282763409</v>
      </c>
    </row>
    <row r="15">
      <c r="B15" s="20" t="s">
        <v>192</v>
      </c>
      <c r="C15" s="19" t="n">
        <v>0.155500575337817</v>
      </c>
      <c r="D15" s="19" t="n">
        <v>0.13333122112928</v>
      </c>
      <c r="E15" s="19" t="n">
        <v>0.177187059876693</v>
      </c>
      <c r="F15" s="19"/>
      <c r="G15" s="19" t="n">
        <v>0.157308900919934</v>
      </c>
      <c r="H15" s="19" t="n">
        <v>0.124303969763819</v>
      </c>
      <c r="I15" s="19" t="n">
        <v>0.183209326151915</v>
      </c>
      <c r="J15" s="19" t="n">
        <v>0.187698609071307</v>
      </c>
      <c r="K15" s="19" t="n">
        <v>0.1469288677245</v>
      </c>
      <c r="L15" s="19" t="n">
        <v>0.13999735754335</v>
      </c>
      <c r="M15" s="19"/>
      <c r="N15" s="19" t="n">
        <v>0.0754038530192384</v>
      </c>
      <c r="O15" s="19" t="n">
        <v>0.143530811390733</v>
      </c>
      <c r="P15" s="19" t="n">
        <v>0.187081374873746</v>
      </c>
      <c r="Q15" s="19" t="n">
        <v>0.153907763441363</v>
      </c>
      <c r="R15" s="19" t="n">
        <v>0.150872551478879</v>
      </c>
      <c r="S15" s="19"/>
      <c r="T15" s="19" t="n">
        <v>0.104859636207453</v>
      </c>
      <c r="U15" s="19" t="n">
        <v>0.127056680954045</v>
      </c>
      <c r="V15" s="19" t="n">
        <v>0.212392490931904</v>
      </c>
      <c r="W15" s="19" t="n">
        <v>0.133063896037995</v>
      </c>
      <c r="X15" s="19"/>
      <c r="Y15" s="19" t="n">
        <v>0.172861843090988</v>
      </c>
      <c r="Z15" s="19" t="n">
        <v>0.185156787560561</v>
      </c>
      <c r="AA15" s="19" t="n">
        <v>0.138130509973747</v>
      </c>
      <c r="AB15" s="19" t="n">
        <v>0.166662730468277</v>
      </c>
      <c r="AC15" s="19" t="n">
        <v>0.125025679600777</v>
      </c>
      <c r="AD15" s="19" t="n">
        <v>0.0668473513455569</v>
      </c>
      <c r="AE15" s="19"/>
      <c r="AF15" s="19" t="n">
        <v>0.152772922763419</v>
      </c>
      <c r="AG15" s="19"/>
      <c r="AH15" s="19" t="n">
        <v>0.155500575337817</v>
      </c>
      <c r="AI15" s="19"/>
      <c r="AJ15" s="19" t="n">
        <v>0.178427305681186</v>
      </c>
      <c r="AK15" s="19" t="n">
        <v>0.13530623561792</v>
      </c>
      <c r="AL15" s="19" t="n">
        <v>0.132269484636697</v>
      </c>
      <c r="AM15" s="19" t="n">
        <v>0.174459021347992</v>
      </c>
      <c r="AN15" s="19" t="n">
        <v>0.197541945961068</v>
      </c>
      <c r="AO15" s="19" t="n">
        <v>0.144486571001638</v>
      </c>
      <c r="AP15" s="19" t="n">
        <v>0.142237473505641</v>
      </c>
    </row>
    <row r="16">
      <c r="B16" s="20" t="s">
        <v>193</v>
      </c>
      <c r="C16" s="19" t="n">
        <v>0.24124469485696</v>
      </c>
      <c r="D16" s="19" t="n">
        <v>0.176465484838076</v>
      </c>
      <c r="E16" s="19" t="n">
        <v>0.304612951924826</v>
      </c>
      <c r="F16" s="19"/>
      <c r="G16" s="19" t="n">
        <v>0.0573998675572744</v>
      </c>
      <c r="H16" s="19" t="n">
        <v>0.097359194548239</v>
      </c>
      <c r="I16" s="19" t="n">
        <v>0.159490348265399</v>
      </c>
      <c r="J16" s="19" t="n">
        <v>0.201002039532328</v>
      </c>
      <c r="K16" s="19" t="n">
        <v>0.30768577375497</v>
      </c>
      <c r="L16" s="19" t="n">
        <v>0.46477860089675</v>
      </c>
      <c r="M16" s="19"/>
      <c r="N16" s="19" t="n">
        <v>0.402044836499506</v>
      </c>
      <c r="O16" s="19" t="n">
        <v>0.257661631721339</v>
      </c>
      <c r="P16" s="19" t="n">
        <v>0.232218697020475</v>
      </c>
      <c r="Q16" s="19" t="n">
        <v>0.229707418289103</v>
      </c>
      <c r="R16" s="19" t="n">
        <v>0.188987589192036</v>
      </c>
      <c r="S16" s="19"/>
      <c r="T16" s="19" t="n">
        <v>0.216417045527855</v>
      </c>
      <c r="U16" s="19" t="n">
        <v>0.282575185708182</v>
      </c>
      <c r="V16" s="19" t="n">
        <v>0.256062217111799</v>
      </c>
      <c r="W16" s="19" t="n">
        <v>0.206892434825968</v>
      </c>
      <c r="X16" s="19"/>
      <c r="Y16" s="19" t="n">
        <v>0.135124691126577</v>
      </c>
      <c r="Z16" s="19" t="n">
        <v>0.137739243123157</v>
      </c>
      <c r="AA16" s="19" t="n">
        <v>0.43520323080444</v>
      </c>
      <c r="AB16" s="19" t="n">
        <v>0.220463050207151</v>
      </c>
      <c r="AC16" s="19" t="n">
        <v>0.0930587698098971</v>
      </c>
      <c r="AD16" s="19" t="n">
        <v>0.411122438906476</v>
      </c>
      <c r="AE16" s="19"/>
      <c r="AF16" s="19" t="n">
        <v>0.276880872405653</v>
      </c>
      <c r="AG16" s="19"/>
      <c r="AH16" s="19" t="n">
        <v>0.24124469485696</v>
      </c>
      <c r="AI16" s="19"/>
      <c r="AJ16" s="19" t="n">
        <v>0.2440914698478</v>
      </c>
      <c r="AK16" s="19" t="n">
        <v>0.31970989392969</v>
      </c>
      <c r="AL16" s="19" t="n">
        <v>0.207212841650678</v>
      </c>
      <c r="AM16" s="19" t="n">
        <v>0.104997933224034</v>
      </c>
      <c r="AN16" s="19" t="n">
        <v>0.276493682913832</v>
      </c>
      <c r="AO16" s="19" t="n">
        <v>0.259586867296557</v>
      </c>
      <c r="AP16" s="19" t="n">
        <v>0.228738089623874</v>
      </c>
    </row>
    <row r="17">
      <c r="B17" s="20" t="s">
        <v>60</v>
      </c>
      <c r="C17" s="21" t="n">
        <v>0.0591659358801358</v>
      </c>
      <c r="D17" s="21" t="n">
        <v>0.0583753718569481</v>
      </c>
      <c r="E17" s="21" t="n">
        <v>0.0599392806652199</v>
      </c>
      <c r="F17" s="21"/>
      <c r="G17" s="21" t="n">
        <v>0.0171051620729656</v>
      </c>
      <c r="H17" s="21" t="n">
        <v>0.0420843097561608</v>
      </c>
      <c r="I17" s="21" t="n">
        <v>0.0544774865551172</v>
      </c>
      <c r="J17" s="21" t="n">
        <v>0.0644844206556126</v>
      </c>
      <c r="K17" s="21" t="n">
        <v>0.0269769409860953</v>
      </c>
      <c r="L17" s="21" t="n">
        <v>0.109003359439705</v>
      </c>
      <c r="M17" s="21"/>
      <c r="N17" s="21" t="n">
        <v>0.0750010894965918</v>
      </c>
      <c r="O17" s="21" t="n">
        <v>0.03759143276883</v>
      </c>
      <c r="P17" s="21" t="n">
        <v>0.113395096989199</v>
      </c>
      <c r="Q17" s="21" t="n">
        <v>0.0252378195998429</v>
      </c>
      <c r="R17" s="21" t="n">
        <v>0.0604325540021436</v>
      </c>
      <c r="S17" s="21"/>
      <c r="T17" s="21" t="n">
        <v>0.0944156895532149</v>
      </c>
      <c r="U17" s="21" t="n">
        <v>0.0423891414404109</v>
      </c>
      <c r="V17" s="21" t="n">
        <v>0.0538985613567769</v>
      </c>
      <c r="W17" s="21" t="n">
        <v>0.0618490149023823</v>
      </c>
      <c r="X17" s="21"/>
      <c r="Y17" s="21" t="n">
        <v>0.0417655658534063</v>
      </c>
      <c r="Z17" s="21" t="n">
        <v>0</v>
      </c>
      <c r="AA17" s="21" t="n">
        <v>0.116778199081491</v>
      </c>
      <c r="AB17" s="21" t="n">
        <v>0.0400802216772598</v>
      </c>
      <c r="AC17" s="21" t="n">
        <v>0</v>
      </c>
      <c r="AD17" s="21" t="n">
        <v>0.0521169329522743</v>
      </c>
      <c r="AE17" s="21"/>
      <c r="AF17" s="21" t="n">
        <v>0.0410674344368077</v>
      </c>
      <c r="AG17" s="21"/>
      <c r="AH17" s="21" t="n">
        <v>0.0591659358801358</v>
      </c>
      <c r="AI17" s="21"/>
      <c r="AJ17" s="21" t="n">
        <v>0.032981708612397</v>
      </c>
      <c r="AK17" s="21" t="n">
        <v>0.0688882123111791</v>
      </c>
      <c r="AL17" s="21" t="n">
        <v>0.0734906187096063</v>
      </c>
      <c r="AM17" s="21" t="n">
        <v>0.0810044202049581</v>
      </c>
      <c r="AN17" s="21" t="n">
        <v>0.0461467419453145</v>
      </c>
      <c r="AO17" s="21" t="n">
        <v>0.0452725589147913</v>
      </c>
      <c r="AP17" s="21" t="n">
        <v>0.0744532743634054</v>
      </c>
    </row>
    <row r="18">
      <c r="B18" s="18" t="s">
        <v>122</v>
      </c>
    </row>
    <row r="19">
      <c r="B19" t="s">
        <v>65</v>
      </c>
    </row>
    <row r="20">
      <c r="B20" t="s">
        <v>66</v>
      </c>
    </row>
    <row r="22">
      <c r="B22" s="9" t="str">
        <f>=HYPERLINK("#'Contents'!A1", "Return to Contents")</f>
      </c>
    </row>
  </sheetData>
  <mergeCells count="9">
    <mergeCell ref="D5:E5"/>
    <mergeCell ref="G5:L5"/>
    <mergeCell ref="N5:R5"/>
    <mergeCell ref="T5:W5"/>
    <mergeCell ref="Y5:AD5"/>
    <mergeCell ref="AF5:AF5"/>
    <mergeCell ref="AH5:AH5"/>
    <mergeCell ref="AJ5:AP5"/>
    <mergeCell ref="D2:AJ2"/>
  </mergeCells>
  <pageMargins left="0.7" right="0.7" top="0.75" bottom="0.75" header="0.3" footer="0.3"/>
  <pageSetup paperSize="9" orientation="portrait" horizontalDpi="300" verticalDpi="300" r:id="rId2"/>
  <drawing r:id="rId1"/>
</worksheet>
</file>

<file path=xl/worksheets/sheet4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2.21" hidden="0" customWidth="1"/>
    <col min="20" max="20" width="10.71" hidden="0" customWidth="1"/>
    <col min="21" max="21" width="10.71" hidden="0" customWidth="1"/>
    <col min="22" max="22" width="10.71" hidden="0" customWidth="1"/>
    <col min="23" max="23" width="10.71" hidden="0" customWidth="1"/>
    <col min="24" max="24" width="2.2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2.21" hidden="0" customWidth="1"/>
    <col min="34" max="34" width="10.71" hidden="0" customWidth="1"/>
    <col min="35" max="35" width="2.2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s>
  <sheetData>
    <row r="2" ht="40" customHeight="1">
      <c r="D2" s="16" t="s">
        <v>196</v>
      </c>
    </row>
    <row r="5" ht="30" customHeight="1">
      <c r="B5" s="17"/>
      <c r="C5" s="17"/>
      <c r="D5" s="17" t="s">
        <v>51</v>
      </c>
      <c r="E5" s="17"/>
      <c r="F5" s="17"/>
      <c r="G5" s="17" t="s">
        <v>52</v>
      </c>
      <c r="H5" s="17"/>
      <c r="I5" s="17"/>
      <c r="J5" s="17"/>
      <c r="K5" s="17"/>
      <c r="L5" s="17"/>
      <c r="M5" s="17"/>
      <c r="N5" s="17" t="s">
        <v>53</v>
      </c>
      <c r="O5" s="17"/>
      <c r="P5" s="17"/>
      <c r="Q5" s="17"/>
      <c r="R5" s="17"/>
      <c r="S5" s="17"/>
      <c r="T5" s="17" t="s">
        <v>54</v>
      </c>
      <c r="U5" s="17"/>
      <c r="V5" s="17"/>
      <c r="W5" s="17"/>
      <c r="X5" s="17"/>
      <c r="Y5" s="17" t="s">
        <v>55</v>
      </c>
      <c r="Z5" s="17"/>
      <c r="AA5" s="17"/>
      <c r="AB5" s="17"/>
      <c r="AC5" s="17"/>
      <c r="AD5" s="17"/>
      <c r="AE5" s="17"/>
      <c r="AF5" s="17" t="s">
        <v>42</v>
      </c>
      <c r="AG5" s="17"/>
      <c r="AH5" s="17" t="s">
        <v>43</v>
      </c>
      <c r="AI5" s="17"/>
      <c r="AJ5" s="17" t="s">
        <v>56</v>
      </c>
      <c r="AK5" s="17"/>
      <c r="AL5" s="17"/>
      <c r="AM5" s="17"/>
      <c r="AN5" s="17"/>
      <c r="AO5" s="17"/>
      <c r="AP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R6" s="13" t="s">
        <v>31</v>
      </c>
      <c r="T6" s="13" t="s">
        <v>32</v>
      </c>
      <c r="U6" s="13" t="s">
        <v>33</v>
      </c>
      <c r="V6" s="13" t="s">
        <v>34</v>
      </c>
      <c r="W6" s="13" t="s">
        <v>35</v>
      </c>
      <c r="Y6" s="13" t="s">
        <v>36</v>
      </c>
      <c r="Z6" s="13" t="s">
        <v>37</v>
      </c>
      <c r="AA6" s="13" t="s">
        <v>38</v>
      </c>
      <c r="AB6" s="13" t="s">
        <v>39</v>
      </c>
      <c r="AC6" s="13" t="s">
        <v>40</v>
      </c>
      <c r="AD6" s="13" t="s">
        <v>41</v>
      </c>
      <c r="AF6" s="13" t="s">
        <v>42</v>
      </c>
      <c r="AH6" s="13" t="s">
        <v>43</v>
      </c>
      <c r="AJ6" s="13" t="s">
        <v>44</v>
      </c>
      <c r="AK6" s="13" t="s">
        <v>45</v>
      </c>
      <c r="AL6" s="13" t="s">
        <v>46</v>
      </c>
      <c r="AM6" s="13" t="s">
        <v>47</v>
      </c>
      <c r="AN6" s="13" t="s">
        <v>48</v>
      </c>
      <c r="AO6" s="13" t="s">
        <v>49</v>
      </c>
      <c r="AP6" s="13" t="s">
        <v>50</v>
      </c>
    </row>
    <row r="7" ht="30" customHeight="1">
      <c r="B7" s="11" t="s">
        <v>19</v>
      </c>
      <c r="C7" s="11" t="n">
        <v>939</v>
      </c>
      <c r="D7" s="11" t="n">
        <v>465</v>
      </c>
      <c r="E7" s="11" t="n">
        <v>474</v>
      </c>
      <c r="F7" s="11"/>
      <c r="G7" s="11" t="n">
        <v>111</v>
      </c>
      <c r="H7" s="11" t="n">
        <v>170</v>
      </c>
      <c r="I7" s="11" t="n">
        <v>183</v>
      </c>
      <c r="J7" s="11" t="n">
        <v>163</v>
      </c>
      <c r="K7" s="11" t="n">
        <v>124</v>
      </c>
      <c r="L7" s="11" t="n">
        <v>188</v>
      </c>
      <c r="M7" s="11"/>
      <c r="N7" s="11" t="n">
        <v>53</v>
      </c>
      <c r="O7" s="11" t="n">
        <v>158</v>
      </c>
      <c r="P7" s="11" t="n">
        <v>191</v>
      </c>
      <c r="Q7" s="11" t="n">
        <v>358</v>
      </c>
      <c r="R7" s="11" t="n">
        <v>177</v>
      </c>
      <c r="S7" s="11"/>
      <c r="T7" s="11" t="n">
        <v>44</v>
      </c>
      <c r="U7" s="11" t="n">
        <v>146</v>
      </c>
      <c r="V7" s="11" t="n">
        <v>161</v>
      </c>
      <c r="W7" s="11" t="n">
        <v>498</v>
      </c>
      <c r="X7" s="11"/>
      <c r="Y7" s="11" t="n">
        <v>447</v>
      </c>
      <c r="Z7" s="11" t="n">
        <v>98</v>
      </c>
      <c r="AA7" s="11" t="n">
        <v>219</v>
      </c>
      <c r="AB7" s="11" t="n">
        <v>52</v>
      </c>
      <c r="AC7" s="11" t="n">
        <v>56</v>
      </c>
      <c r="AD7" s="11" t="n">
        <v>57</v>
      </c>
      <c r="AE7" s="11"/>
      <c r="AF7" s="11" t="n">
        <v>465</v>
      </c>
      <c r="AG7" s="11"/>
      <c r="AH7" s="11" t="n">
        <v>939</v>
      </c>
      <c r="AI7" s="11"/>
      <c r="AJ7" s="11" t="n">
        <v>255</v>
      </c>
      <c r="AK7" s="11" t="n">
        <v>180</v>
      </c>
      <c r="AL7" s="11" t="n">
        <v>178</v>
      </c>
      <c r="AM7" s="11" t="n">
        <v>83</v>
      </c>
      <c r="AN7" s="11" t="n">
        <v>59</v>
      </c>
      <c r="AO7" s="11" t="n">
        <v>89</v>
      </c>
      <c r="AP7" s="11" t="n">
        <v>95</v>
      </c>
    </row>
    <row r="8" ht="30" customHeight="1">
      <c r="B8" s="12" t="s">
        <v>20</v>
      </c>
      <c r="C8" s="12" t="n">
        <v>939</v>
      </c>
      <c r="D8" s="12" t="n">
        <v>464</v>
      </c>
      <c r="E8" s="12" t="n">
        <v>475</v>
      </c>
      <c r="F8" s="12"/>
      <c r="G8" s="12" t="n">
        <v>95</v>
      </c>
      <c r="H8" s="12" t="n">
        <v>159</v>
      </c>
      <c r="I8" s="12" t="n">
        <v>158</v>
      </c>
      <c r="J8" s="12" t="n">
        <v>159</v>
      </c>
      <c r="K8" s="12" t="n">
        <v>142</v>
      </c>
      <c r="L8" s="12" t="n">
        <v>225</v>
      </c>
      <c r="M8" s="12"/>
      <c r="N8" s="12" t="n">
        <v>66</v>
      </c>
      <c r="O8" s="12" t="n">
        <v>186</v>
      </c>
      <c r="P8" s="12" t="n">
        <v>241</v>
      </c>
      <c r="Q8" s="12" t="n">
        <v>300</v>
      </c>
      <c r="R8" s="12" t="n">
        <v>144</v>
      </c>
      <c r="S8" s="12"/>
      <c r="T8" s="12" t="n">
        <v>42</v>
      </c>
      <c r="U8" s="12" t="n">
        <v>167</v>
      </c>
      <c r="V8" s="12" t="n">
        <v>174</v>
      </c>
      <c r="W8" s="12" t="n">
        <v>462</v>
      </c>
      <c r="X8" s="12"/>
      <c r="Y8" s="12" t="n">
        <v>400</v>
      </c>
      <c r="Z8" s="12" t="n">
        <v>97</v>
      </c>
      <c r="AA8" s="12" t="n">
        <v>262</v>
      </c>
      <c r="AB8" s="12" t="n">
        <v>58</v>
      </c>
      <c r="AC8" s="12" t="n">
        <v>48</v>
      </c>
      <c r="AD8" s="12" t="n">
        <v>63</v>
      </c>
      <c r="AE8" s="12"/>
      <c r="AF8" s="12" t="n">
        <v>476</v>
      </c>
      <c r="AG8" s="12"/>
      <c r="AH8" s="12" t="n">
        <v>939</v>
      </c>
      <c r="AI8" s="12"/>
      <c r="AJ8" s="12" t="n">
        <v>228</v>
      </c>
      <c r="AK8" s="12" t="n">
        <v>182</v>
      </c>
      <c r="AL8" s="12" t="n">
        <v>152</v>
      </c>
      <c r="AM8" s="12" t="n">
        <v>88</v>
      </c>
      <c r="AN8" s="12" t="n">
        <v>72</v>
      </c>
      <c r="AO8" s="12" t="n">
        <v>78</v>
      </c>
      <c r="AP8" s="12" t="n">
        <v>139</v>
      </c>
    </row>
    <row r="9">
      <c r="B9" s="20" t="s">
        <v>186</v>
      </c>
      <c r="C9" s="19" t="n">
        <v>0.0218888068774157</v>
      </c>
      <c r="D9" s="19" t="n">
        <v>0.0237784735068858</v>
      </c>
      <c r="E9" s="19" t="n">
        <v>0.0200402989886359</v>
      </c>
      <c r="F9" s="19"/>
      <c r="G9" s="19" t="n">
        <v>0.0327788150870619</v>
      </c>
      <c r="H9" s="19" t="n">
        <v>0.0501348331859327</v>
      </c>
      <c r="I9" s="19" t="n">
        <v>0.0368202664367062</v>
      </c>
      <c r="J9" s="19" t="n">
        <v>0.0123328370008611</v>
      </c>
      <c r="K9" s="19" t="n">
        <v>0.0117745734857766</v>
      </c>
      <c r="L9" s="19" t="n">
        <v>0</v>
      </c>
      <c r="M9" s="19"/>
      <c r="N9" s="19" t="n">
        <v>0</v>
      </c>
      <c r="O9" s="19" t="n">
        <v>0.0150597056786731</v>
      </c>
      <c r="P9" s="19" t="n">
        <v>0.0176652778070477</v>
      </c>
      <c r="Q9" s="19" t="n">
        <v>0.0259515797524481</v>
      </c>
      <c r="R9" s="19" t="n">
        <v>0.0396614343365775</v>
      </c>
      <c r="S9" s="19"/>
      <c r="T9" s="19" t="n">
        <v>0.0536327422897484</v>
      </c>
      <c r="U9" s="19" t="n">
        <v>0.0056788341529443</v>
      </c>
      <c r="V9" s="19" t="n">
        <v>0.0167475261242787</v>
      </c>
      <c r="W9" s="19" t="n">
        <v>0.031293054079972</v>
      </c>
      <c r="X9" s="19"/>
      <c r="Y9" s="19" t="n">
        <v>0.0405845055044221</v>
      </c>
      <c r="Z9" s="19" t="n">
        <v>0.011415983255296</v>
      </c>
      <c r="AA9" s="19" t="n">
        <v>0.00375399910447536</v>
      </c>
      <c r="AB9" s="19" t="n">
        <v>0.0127003205590249</v>
      </c>
      <c r="AC9" s="19" t="n">
        <v>0.0176132496189521</v>
      </c>
      <c r="AD9" s="19" t="n">
        <v>0.0105236813452939</v>
      </c>
      <c r="AE9" s="19"/>
      <c r="AF9" s="19" t="n">
        <v>0.0216836642142938</v>
      </c>
      <c r="AG9" s="19"/>
      <c r="AH9" s="19" t="n">
        <v>0.0218888068774157</v>
      </c>
      <c r="AI9" s="19"/>
      <c r="AJ9" s="19" t="n">
        <v>0.0455391097201727</v>
      </c>
      <c r="AK9" s="19" t="n">
        <v>0.0113585358053217</v>
      </c>
      <c r="AL9" s="19" t="n">
        <v>0.0288270471814634</v>
      </c>
      <c r="AM9" s="19" t="n">
        <v>0.0424797161430441</v>
      </c>
      <c r="AN9" s="19" t="n">
        <v>0</v>
      </c>
      <c r="AO9" s="19" t="n">
        <v>0</v>
      </c>
      <c r="AP9" s="19" t="n">
        <v>0</v>
      </c>
    </row>
    <row r="10">
      <c r="B10" s="20" t="s">
        <v>187</v>
      </c>
      <c r="C10" s="19" t="n">
        <v>0.0365577179342428</v>
      </c>
      <c r="D10" s="19" t="n">
        <v>0.0584523037594258</v>
      </c>
      <c r="E10" s="19" t="n">
        <v>0.0151400170613827</v>
      </c>
      <c r="F10" s="19"/>
      <c r="G10" s="19" t="n">
        <v>0.0674139153611601</v>
      </c>
      <c r="H10" s="19" t="n">
        <v>0.105299551261214</v>
      </c>
      <c r="I10" s="19" t="n">
        <v>0.047275080772048</v>
      </c>
      <c r="J10" s="19" t="n">
        <v>0.00705496768453475</v>
      </c>
      <c r="K10" s="19" t="n">
        <v>0.0133519986761255</v>
      </c>
      <c r="L10" s="19" t="n">
        <v>0.00292925363292606</v>
      </c>
      <c r="M10" s="19"/>
      <c r="N10" s="19" t="n">
        <v>0.0488727717415854</v>
      </c>
      <c r="O10" s="19" t="n">
        <v>0.0174331123345895</v>
      </c>
      <c r="P10" s="19" t="n">
        <v>0.021831696818321</v>
      </c>
      <c r="Q10" s="19" t="n">
        <v>0.0417774665815325</v>
      </c>
      <c r="R10" s="19" t="n">
        <v>0.0700227662921892</v>
      </c>
      <c r="S10" s="19"/>
      <c r="T10" s="19" t="n">
        <v>0</v>
      </c>
      <c r="U10" s="19" t="n">
        <v>0.0311080450715416</v>
      </c>
      <c r="V10" s="19" t="n">
        <v>0.0324381879001071</v>
      </c>
      <c r="W10" s="19" t="n">
        <v>0.0433392571371634</v>
      </c>
      <c r="X10" s="19"/>
      <c r="Y10" s="19" t="n">
        <v>0.0595292143702633</v>
      </c>
      <c r="Z10" s="19" t="n">
        <v>0.0138608624256055</v>
      </c>
      <c r="AA10" s="19" t="n">
        <v>0.00387723381569129</v>
      </c>
      <c r="AB10" s="19" t="n">
        <v>0.0932333695606408</v>
      </c>
      <c r="AC10" s="19" t="n">
        <v>0.0587280183576853</v>
      </c>
      <c r="AD10" s="19" t="n">
        <v>0</v>
      </c>
      <c r="AE10" s="19"/>
      <c r="AF10" s="19" t="n">
        <v>0.0279791025503806</v>
      </c>
      <c r="AG10" s="19"/>
      <c r="AH10" s="19" t="n">
        <v>0.0365577179342428</v>
      </c>
      <c r="AI10" s="19"/>
      <c r="AJ10" s="19" t="n">
        <v>0.0539747937160265</v>
      </c>
      <c r="AK10" s="19" t="n">
        <v>0.00579928552490683</v>
      </c>
      <c r="AL10" s="19" t="n">
        <v>0.0269405356864881</v>
      </c>
      <c r="AM10" s="19" t="n">
        <v>0.0444086272180722</v>
      </c>
      <c r="AN10" s="19" t="n">
        <v>0.0490134008756543</v>
      </c>
      <c r="AO10" s="19" t="n">
        <v>0.0412411072661633</v>
      </c>
      <c r="AP10" s="19" t="n">
        <v>0.0446644425466134</v>
      </c>
    </row>
    <row r="11">
      <c r="B11" s="20" t="s">
        <v>188</v>
      </c>
      <c r="C11" s="19" t="n">
        <v>0.0381654428492007</v>
      </c>
      <c r="D11" s="19" t="n">
        <v>0.0434495383715349</v>
      </c>
      <c r="E11" s="19" t="n">
        <v>0.0329964399648985</v>
      </c>
      <c r="F11" s="19"/>
      <c r="G11" s="19" t="n">
        <v>0.0478185622385347</v>
      </c>
      <c r="H11" s="19" t="n">
        <v>0.0775419380133623</v>
      </c>
      <c r="I11" s="19" t="n">
        <v>0.0676682367866423</v>
      </c>
      <c r="J11" s="19" t="n">
        <v>0.0370304059907474</v>
      </c>
      <c r="K11" s="19" t="n">
        <v>0.0106296440173911</v>
      </c>
      <c r="L11" s="19" t="n">
        <v>0.00378196308677055</v>
      </c>
      <c r="M11" s="19"/>
      <c r="N11" s="19" t="n">
        <v>0.0171003287592444</v>
      </c>
      <c r="O11" s="19" t="n">
        <v>0.0321681528173521</v>
      </c>
      <c r="P11" s="19" t="n">
        <v>0.0246178673159699</v>
      </c>
      <c r="Q11" s="19" t="n">
        <v>0.0470772481947613</v>
      </c>
      <c r="R11" s="19" t="n">
        <v>0.0602431441475668</v>
      </c>
      <c r="S11" s="19"/>
      <c r="T11" s="19" t="n">
        <v>0.116923126085082</v>
      </c>
      <c r="U11" s="19" t="n">
        <v>0.023866858307012</v>
      </c>
      <c r="V11" s="19" t="n">
        <v>0.0278162830057543</v>
      </c>
      <c r="W11" s="19" t="n">
        <v>0.0479320957758489</v>
      </c>
      <c r="X11" s="19"/>
      <c r="Y11" s="19" t="n">
        <v>0.0635298565983082</v>
      </c>
      <c r="Z11" s="19" t="n">
        <v>0.0281438999821815</v>
      </c>
      <c r="AA11" s="19" t="n">
        <v>0</v>
      </c>
      <c r="AB11" s="19" t="n">
        <v>0.0729361215547329</v>
      </c>
      <c r="AC11" s="19" t="n">
        <v>0.0734540432687766</v>
      </c>
      <c r="AD11" s="19" t="n">
        <v>0</v>
      </c>
      <c r="AE11" s="19"/>
      <c r="AF11" s="19" t="n">
        <v>0.0541088709946541</v>
      </c>
      <c r="AG11" s="19"/>
      <c r="AH11" s="19" t="n">
        <v>0.0381654428492007</v>
      </c>
      <c r="AI11" s="19"/>
      <c r="AJ11" s="19" t="n">
        <v>0.0327341983148082</v>
      </c>
      <c r="AK11" s="19" t="n">
        <v>0.0188860367195533</v>
      </c>
      <c r="AL11" s="19" t="n">
        <v>0.065620031895027</v>
      </c>
      <c r="AM11" s="19" t="n">
        <v>0.0314157527177606</v>
      </c>
      <c r="AN11" s="19" t="n">
        <v>0.0118099617408987</v>
      </c>
      <c r="AO11" s="19" t="n">
        <v>0.0427949390572335</v>
      </c>
      <c r="AP11" s="19" t="n">
        <v>0.0574418348901201</v>
      </c>
    </row>
    <row r="12">
      <c r="B12" s="20" t="s">
        <v>189</v>
      </c>
      <c r="C12" s="19" t="n">
        <v>0.0304418304832137</v>
      </c>
      <c r="D12" s="19" t="n">
        <v>0.0339785907218366</v>
      </c>
      <c r="E12" s="19" t="n">
        <v>0.0269821042543337</v>
      </c>
      <c r="F12" s="19"/>
      <c r="G12" s="19" t="n">
        <v>0.0695421323049534</v>
      </c>
      <c r="H12" s="19" t="n">
        <v>0.0703400648232877</v>
      </c>
      <c r="I12" s="19" t="n">
        <v>0.0374527076200708</v>
      </c>
      <c r="J12" s="19" t="n">
        <v>0.0155743132805181</v>
      </c>
      <c r="K12" s="19" t="n">
        <v>0.0055005105430459</v>
      </c>
      <c r="L12" s="19" t="n">
        <v>0.00704741493296505</v>
      </c>
      <c r="M12" s="19"/>
      <c r="N12" s="19" t="n">
        <v>0</v>
      </c>
      <c r="O12" s="19" t="n">
        <v>0.0483797807726053</v>
      </c>
      <c r="P12" s="19" t="n">
        <v>0.0316953716101663</v>
      </c>
      <c r="Q12" s="19" t="n">
        <v>0.0226857103513687</v>
      </c>
      <c r="R12" s="19" t="n">
        <v>0.0355935464278799</v>
      </c>
      <c r="S12" s="19"/>
      <c r="T12" s="19" t="n">
        <v>0.061620712126726</v>
      </c>
      <c r="U12" s="19" t="n">
        <v>0.0232792278399599</v>
      </c>
      <c r="V12" s="19" t="n">
        <v>0.0369738438521931</v>
      </c>
      <c r="W12" s="19" t="n">
        <v>0.0280356853968732</v>
      </c>
      <c r="X12" s="19"/>
      <c r="Y12" s="19" t="n">
        <v>0.0310355179572651</v>
      </c>
      <c r="Z12" s="19" t="n">
        <v>0.0738214134469569</v>
      </c>
      <c r="AA12" s="19" t="n">
        <v>0.00605264895351328</v>
      </c>
      <c r="AB12" s="19" t="n">
        <v>0.0635764286258309</v>
      </c>
      <c r="AC12" s="19" t="n">
        <v>0.0785068770812331</v>
      </c>
      <c r="AD12" s="19" t="n">
        <v>0</v>
      </c>
      <c r="AE12" s="19"/>
      <c r="AF12" s="19" t="n">
        <v>0.0239467823078251</v>
      </c>
      <c r="AG12" s="19"/>
      <c r="AH12" s="19" t="n">
        <v>0.0304418304832137</v>
      </c>
      <c r="AI12" s="19"/>
      <c r="AJ12" s="19" t="n">
        <v>0.0419944845533682</v>
      </c>
      <c r="AK12" s="19" t="n">
        <v>0.0321785169674468</v>
      </c>
      <c r="AL12" s="19" t="n">
        <v>0.0247064666359261</v>
      </c>
      <c r="AM12" s="19" t="n">
        <v>0.0237883240492595</v>
      </c>
      <c r="AN12" s="19" t="n">
        <v>0.0240490555989202</v>
      </c>
      <c r="AO12" s="19" t="n">
        <v>0.0129492473191016</v>
      </c>
      <c r="AP12" s="19" t="n">
        <v>0.032872612200822</v>
      </c>
    </row>
    <row r="13">
      <c r="B13" s="20" t="s">
        <v>190</v>
      </c>
      <c r="C13" s="19" t="n">
        <v>0.0490744127778607</v>
      </c>
      <c r="D13" s="19" t="n">
        <v>0.0500797351964356</v>
      </c>
      <c r="E13" s="19" t="n">
        <v>0.0480909872399795</v>
      </c>
      <c r="F13" s="19"/>
      <c r="G13" s="19" t="n">
        <v>0.0908004867650561</v>
      </c>
      <c r="H13" s="19" t="n">
        <v>0.0689534739640893</v>
      </c>
      <c r="I13" s="19" t="n">
        <v>0.0474158000944264</v>
      </c>
      <c r="J13" s="19" t="n">
        <v>0.0503519516472192</v>
      </c>
      <c r="K13" s="19" t="n">
        <v>0.0592146298735414</v>
      </c>
      <c r="L13" s="19" t="n">
        <v>0.0111389133253958</v>
      </c>
      <c r="M13" s="19"/>
      <c r="N13" s="19" t="n">
        <v>0.0671770827820308</v>
      </c>
      <c r="O13" s="19" t="n">
        <v>0.040517116967367</v>
      </c>
      <c r="P13" s="19" t="n">
        <v>0.0525458649082873</v>
      </c>
      <c r="Q13" s="19" t="n">
        <v>0.0416038400797892</v>
      </c>
      <c r="R13" s="19" t="n">
        <v>0.0623007990529325</v>
      </c>
      <c r="S13" s="19"/>
      <c r="T13" s="19" t="n">
        <v>0.0710743963171877</v>
      </c>
      <c r="U13" s="19" t="n">
        <v>0.0666451067125624</v>
      </c>
      <c r="V13" s="19" t="n">
        <v>0.0586421690310302</v>
      </c>
      <c r="W13" s="19" t="n">
        <v>0.0428598622156007</v>
      </c>
      <c r="X13" s="19"/>
      <c r="Y13" s="19" t="n">
        <v>0.0549805441022154</v>
      </c>
      <c r="Z13" s="19" t="n">
        <v>0.103008983079677</v>
      </c>
      <c r="AA13" s="19" t="n">
        <v>0.0147795135127229</v>
      </c>
      <c r="AB13" s="19" t="n">
        <v>0.114994546895348</v>
      </c>
      <c r="AC13" s="19" t="n">
        <v>0.0337173452508683</v>
      </c>
      <c r="AD13" s="19" t="n">
        <v>0.0105329483834991</v>
      </c>
      <c r="AE13" s="19"/>
      <c r="AF13" s="19" t="n">
        <v>0.0390675428286789</v>
      </c>
      <c r="AG13" s="19"/>
      <c r="AH13" s="19" t="n">
        <v>0.0490744127778607</v>
      </c>
      <c r="AI13" s="19"/>
      <c r="AJ13" s="19" t="n">
        <v>0.0273129217257765</v>
      </c>
      <c r="AK13" s="19" t="n">
        <v>0.0538797036049977</v>
      </c>
      <c r="AL13" s="19" t="n">
        <v>0.041595629131294</v>
      </c>
      <c r="AM13" s="19" t="n">
        <v>0.0676962320295308</v>
      </c>
      <c r="AN13" s="19" t="n">
        <v>0.121664953563741</v>
      </c>
      <c r="AO13" s="19" t="n">
        <v>0.0735118700314205</v>
      </c>
      <c r="AP13" s="19" t="n">
        <v>0.0235972550337838</v>
      </c>
    </row>
    <row r="14">
      <c r="B14" s="20" t="s">
        <v>191</v>
      </c>
      <c r="C14" s="19" t="n">
        <v>0.0393412361205185</v>
      </c>
      <c r="D14" s="19" t="n">
        <v>0.0390618043317811</v>
      </c>
      <c r="E14" s="19" t="n">
        <v>0.0396145816185028</v>
      </c>
      <c r="F14" s="19"/>
      <c r="G14" s="19" t="n">
        <v>0.0756463943394887</v>
      </c>
      <c r="H14" s="19" t="n">
        <v>0.0486444720530419</v>
      </c>
      <c r="I14" s="19" t="n">
        <v>0.0627552647734743</v>
      </c>
      <c r="J14" s="19" t="n">
        <v>0.0331240254394823</v>
      </c>
      <c r="K14" s="19" t="n">
        <v>0.035608895035355</v>
      </c>
      <c r="L14" s="19" t="n">
        <v>0.00771970589046531</v>
      </c>
      <c r="M14" s="19"/>
      <c r="N14" s="19" t="n">
        <v>0.0452819035891515</v>
      </c>
      <c r="O14" s="19" t="n">
        <v>0.029457793847491</v>
      </c>
      <c r="P14" s="19" t="n">
        <v>0.0349320011817944</v>
      </c>
      <c r="Q14" s="19" t="n">
        <v>0.0456274471769249</v>
      </c>
      <c r="R14" s="19" t="n">
        <v>0.0442736891230941</v>
      </c>
      <c r="S14" s="19"/>
      <c r="T14" s="19" t="n">
        <v>0.0597529618361526</v>
      </c>
      <c r="U14" s="19" t="n">
        <v>0.0467182753812993</v>
      </c>
      <c r="V14" s="19" t="n">
        <v>0.0442155307734926</v>
      </c>
      <c r="W14" s="19" t="n">
        <v>0.0372208621073878</v>
      </c>
      <c r="X14" s="19"/>
      <c r="Y14" s="19" t="n">
        <v>0.050191871245831</v>
      </c>
      <c r="Z14" s="19" t="n">
        <v>0.0427452062620208</v>
      </c>
      <c r="AA14" s="19" t="n">
        <v>0.013169536641385</v>
      </c>
      <c r="AB14" s="19" t="n">
        <v>0.0760820698493319</v>
      </c>
      <c r="AC14" s="19" t="n">
        <v>0.0765827270182663</v>
      </c>
      <c r="AD14" s="19" t="n">
        <v>0.0195253457423586</v>
      </c>
      <c r="AE14" s="19"/>
      <c r="AF14" s="19" t="n">
        <v>0.036148683093423</v>
      </c>
      <c r="AG14" s="19"/>
      <c r="AH14" s="19" t="n">
        <v>0.0393412361205185</v>
      </c>
      <c r="AI14" s="19"/>
      <c r="AJ14" s="19" t="n">
        <v>0.0463000765613523</v>
      </c>
      <c r="AK14" s="19" t="n">
        <v>0.0253857948306404</v>
      </c>
      <c r="AL14" s="19" t="n">
        <v>0.0377095365559496</v>
      </c>
      <c r="AM14" s="19" t="n">
        <v>0.085760271097164</v>
      </c>
      <c r="AN14" s="19" t="n">
        <v>0.0612619652306154</v>
      </c>
      <c r="AO14" s="19" t="n">
        <v>0.0248632778733009</v>
      </c>
      <c r="AP14" s="19" t="n">
        <v>0.0155156136844452</v>
      </c>
    </row>
    <row r="15">
      <c r="B15" s="20" t="s">
        <v>192</v>
      </c>
      <c r="C15" s="19" t="n">
        <v>0.0959732302246123</v>
      </c>
      <c r="D15" s="19" t="n">
        <v>0.0772355723964455</v>
      </c>
      <c r="E15" s="19" t="n">
        <v>0.114302764001867</v>
      </c>
      <c r="F15" s="19"/>
      <c r="G15" s="19" t="n">
        <v>0.211043082183157</v>
      </c>
      <c r="H15" s="19" t="n">
        <v>0.0885308520919694</v>
      </c>
      <c r="I15" s="19" t="n">
        <v>0.150114768151389</v>
      </c>
      <c r="J15" s="19" t="n">
        <v>0.12888258180525</v>
      </c>
      <c r="K15" s="19" t="n">
        <v>0.0444767169560597</v>
      </c>
      <c r="L15" s="19" t="n">
        <v>0.0237741874328251</v>
      </c>
      <c r="M15" s="19"/>
      <c r="N15" s="19" t="n">
        <v>0.0614756024260057</v>
      </c>
      <c r="O15" s="19" t="n">
        <v>0.120137936016945</v>
      </c>
      <c r="P15" s="19" t="n">
        <v>0.0562612560333446</v>
      </c>
      <c r="Q15" s="19" t="n">
        <v>0.105465577340918</v>
      </c>
      <c r="R15" s="19" t="n">
        <v>0.128578619966821</v>
      </c>
      <c r="S15" s="19"/>
      <c r="T15" s="19" t="n">
        <v>0.151466583291284</v>
      </c>
      <c r="U15" s="19" t="n">
        <v>0.0629556319279249</v>
      </c>
      <c r="V15" s="19" t="n">
        <v>0.071954027405897</v>
      </c>
      <c r="W15" s="19" t="n">
        <v>0.111146476301394</v>
      </c>
      <c r="X15" s="19"/>
      <c r="Y15" s="19" t="n">
        <v>0.127850767436772</v>
      </c>
      <c r="Z15" s="19" t="n">
        <v>0.141693005248273</v>
      </c>
      <c r="AA15" s="19" t="n">
        <v>0.0164123193628508</v>
      </c>
      <c r="AB15" s="19" t="n">
        <v>0.0552131696750602</v>
      </c>
      <c r="AC15" s="19" t="n">
        <v>0.306116035724156</v>
      </c>
      <c r="AD15" s="19" t="n">
        <v>0.0495080188540255</v>
      </c>
      <c r="AE15" s="19"/>
      <c r="AF15" s="19" t="n">
        <v>0.0716372520585315</v>
      </c>
      <c r="AG15" s="19"/>
      <c r="AH15" s="19" t="n">
        <v>0.0959732302246123</v>
      </c>
      <c r="AI15" s="19"/>
      <c r="AJ15" s="19" t="n">
        <v>0.0947236845949092</v>
      </c>
      <c r="AK15" s="19" t="n">
        <v>0.0777269865431724</v>
      </c>
      <c r="AL15" s="19" t="n">
        <v>0.144398089091806</v>
      </c>
      <c r="AM15" s="19" t="n">
        <v>0.0875907761600263</v>
      </c>
      <c r="AN15" s="19" t="n">
        <v>0.0755589769642213</v>
      </c>
      <c r="AO15" s="19" t="n">
        <v>0.0990750978355967</v>
      </c>
      <c r="AP15" s="19" t="n">
        <v>0.0829511634883679</v>
      </c>
    </row>
    <row r="16">
      <c r="B16" s="20" t="s">
        <v>193</v>
      </c>
      <c r="C16" s="19" t="n">
        <v>0.627754951085948</v>
      </c>
      <c r="D16" s="19" t="n">
        <v>0.623282864391552</v>
      </c>
      <c r="E16" s="19" t="n">
        <v>0.632129631468709</v>
      </c>
      <c r="F16" s="19"/>
      <c r="G16" s="19" t="n">
        <v>0.339619701758343</v>
      </c>
      <c r="H16" s="19" t="n">
        <v>0.422621115626535</v>
      </c>
      <c r="I16" s="19" t="n">
        <v>0.498591083298598</v>
      </c>
      <c r="J16" s="19" t="n">
        <v>0.64094992672253</v>
      </c>
      <c r="K16" s="19" t="n">
        <v>0.785418703480718</v>
      </c>
      <c r="L16" s="19" t="n">
        <v>0.876429886521399</v>
      </c>
      <c r="M16" s="19"/>
      <c r="N16" s="19" t="n">
        <v>0.709185188679195</v>
      </c>
      <c r="O16" s="19" t="n">
        <v>0.639892766144924</v>
      </c>
      <c r="P16" s="19" t="n">
        <v>0.667781381568573</v>
      </c>
      <c r="Q16" s="19" t="n">
        <v>0.615786978525477</v>
      </c>
      <c r="R16" s="19" t="n">
        <v>0.527480073140462</v>
      </c>
      <c r="S16" s="19"/>
      <c r="T16" s="19" t="n">
        <v>0.364188009991612</v>
      </c>
      <c r="U16" s="19" t="n">
        <v>0.696120441152912</v>
      </c>
      <c r="V16" s="19" t="n">
        <v>0.65216998298425</v>
      </c>
      <c r="W16" s="19" t="n">
        <v>0.596894721588399</v>
      </c>
      <c r="X16" s="19"/>
      <c r="Y16" s="19" t="n">
        <v>0.51990555977365</v>
      </c>
      <c r="Z16" s="19" t="n">
        <v>0.572276213366969</v>
      </c>
      <c r="AA16" s="19" t="n">
        <v>0.86981634080865</v>
      </c>
      <c r="AB16" s="19" t="n">
        <v>0.450524100629618</v>
      </c>
      <c r="AC16" s="19" t="n">
        <v>0.267432110095273</v>
      </c>
      <c r="AD16" s="19" t="n">
        <v>0.803688961088181</v>
      </c>
      <c r="AE16" s="19"/>
      <c r="AF16" s="19" t="n">
        <v>0.672103566802869</v>
      </c>
      <c r="AG16" s="19"/>
      <c r="AH16" s="19" t="n">
        <v>0.627754951085948</v>
      </c>
      <c r="AI16" s="19"/>
      <c r="AJ16" s="19" t="n">
        <v>0.611517495362762</v>
      </c>
      <c r="AK16" s="19" t="n">
        <v>0.697322084099997</v>
      </c>
      <c r="AL16" s="19" t="n">
        <v>0.607888927537246</v>
      </c>
      <c r="AM16" s="19" t="n">
        <v>0.545434562966776</v>
      </c>
      <c r="AN16" s="19" t="n">
        <v>0.535602278430632</v>
      </c>
      <c r="AO16" s="19" t="n">
        <v>0.630932224953739</v>
      </c>
      <c r="AP16" s="19" t="n">
        <v>0.683027886632902</v>
      </c>
    </row>
    <row r="17">
      <c r="B17" s="20" t="s">
        <v>60</v>
      </c>
      <c r="C17" s="21" t="n">
        <v>0.0608023716469871</v>
      </c>
      <c r="D17" s="21" t="n">
        <v>0.0506811173241032</v>
      </c>
      <c r="E17" s="21" t="n">
        <v>0.0707031754016915</v>
      </c>
      <c r="F17" s="21"/>
      <c r="G17" s="21" t="n">
        <v>0.0653369099622448</v>
      </c>
      <c r="H17" s="21" t="n">
        <v>0.0679336989805685</v>
      </c>
      <c r="I17" s="21" t="n">
        <v>0.0519067920666452</v>
      </c>
      <c r="J17" s="21" t="n">
        <v>0.0746989904288574</v>
      </c>
      <c r="K17" s="21" t="n">
        <v>0.034024327931987</v>
      </c>
      <c r="L17" s="21" t="n">
        <v>0.0671786751772535</v>
      </c>
      <c r="M17" s="21"/>
      <c r="N17" s="21" t="n">
        <v>0.0509071220227869</v>
      </c>
      <c r="O17" s="21" t="n">
        <v>0.0569536354200527</v>
      </c>
      <c r="P17" s="21" t="n">
        <v>0.092669282756496</v>
      </c>
      <c r="Q17" s="21" t="n">
        <v>0.0540241519967811</v>
      </c>
      <c r="R17" s="21" t="n">
        <v>0.0318459275124774</v>
      </c>
      <c r="S17" s="21"/>
      <c r="T17" s="21" t="n">
        <v>0.121341468062208</v>
      </c>
      <c r="U17" s="21" t="n">
        <v>0.0436275794538437</v>
      </c>
      <c r="V17" s="21" t="n">
        <v>0.0590424489229971</v>
      </c>
      <c r="W17" s="21" t="n">
        <v>0.0612779853973609</v>
      </c>
      <c r="X17" s="21"/>
      <c r="Y17" s="21" t="n">
        <v>0.0523921630112733</v>
      </c>
      <c r="Z17" s="21" t="n">
        <v>0.0130344329330205</v>
      </c>
      <c r="AA17" s="21" t="n">
        <v>0.0721384078007114</v>
      </c>
      <c r="AB17" s="21" t="n">
        <v>0.0607398726504121</v>
      </c>
      <c r="AC17" s="21" t="n">
        <v>0.0878495935847893</v>
      </c>
      <c r="AD17" s="21" t="n">
        <v>0.106221044586642</v>
      </c>
      <c r="AE17" s="21"/>
      <c r="AF17" s="21" t="n">
        <v>0.0533245351493441</v>
      </c>
      <c r="AG17" s="21"/>
      <c r="AH17" s="21" t="n">
        <v>0.0608023716469871</v>
      </c>
      <c r="AI17" s="21"/>
      <c r="AJ17" s="21" t="n">
        <v>0.0459032354508246</v>
      </c>
      <c r="AK17" s="21" t="n">
        <v>0.0774630559039643</v>
      </c>
      <c r="AL17" s="21" t="n">
        <v>0.0223137362847995</v>
      </c>
      <c r="AM17" s="21" t="n">
        <v>0.0714257376183661</v>
      </c>
      <c r="AN17" s="21" t="n">
        <v>0.121039407595317</v>
      </c>
      <c r="AO17" s="21" t="n">
        <v>0.0746322356634443</v>
      </c>
      <c r="AP17" s="21" t="n">
        <v>0.0599291915229457</v>
      </c>
    </row>
    <row r="18">
      <c r="B18" s="18" t="s">
        <v>122</v>
      </c>
    </row>
    <row r="19">
      <c r="B19" t="s">
        <v>65</v>
      </c>
    </row>
    <row r="20">
      <c r="B20" t="s">
        <v>66</v>
      </c>
    </row>
    <row r="22">
      <c r="B22" s="9" t="str">
        <f>=HYPERLINK("#'Contents'!A1", "Return to Contents")</f>
      </c>
    </row>
  </sheetData>
  <mergeCells count="9">
    <mergeCell ref="D5:E5"/>
    <mergeCell ref="G5:L5"/>
    <mergeCell ref="N5:R5"/>
    <mergeCell ref="T5:W5"/>
    <mergeCell ref="Y5:AD5"/>
    <mergeCell ref="AF5:AF5"/>
    <mergeCell ref="AH5:AH5"/>
    <mergeCell ref="AJ5:AP5"/>
    <mergeCell ref="D2:AJ2"/>
  </mergeCells>
  <pageMargins left="0.7" right="0.7" top="0.75" bottom="0.75" header="0.3" footer="0.3"/>
  <pageSetup paperSize="9" orientation="portrait" horizontalDpi="300" verticalDpi="300" r:id="rId2"/>
  <drawing r:id="rId1"/>
</worksheet>
</file>

<file path=xl/worksheets/sheet5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2.21" hidden="0" customWidth="1"/>
    <col min="20" max="20" width="10.71" hidden="0" customWidth="1"/>
    <col min="21" max="21" width="10.71" hidden="0" customWidth="1"/>
    <col min="22" max="22" width="10.71" hidden="0" customWidth="1"/>
    <col min="23" max="23" width="10.71" hidden="0" customWidth="1"/>
    <col min="24" max="24" width="2.2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2.21" hidden="0" customWidth="1"/>
    <col min="34" max="34" width="10.71" hidden="0" customWidth="1"/>
    <col min="35" max="35" width="2.2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s>
  <sheetData>
    <row r="2" ht="40" customHeight="1">
      <c r="D2" s="16" t="s">
        <v>197</v>
      </c>
    </row>
    <row r="5" ht="30" customHeight="1">
      <c r="B5" s="17"/>
      <c r="C5" s="17"/>
      <c r="D5" s="17" t="s">
        <v>51</v>
      </c>
      <c r="E5" s="17"/>
      <c r="F5" s="17"/>
      <c r="G5" s="17" t="s">
        <v>52</v>
      </c>
      <c r="H5" s="17"/>
      <c r="I5" s="17"/>
      <c r="J5" s="17"/>
      <c r="K5" s="17"/>
      <c r="L5" s="17"/>
      <c r="M5" s="17"/>
      <c r="N5" s="17" t="s">
        <v>53</v>
      </c>
      <c r="O5" s="17"/>
      <c r="P5" s="17"/>
      <c r="Q5" s="17"/>
      <c r="R5" s="17"/>
      <c r="S5" s="17"/>
      <c r="T5" s="17" t="s">
        <v>54</v>
      </c>
      <c r="U5" s="17"/>
      <c r="V5" s="17"/>
      <c r="W5" s="17"/>
      <c r="X5" s="17"/>
      <c r="Y5" s="17" t="s">
        <v>55</v>
      </c>
      <c r="Z5" s="17"/>
      <c r="AA5" s="17"/>
      <c r="AB5" s="17"/>
      <c r="AC5" s="17"/>
      <c r="AD5" s="17"/>
      <c r="AE5" s="17"/>
      <c r="AF5" s="17" t="s">
        <v>42</v>
      </c>
      <c r="AG5" s="17"/>
      <c r="AH5" s="17" t="s">
        <v>43</v>
      </c>
      <c r="AI5" s="17"/>
      <c r="AJ5" s="17" t="s">
        <v>56</v>
      </c>
      <c r="AK5" s="17"/>
      <c r="AL5" s="17"/>
      <c r="AM5" s="17"/>
      <c r="AN5" s="17"/>
      <c r="AO5" s="17"/>
      <c r="AP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R6" s="13" t="s">
        <v>31</v>
      </c>
      <c r="T6" s="13" t="s">
        <v>32</v>
      </c>
      <c r="U6" s="13" t="s">
        <v>33</v>
      </c>
      <c r="V6" s="13" t="s">
        <v>34</v>
      </c>
      <c r="W6" s="13" t="s">
        <v>35</v>
      </c>
      <c r="Y6" s="13" t="s">
        <v>36</v>
      </c>
      <c r="Z6" s="13" t="s">
        <v>37</v>
      </c>
      <c r="AA6" s="13" t="s">
        <v>38</v>
      </c>
      <c r="AB6" s="13" t="s">
        <v>39</v>
      </c>
      <c r="AC6" s="13" t="s">
        <v>40</v>
      </c>
      <c r="AD6" s="13" t="s">
        <v>41</v>
      </c>
      <c r="AF6" s="13" t="s">
        <v>42</v>
      </c>
      <c r="AH6" s="13" t="s">
        <v>43</v>
      </c>
      <c r="AJ6" s="13" t="s">
        <v>44</v>
      </c>
      <c r="AK6" s="13" t="s">
        <v>45</v>
      </c>
      <c r="AL6" s="13" t="s">
        <v>46</v>
      </c>
      <c r="AM6" s="13" t="s">
        <v>47</v>
      </c>
      <c r="AN6" s="13" t="s">
        <v>48</v>
      </c>
      <c r="AO6" s="13" t="s">
        <v>49</v>
      </c>
      <c r="AP6" s="13" t="s">
        <v>50</v>
      </c>
    </row>
    <row r="7" ht="30" customHeight="1">
      <c r="B7" s="11" t="s">
        <v>19</v>
      </c>
      <c r="C7" s="11" t="n">
        <v>545</v>
      </c>
      <c r="D7" s="11" t="n">
        <v>285</v>
      </c>
      <c r="E7" s="11" t="n">
        <v>260</v>
      </c>
      <c r="F7" s="11"/>
      <c r="G7" s="11" t="n">
        <v>57</v>
      </c>
      <c r="H7" s="11" t="n">
        <v>141</v>
      </c>
      <c r="I7" s="11" t="n">
        <v>150</v>
      </c>
      <c r="J7" s="11" t="n">
        <v>117</v>
      </c>
      <c r="K7" s="11" t="n">
        <v>61</v>
      </c>
      <c r="L7" s="11" t="n">
        <v>19</v>
      </c>
      <c r="M7" s="11"/>
      <c r="N7" s="11" t="n">
        <v>17</v>
      </c>
      <c r="O7" s="11" t="n">
        <v>69</v>
      </c>
      <c r="P7" s="11" t="n">
        <v>101</v>
      </c>
      <c r="Q7" s="11" t="n">
        <v>229</v>
      </c>
      <c r="R7" s="11" t="n">
        <v>128</v>
      </c>
      <c r="S7" s="11"/>
      <c r="T7" s="11" t="n">
        <v>17</v>
      </c>
      <c r="U7" s="11" t="n">
        <v>45</v>
      </c>
      <c r="V7" s="11" t="n">
        <v>93</v>
      </c>
      <c r="W7" s="11" t="n">
        <v>354</v>
      </c>
      <c r="X7" s="11"/>
      <c r="Y7" s="11" t="n">
        <v>447</v>
      </c>
      <c r="Z7" s="11" t="n">
        <v>98</v>
      </c>
      <c r="AA7" s="11" t="s">
        <v>117</v>
      </c>
      <c r="AB7" s="11" t="s">
        <v>117</v>
      </c>
      <c r="AC7" s="11" t="s">
        <v>117</v>
      </c>
      <c r="AD7" s="11" t="s">
        <v>117</v>
      </c>
      <c r="AE7" s="11"/>
      <c r="AF7" s="11" t="n">
        <v>267</v>
      </c>
      <c r="AG7" s="11"/>
      <c r="AH7" s="11" t="n">
        <v>545</v>
      </c>
      <c r="AI7" s="11"/>
      <c r="AJ7" s="11" t="n">
        <v>162</v>
      </c>
      <c r="AK7" s="11" t="n">
        <v>86</v>
      </c>
      <c r="AL7" s="11" t="n">
        <v>107</v>
      </c>
      <c r="AM7" s="11" t="n">
        <v>54</v>
      </c>
      <c r="AN7" s="11" t="n">
        <v>32</v>
      </c>
      <c r="AO7" s="11" t="n">
        <v>57</v>
      </c>
      <c r="AP7" s="11" t="n">
        <v>47</v>
      </c>
    </row>
    <row r="8" ht="30" customHeight="1">
      <c r="B8" s="12" t="s">
        <v>20</v>
      </c>
      <c r="C8" s="12" t="n">
        <v>497</v>
      </c>
      <c r="D8" s="12" t="n">
        <v>278</v>
      </c>
      <c r="E8" s="12" t="n">
        <v>219</v>
      </c>
      <c r="F8" s="12"/>
      <c r="G8" s="12" t="n">
        <v>48</v>
      </c>
      <c r="H8" s="12" t="n">
        <v>130</v>
      </c>
      <c r="I8" s="12" t="n">
        <v>125</v>
      </c>
      <c r="J8" s="12" t="n">
        <v>110</v>
      </c>
      <c r="K8" s="12" t="n">
        <v>63</v>
      </c>
      <c r="L8" s="12" t="n">
        <v>20</v>
      </c>
      <c r="M8" s="12"/>
      <c r="N8" s="12" t="n">
        <v>20</v>
      </c>
      <c r="O8" s="12" t="n">
        <v>78</v>
      </c>
      <c r="P8" s="12" t="n">
        <v>120</v>
      </c>
      <c r="Q8" s="12" t="n">
        <v>181</v>
      </c>
      <c r="R8" s="12" t="n">
        <v>98</v>
      </c>
      <c r="S8" s="12"/>
      <c r="T8" s="12" t="n">
        <v>16</v>
      </c>
      <c r="U8" s="12" t="n">
        <v>44</v>
      </c>
      <c r="V8" s="12" t="n">
        <v>94</v>
      </c>
      <c r="W8" s="12" t="n">
        <v>307</v>
      </c>
      <c r="X8" s="12"/>
      <c r="Y8" s="12" t="n">
        <v>400</v>
      </c>
      <c r="Z8" s="12" t="n">
        <v>97</v>
      </c>
      <c r="AA8" s="12" t="s">
        <v>117</v>
      </c>
      <c r="AB8" s="12" t="s">
        <v>117</v>
      </c>
      <c r="AC8" s="12" t="s">
        <v>117</v>
      </c>
      <c r="AD8" s="12" t="s">
        <v>117</v>
      </c>
      <c r="AE8" s="12"/>
      <c r="AF8" s="12" t="n">
        <v>249</v>
      </c>
      <c r="AG8" s="12"/>
      <c r="AH8" s="12" t="n">
        <v>497</v>
      </c>
      <c r="AI8" s="12"/>
      <c r="AJ8" s="12" t="n">
        <v>131</v>
      </c>
      <c r="AK8" s="12" t="n">
        <v>79</v>
      </c>
      <c r="AL8" s="12" t="n">
        <v>87</v>
      </c>
      <c r="AM8" s="12" t="n">
        <v>54</v>
      </c>
      <c r="AN8" s="12" t="n">
        <v>35</v>
      </c>
      <c r="AO8" s="12" t="n">
        <v>48</v>
      </c>
      <c r="AP8" s="12" t="n">
        <v>64</v>
      </c>
    </row>
    <row r="9">
      <c r="B9" s="20" t="s">
        <v>186</v>
      </c>
      <c r="C9" s="19" t="n">
        <v>0.0595542268020954</v>
      </c>
      <c r="D9" s="19" t="n">
        <v>0.0809623854928169</v>
      </c>
      <c r="E9" s="19" t="n">
        <v>0.0322822085767864</v>
      </c>
      <c r="F9" s="19"/>
      <c r="G9" s="19" t="n">
        <v>0.0275422644313501</v>
      </c>
      <c r="H9" s="19" t="n">
        <v>0.117984807025442</v>
      </c>
      <c r="I9" s="19" t="n">
        <v>0.0868413380438722</v>
      </c>
      <c r="J9" s="19" t="n">
        <v>0.0119242916244421</v>
      </c>
      <c r="K9" s="19" t="n">
        <v>0.012344712557812</v>
      </c>
      <c r="L9" s="19" t="n">
        <v>0</v>
      </c>
      <c r="M9" s="19"/>
      <c r="N9" s="19" t="n">
        <v>0.0542402501522861</v>
      </c>
      <c r="O9" s="19" t="n">
        <v>0.0404700494375849</v>
      </c>
      <c r="P9" s="19" t="n">
        <v>0.0237324846564512</v>
      </c>
      <c r="Q9" s="19" t="n">
        <v>0.075254954206522</v>
      </c>
      <c r="R9" s="19" t="n">
        <v>0.090940632387896</v>
      </c>
      <c r="S9" s="19"/>
      <c r="T9" s="19" t="n">
        <v>0.0472084091542342</v>
      </c>
      <c r="U9" s="19" t="n">
        <v>0.038145095828621</v>
      </c>
      <c r="V9" s="19" t="n">
        <v>0.0251844356875211</v>
      </c>
      <c r="W9" s="19" t="n">
        <v>0.0768952663720597</v>
      </c>
      <c r="X9" s="19"/>
      <c r="Y9" s="19" t="n">
        <v>0.071040329350257</v>
      </c>
      <c r="Z9" s="19" t="n">
        <v>0.012407924412402</v>
      </c>
      <c r="AA9" s="19" t="s">
        <v>118</v>
      </c>
      <c r="AB9" s="19" t="s">
        <v>118</v>
      </c>
      <c r="AC9" s="19" t="s">
        <v>118</v>
      </c>
      <c r="AD9" s="19" t="s">
        <v>118</v>
      </c>
      <c r="AE9" s="19"/>
      <c r="AF9" s="19" t="n">
        <v>0.0681471004428973</v>
      </c>
      <c r="AG9" s="19"/>
      <c r="AH9" s="19" t="n">
        <v>0.0595542268020954</v>
      </c>
      <c r="AI9" s="19"/>
      <c r="AJ9" s="19" t="n">
        <v>0.0938315177323433</v>
      </c>
      <c r="AK9" s="19" t="n">
        <v>0.0238412503007485</v>
      </c>
      <c r="AL9" s="19" t="n">
        <v>0.0384176972645055</v>
      </c>
      <c r="AM9" s="19" t="n">
        <v>0.104782953652018</v>
      </c>
      <c r="AN9" s="19" t="n">
        <v>0.0254553735436451</v>
      </c>
      <c r="AO9" s="19" t="n">
        <v>0.0543950891532532</v>
      </c>
      <c r="AP9" s="19" t="n">
        <v>0.0469380085617065</v>
      </c>
    </row>
    <row r="10">
      <c r="B10" s="20" t="s">
        <v>187</v>
      </c>
      <c r="C10" s="19" t="n">
        <v>0.0806403319890081</v>
      </c>
      <c r="D10" s="19" t="n">
        <v>0.106933261932435</v>
      </c>
      <c r="E10" s="19" t="n">
        <v>0.0471455660461205</v>
      </c>
      <c r="F10" s="19"/>
      <c r="G10" s="19" t="n">
        <v>0.11359036263213</v>
      </c>
      <c r="H10" s="19" t="n">
        <v>0.0990284252589846</v>
      </c>
      <c r="I10" s="19" t="n">
        <v>0.111901670924225</v>
      </c>
      <c r="J10" s="19" t="n">
        <v>0.0539952875537614</v>
      </c>
      <c r="K10" s="19" t="n">
        <v>0.012344712557812</v>
      </c>
      <c r="L10" s="19" t="n">
        <v>0.0504917715802243</v>
      </c>
      <c r="M10" s="19"/>
      <c r="N10" s="19" t="n">
        <v>0</v>
      </c>
      <c r="O10" s="19" t="n">
        <v>0.0671402573939025</v>
      </c>
      <c r="P10" s="19" t="n">
        <v>0.0512508332586368</v>
      </c>
      <c r="Q10" s="19" t="n">
        <v>0.108237885014713</v>
      </c>
      <c r="R10" s="19" t="n">
        <v>0.0930402512922784</v>
      </c>
      <c r="S10" s="19"/>
      <c r="T10" s="19" t="n">
        <v>0</v>
      </c>
      <c r="U10" s="19" t="n">
        <v>0.0889478734910435</v>
      </c>
      <c r="V10" s="19" t="n">
        <v>0.0501554250812388</v>
      </c>
      <c r="W10" s="19" t="n">
        <v>0.102620547305223</v>
      </c>
      <c r="X10" s="19"/>
      <c r="Y10" s="19" t="n">
        <v>0.0965249785213243</v>
      </c>
      <c r="Z10" s="19" t="n">
        <v>0.0154395952181313</v>
      </c>
      <c r="AA10" s="19" t="s">
        <v>118</v>
      </c>
      <c r="AB10" s="19" t="s">
        <v>118</v>
      </c>
      <c r="AC10" s="19" t="s">
        <v>118</v>
      </c>
      <c r="AD10" s="19" t="s">
        <v>118</v>
      </c>
      <c r="AE10" s="19"/>
      <c r="AF10" s="19" t="n">
        <v>0.0887079969953589</v>
      </c>
      <c r="AG10" s="19"/>
      <c r="AH10" s="19" t="n">
        <v>0.0806403319890081</v>
      </c>
      <c r="AI10" s="19"/>
      <c r="AJ10" s="19" t="n">
        <v>0.13832682320854</v>
      </c>
      <c r="AK10" s="19" t="n">
        <v>0.0592233878766264</v>
      </c>
      <c r="AL10" s="19" t="n">
        <v>0.0862746739286313</v>
      </c>
      <c r="AM10" s="19" t="n">
        <v>0.0339692248154623</v>
      </c>
      <c r="AN10" s="19" t="n">
        <v>0</v>
      </c>
      <c r="AO10" s="19" t="n">
        <v>0.0986412394729261</v>
      </c>
      <c r="AP10" s="19" t="n">
        <v>0.051491125134575</v>
      </c>
    </row>
    <row r="11">
      <c r="B11" s="20" t="s">
        <v>188</v>
      </c>
      <c r="C11" s="19" t="n">
        <v>0.109409968950287</v>
      </c>
      <c r="D11" s="19" t="n">
        <v>0.153801258640658</v>
      </c>
      <c r="E11" s="19" t="n">
        <v>0.0528595631460986</v>
      </c>
      <c r="F11" s="19"/>
      <c r="G11" s="19" t="n">
        <v>0.147078698500085</v>
      </c>
      <c r="H11" s="19" t="n">
        <v>0.146162538581987</v>
      </c>
      <c r="I11" s="19" t="n">
        <v>0.096041966475304</v>
      </c>
      <c r="J11" s="19" t="n">
        <v>0.0880122812151393</v>
      </c>
      <c r="K11" s="19" t="n">
        <v>0.0596192708161441</v>
      </c>
      <c r="L11" s="19" t="n">
        <v>0.140511875879396</v>
      </c>
      <c r="M11" s="19"/>
      <c r="N11" s="19" t="n">
        <v>0.0571452539810612</v>
      </c>
      <c r="O11" s="19" t="n">
        <v>0.0823892723815088</v>
      </c>
      <c r="P11" s="19" t="n">
        <v>0.0891351148646535</v>
      </c>
      <c r="Q11" s="19" t="n">
        <v>0.117562373075836</v>
      </c>
      <c r="R11" s="19" t="n">
        <v>0.145023990900895</v>
      </c>
      <c r="S11" s="19"/>
      <c r="T11" s="19" t="n">
        <v>0.29914349071576</v>
      </c>
      <c r="U11" s="19" t="n">
        <v>0.0774039952764183</v>
      </c>
      <c r="V11" s="19" t="n">
        <v>0.107508618060673</v>
      </c>
      <c r="W11" s="19" t="n">
        <v>0.108783734320729</v>
      </c>
      <c r="X11" s="19"/>
      <c r="Y11" s="19" t="n">
        <v>0.107925743494006</v>
      </c>
      <c r="Z11" s="19" t="n">
        <v>0.115502178373186</v>
      </c>
      <c r="AA11" s="19" t="s">
        <v>118</v>
      </c>
      <c r="AB11" s="19" t="s">
        <v>118</v>
      </c>
      <c r="AC11" s="19" t="s">
        <v>118</v>
      </c>
      <c r="AD11" s="19" t="s">
        <v>118</v>
      </c>
      <c r="AE11" s="19"/>
      <c r="AF11" s="19" t="n">
        <v>0.115000916718706</v>
      </c>
      <c r="AG11" s="19"/>
      <c r="AH11" s="19" t="n">
        <v>0.109409968950287</v>
      </c>
      <c r="AI11" s="19"/>
      <c r="AJ11" s="19" t="n">
        <v>0.136121103753757</v>
      </c>
      <c r="AK11" s="19" t="n">
        <v>0.0923501405401152</v>
      </c>
      <c r="AL11" s="19" t="n">
        <v>0.101919269150032</v>
      </c>
      <c r="AM11" s="19" t="n">
        <v>0.169083993678792</v>
      </c>
      <c r="AN11" s="19" t="n">
        <v>0.0560153778839921</v>
      </c>
      <c r="AO11" s="19" t="n">
        <v>0.0840072872925104</v>
      </c>
      <c r="AP11" s="19" t="n">
        <v>0.0842677998434842</v>
      </c>
    </row>
    <row r="12">
      <c r="B12" s="20" t="s">
        <v>189</v>
      </c>
      <c r="C12" s="19" t="n">
        <v>0.0869947867158694</v>
      </c>
      <c r="D12" s="19" t="n">
        <v>0.0932009519163907</v>
      </c>
      <c r="E12" s="19" t="n">
        <v>0.0790887050718066</v>
      </c>
      <c r="F12" s="19"/>
      <c r="G12" s="19" t="n">
        <v>0.135344609969509</v>
      </c>
      <c r="H12" s="19" t="n">
        <v>0.0615297027692323</v>
      </c>
      <c r="I12" s="19" t="n">
        <v>0.0983226388865659</v>
      </c>
      <c r="J12" s="19" t="n">
        <v>0.0785891496666076</v>
      </c>
      <c r="K12" s="19" t="n">
        <v>0.12229182397443</v>
      </c>
      <c r="L12" s="19" t="n">
        <v>0</v>
      </c>
      <c r="M12" s="19"/>
      <c r="N12" s="19" t="n">
        <v>0.0726799641186717</v>
      </c>
      <c r="O12" s="19" t="n">
        <v>0.130759938758082</v>
      </c>
      <c r="P12" s="19" t="n">
        <v>0.0614344604266971</v>
      </c>
      <c r="Q12" s="19" t="n">
        <v>0.0631255933555265</v>
      </c>
      <c r="R12" s="19" t="n">
        <v>0.131127217862539</v>
      </c>
      <c r="S12" s="19"/>
      <c r="T12" s="19" t="n">
        <v>0.264279813073407</v>
      </c>
      <c r="U12" s="19" t="n">
        <v>0.135803521759719</v>
      </c>
      <c r="V12" s="19" t="n">
        <v>0.0942731757153099</v>
      </c>
      <c r="W12" s="19" t="n">
        <v>0.0698661809104765</v>
      </c>
      <c r="X12" s="19"/>
      <c r="Y12" s="19" t="n">
        <v>0.09080829918777</v>
      </c>
      <c r="Z12" s="19" t="n">
        <v>0.0713416953897892</v>
      </c>
      <c r="AA12" s="19" t="s">
        <v>118</v>
      </c>
      <c r="AB12" s="19" t="s">
        <v>118</v>
      </c>
      <c r="AC12" s="19" t="s">
        <v>118</v>
      </c>
      <c r="AD12" s="19" t="s">
        <v>118</v>
      </c>
      <c r="AE12" s="19"/>
      <c r="AF12" s="19" t="n">
        <v>0.0728179676458201</v>
      </c>
      <c r="AG12" s="19"/>
      <c r="AH12" s="19" t="n">
        <v>0.0869947867158694</v>
      </c>
      <c r="AI12" s="19"/>
      <c r="AJ12" s="19" t="n">
        <v>0.0879976504459648</v>
      </c>
      <c r="AK12" s="19" t="n">
        <v>0.112944630290616</v>
      </c>
      <c r="AL12" s="19" t="n">
        <v>0.0948298553223407</v>
      </c>
      <c r="AM12" s="19" t="n">
        <v>0.0461120235387003</v>
      </c>
      <c r="AN12" s="19" t="n">
        <v>0.053955291582541</v>
      </c>
      <c r="AO12" s="19" t="n">
        <v>0.0707859863345543</v>
      </c>
      <c r="AP12" s="19" t="n">
        <v>0.106844285431324</v>
      </c>
    </row>
    <row r="13">
      <c r="B13" s="20" t="s">
        <v>190</v>
      </c>
      <c r="C13" s="19" t="n">
        <v>0.109403023667488</v>
      </c>
      <c r="D13" s="19" t="n">
        <v>0.118718874397482</v>
      </c>
      <c r="E13" s="19" t="n">
        <v>0.0975354896790208</v>
      </c>
      <c r="F13" s="19"/>
      <c r="G13" s="19" t="n">
        <v>0.19467530442345</v>
      </c>
      <c r="H13" s="19" t="n">
        <v>0.102816215893199</v>
      </c>
      <c r="I13" s="19" t="n">
        <v>0.102952162264004</v>
      </c>
      <c r="J13" s="19" t="n">
        <v>0.0897058174982392</v>
      </c>
      <c r="K13" s="19" t="n">
        <v>0.140104179358937</v>
      </c>
      <c r="L13" s="19" t="n">
        <v>0</v>
      </c>
      <c r="M13" s="19"/>
      <c r="N13" s="19" t="n">
        <v>0.0591769345135149</v>
      </c>
      <c r="O13" s="19" t="n">
        <v>0.151486711402675</v>
      </c>
      <c r="P13" s="19" t="n">
        <v>0.0928402076045633</v>
      </c>
      <c r="Q13" s="19" t="n">
        <v>0.116488566672566</v>
      </c>
      <c r="R13" s="19" t="n">
        <v>0.0940870877297438</v>
      </c>
      <c r="S13" s="19"/>
      <c r="T13" s="19" t="n">
        <v>0.0648819919063716</v>
      </c>
      <c r="U13" s="19" t="n">
        <v>0.056896516041711</v>
      </c>
      <c r="V13" s="19" t="n">
        <v>0.0892434932867081</v>
      </c>
      <c r="W13" s="19" t="n">
        <v>0.126077214573449</v>
      </c>
      <c r="X13" s="19"/>
      <c r="Y13" s="19" t="n">
        <v>0.106640641931218</v>
      </c>
      <c r="Z13" s="19" t="n">
        <v>0.120741602973037</v>
      </c>
      <c r="AA13" s="19" t="s">
        <v>118</v>
      </c>
      <c r="AB13" s="19" t="s">
        <v>118</v>
      </c>
      <c r="AC13" s="19" t="s">
        <v>118</v>
      </c>
      <c r="AD13" s="19" t="s">
        <v>118</v>
      </c>
      <c r="AE13" s="19"/>
      <c r="AF13" s="19" t="n">
        <v>0.09636922982248</v>
      </c>
      <c r="AG13" s="19"/>
      <c r="AH13" s="19" t="n">
        <v>0.109403023667488</v>
      </c>
      <c r="AI13" s="19"/>
      <c r="AJ13" s="19" t="n">
        <v>0.1110566847315</v>
      </c>
      <c r="AK13" s="19" t="n">
        <v>0.0752531727166687</v>
      </c>
      <c r="AL13" s="19" t="n">
        <v>0.145473346732277</v>
      </c>
      <c r="AM13" s="19" t="n">
        <v>0.177463528785445</v>
      </c>
      <c r="AN13" s="19" t="n">
        <v>0.165291275230051</v>
      </c>
      <c r="AO13" s="19" t="n">
        <v>0.0405143219681136</v>
      </c>
      <c r="AP13" s="19" t="n">
        <v>0.0632216737289015</v>
      </c>
    </row>
    <row r="14">
      <c r="B14" s="20" t="s">
        <v>191</v>
      </c>
      <c r="C14" s="19" t="n">
        <v>0.0895327533001016</v>
      </c>
      <c r="D14" s="19" t="n">
        <v>0.0969183148877847</v>
      </c>
      <c r="E14" s="19" t="n">
        <v>0.0801242295156281</v>
      </c>
      <c r="F14" s="19"/>
      <c r="G14" s="19" t="n">
        <v>0.0930433475013175</v>
      </c>
      <c r="H14" s="19" t="n">
        <v>0.111672927389745</v>
      </c>
      <c r="I14" s="19" t="n">
        <v>0.0609423019129033</v>
      </c>
      <c r="J14" s="19" t="n">
        <v>0.0972705396278521</v>
      </c>
      <c r="K14" s="19" t="n">
        <v>0.0653764715217115</v>
      </c>
      <c r="L14" s="19" t="n">
        <v>0.150327552137052</v>
      </c>
      <c r="M14" s="19"/>
      <c r="N14" s="19" t="n">
        <v>0.122188221684013</v>
      </c>
      <c r="O14" s="19" t="n">
        <v>0.040758832523567</v>
      </c>
      <c r="P14" s="19" t="n">
        <v>0.117116374586593</v>
      </c>
      <c r="Q14" s="19" t="n">
        <v>0.0893276795311142</v>
      </c>
      <c r="R14" s="19" t="n">
        <v>0.0888334616701233</v>
      </c>
      <c r="S14" s="19"/>
      <c r="T14" s="19" t="n">
        <v>0.147510767244525</v>
      </c>
      <c r="U14" s="19" t="n">
        <v>0.0716138055300908</v>
      </c>
      <c r="V14" s="19" t="n">
        <v>0.0701973434805524</v>
      </c>
      <c r="W14" s="19" t="n">
        <v>0.0982439944952968</v>
      </c>
      <c r="X14" s="19"/>
      <c r="Y14" s="19" t="n">
        <v>0.0764307450657705</v>
      </c>
      <c r="Z14" s="19" t="n">
        <v>0.143311764895893</v>
      </c>
      <c r="AA14" s="19" t="s">
        <v>118</v>
      </c>
      <c r="AB14" s="19" t="s">
        <v>118</v>
      </c>
      <c r="AC14" s="19" t="s">
        <v>118</v>
      </c>
      <c r="AD14" s="19" t="s">
        <v>118</v>
      </c>
      <c r="AE14" s="19"/>
      <c r="AF14" s="19" t="n">
        <v>0.0846570226169488</v>
      </c>
      <c r="AG14" s="19"/>
      <c r="AH14" s="19" t="n">
        <v>0.0895327533001016</v>
      </c>
      <c r="AI14" s="19"/>
      <c r="AJ14" s="19" t="n">
        <v>0.0413546363846025</v>
      </c>
      <c r="AK14" s="19" t="n">
        <v>0.073454287748785</v>
      </c>
      <c r="AL14" s="19" t="n">
        <v>0.0792449264386329</v>
      </c>
      <c r="AM14" s="19" t="n">
        <v>0.0928821784139358</v>
      </c>
      <c r="AN14" s="19" t="n">
        <v>0.109736828308344</v>
      </c>
      <c r="AO14" s="19" t="n">
        <v>0.128576216151659</v>
      </c>
      <c r="AP14" s="19" t="n">
        <v>0.178798307769659</v>
      </c>
    </row>
    <row r="15">
      <c r="B15" s="20" t="s">
        <v>192</v>
      </c>
      <c r="C15" s="19" t="n">
        <v>0.134223236369637</v>
      </c>
      <c r="D15" s="19" t="n">
        <v>0.115870839672881</v>
      </c>
      <c r="E15" s="19" t="n">
        <v>0.1576024958577</v>
      </c>
      <c r="F15" s="19"/>
      <c r="G15" s="19" t="n">
        <v>0.112406332429039</v>
      </c>
      <c r="H15" s="19" t="n">
        <v>0.123211146178504</v>
      </c>
      <c r="I15" s="19" t="n">
        <v>0.147385463445974</v>
      </c>
      <c r="J15" s="19" t="n">
        <v>0.195109697674971</v>
      </c>
      <c r="K15" s="19" t="n">
        <v>0.0735954804608389</v>
      </c>
      <c r="L15" s="19" t="n">
        <v>0.0326592861327807</v>
      </c>
      <c r="M15" s="19"/>
      <c r="N15" s="19" t="n">
        <v>0.220795972079384</v>
      </c>
      <c r="O15" s="19" t="n">
        <v>0.107646936668191</v>
      </c>
      <c r="P15" s="19" t="n">
        <v>0.116193064733075</v>
      </c>
      <c r="Q15" s="19" t="n">
        <v>0.147552721044015</v>
      </c>
      <c r="R15" s="19" t="n">
        <v>0.136229522877474</v>
      </c>
      <c r="S15" s="19"/>
      <c r="T15" s="19" t="n">
        <v>0.0706410510998258</v>
      </c>
      <c r="U15" s="19" t="n">
        <v>0.179872298393634</v>
      </c>
      <c r="V15" s="19" t="n">
        <v>0.187530037363761</v>
      </c>
      <c r="W15" s="19" t="n">
        <v>0.116180343429312</v>
      </c>
      <c r="X15" s="19"/>
      <c r="Y15" s="19" t="n">
        <v>0.124606118449607</v>
      </c>
      <c r="Z15" s="19" t="n">
        <v>0.173698031903972</v>
      </c>
      <c r="AA15" s="19" t="s">
        <v>118</v>
      </c>
      <c r="AB15" s="19" t="s">
        <v>118</v>
      </c>
      <c r="AC15" s="19" t="s">
        <v>118</v>
      </c>
      <c r="AD15" s="19" t="s">
        <v>118</v>
      </c>
      <c r="AE15" s="19"/>
      <c r="AF15" s="19" t="n">
        <v>0.128275834019073</v>
      </c>
      <c r="AG15" s="19"/>
      <c r="AH15" s="19" t="n">
        <v>0.134223236369637</v>
      </c>
      <c r="AI15" s="19"/>
      <c r="AJ15" s="19" t="n">
        <v>0.125186937540507</v>
      </c>
      <c r="AK15" s="19" t="n">
        <v>0.170281504363026</v>
      </c>
      <c r="AL15" s="19" t="n">
        <v>0.110023716179767</v>
      </c>
      <c r="AM15" s="19" t="n">
        <v>0.0948328050405536</v>
      </c>
      <c r="AN15" s="19" t="n">
        <v>0.143317435634483</v>
      </c>
      <c r="AO15" s="19" t="n">
        <v>0.113767012931178</v>
      </c>
      <c r="AP15" s="19" t="n">
        <v>0.184398527481237</v>
      </c>
    </row>
    <row r="16">
      <c r="B16" s="20" t="s">
        <v>193</v>
      </c>
      <c r="C16" s="19" t="n">
        <v>0.294376347522068</v>
      </c>
      <c r="D16" s="19" t="n">
        <v>0.200572980082952</v>
      </c>
      <c r="E16" s="19" t="n">
        <v>0.413873179704262</v>
      </c>
      <c r="F16" s="19"/>
      <c r="G16" s="19" t="n">
        <v>0.163093501698482</v>
      </c>
      <c r="H16" s="19" t="n">
        <v>0.201643874387385</v>
      </c>
      <c r="I16" s="19" t="n">
        <v>0.25125288960367</v>
      </c>
      <c r="J16" s="19" t="n">
        <v>0.359671030594691</v>
      </c>
      <c r="K16" s="19" t="n">
        <v>0.470429418025816</v>
      </c>
      <c r="L16" s="19" t="n">
        <v>0.559345700332346</v>
      </c>
      <c r="M16" s="19"/>
      <c r="N16" s="19" t="n">
        <v>0.413773403471069</v>
      </c>
      <c r="O16" s="19" t="n">
        <v>0.35477388581784</v>
      </c>
      <c r="P16" s="19" t="n">
        <v>0.40137453142737</v>
      </c>
      <c r="Q16" s="19" t="n">
        <v>0.252386825507466</v>
      </c>
      <c r="R16" s="19" t="n">
        <v>0.171290872209441</v>
      </c>
      <c r="S16" s="19"/>
      <c r="T16" s="19" t="n">
        <v>0.106334476805876</v>
      </c>
      <c r="U16" s="19" t="n">
        <v>0.313364107510366</v>
      </c>
      <c r="V16" s="19" t="n">
        <v>0.332521741002406</v>
      </c>
      <c r="W16" s="19" t="n">
        <v>0.261908122511187</v>
      </c>
      <c r="X16" s="19"/>
      <c r="Y16" s="19" t="n">
        <v>0.284784551870839</v>
      </c>
      <c r="Z16" s="19" t="n">
        <v>0.333747204288917</v>
      </c>
      <c r="AA16" s="19" t="s">
        <v>118</v>
      </c>
      <c r="AB16" s="19" t="s">
        <v>118</v>
      </c>
      <c r="AC16" s="19" t="s">
        <v>118</v>
      </c>
      <c r="AD16" s="19" t="s">
        <v>118</v>
      </c>
      <c r="AE16" s="19"/>
      <c r="AF16" s="19" t="n">
        <v>0.308413905907032</v>
      </c>
      <c r="AG16" s="19"/>
      <c r="AH16" s="19" t="n">
        <v>0.294376347522068</v>
      </c>
      <c r="AI16" s="19"/>
      <c r="AJ16" s="19" t="n">
        <v>0.230141983809195</v>
      </c>
      <c r="AK16" s="19" t="n">
        <v>0.357327954557246</v>
      </c>
      <c r="AL16" s="19" t="n">
        <v>0.301457885801627</v>
      </c>
      <c r="AM16" s="19" t="n">
        <v>0.280873292075093</v>
      </c>
      <c r="AN16" s="19" t="n">
        <v>0.382313226886792</v>
      </c>
      <c r="AO16" s="19" t="n">
        <v>0.338815636209309</v>
      </c>
      <c r="AP16" s="19" t="n">
        <v>0.26782086667193</v>
      </c>
    </row>
    <row r="17">
      <c r="B17" s="20" t="s">
        <v>60</v>
      </c>
      <c r="C17" s="21" t="n">
        <v>0.0358653246834454</v>
      </c>
      <c r="D17" s="21" t="n">
        <v>0.033021132976599</v>
      </c>
      <c r="E17" s="21" t="n">
        <v>0.0394885624025776</v>
      </c>
      <c r="F17" s="21"/>
      <c r="G17" s="21" t="n">
        <v>0.0132255784146375</v>
      </c>
      <c r="H17" s="21" t="n">
        <v>0.0359503625155213</v>
      </c>
      <c r="I17" s="21" t="n">
        <v>0.0443595684434813</v>
      </c>
      <c r="J17" s="21" t="n">
        <v>0.0257219045442963</v>
      </c>
      <c r="K17" s="21" t="n">
        <v>0.0438939307264981</v>
      </c>
      <c r="L17" s="21" t="n">
        <v>0.0666638139382016</v>
      </c>
      <c r="M17" s="21"/>
      <c r="N17" s="21" t="n">
        <v>0</v>
      </c>
      <c r="O17" s="21" t="n">
        <v>0.0245741156166493</v>
      </c>
      <c r="P17" s="21" t="n">
        <v>0.0469229284419595</v>
      </c>
      <c r="Q17" s="21" t="n">
        <v>0.0300634015922415</v>
      </c>
      <c r="R17" s="21" t="n">
        <v>0.0494269630696105</v>
      </c>
      <c r="S17" s="21"/>
      <c r="T17" s="21" t="n">
        <v>0</v>
      </c>
      <c r="U17" s="21" t="n">
        <v>0.0379527861683965</v>
      </c>
      <c r="V17" s="21" t="n">
        <v>0.0433857303218296</v>
      </c>
      <c r="W17" s="21" t="n">
        <v>0.0394245960822666</v>
      </c>
      <c r="X17" s="21"/>
      <c r="Y17" s="21" t="n">
        <v>0.0412385921292092</v>
      </c>
      <c r="Z17" s="21" t="n">
        <v>0.0138100025446731</v>
      </c>
      <c r="AA17" s="21" t="s">
        <v>118</v>
      </c>
      <c r="AB17" s="21" t="s">
        <v>118</v>
      </c>
      <c r="AC17" s="21" t="s">
        <v>118</v>
      </c>
      <c r="AD17" s="21" t="s">
        <v>118</v>
      </c>
      <c r="AE17" s="21"/>
      <c r="AF17" s="21" t="n">
        <v>0.0376100258316833</v>
      </c>
      <c r="AG17" s="21"/>
      <c r="AH17" s="21" t="n">
        <v>0.0358653246834454</v>
      </c>
      <c r="AI17" s="21"/>
      <c r="AJ17" s="21" t="n">
        <v>0.0359826623935906</v>
      </c>
      <c r="AK17" s="21" t="n">
        <v>0.0353236716061671</v>
      </c>
      <c r="AL17" s="21" t="n">
        <v>0.0423586291821867</v>
      </c>
      <c r="AM17" s="21" t="n">
        <v>0</v>
      </c>
      <c r="AN17" s="21" t="n">
        <v>0.0639151909301518</v>
      </c>
      <c r="AO17" s="21" t="n">
        <v>0.0704972104864969</v>
      </c>
      <c r="AP17" s="21" t="n">
        <v>0.0162194053771821</v>
      </c>
    </row>
    <row r="18">
      <c r="B18" s="18" t="s">
        <v>122</v>
      </c>
    </row>
    <row r="19">
      <c r="B19" t="s">
        <v>65</v>
      </c>
    </row>
    <row r="20">
      <c r="B20" t="s">
        <v>66</v>
      </c>
    </row>
    <row r="22">
      <c r="B22" s="9" t="str">
        <f>=HYPERLINK("#'Contents'!A1", "Return to Contents")</f>
      </c>
    </row>
  </sheetData>
  <mergeCells count="9">
    <mergeCell ref="D5:E5"/>
    <mergeCell ref="G5:L5"/>
    <mergeCell ref="N5:R5"/>
    <mergeCell ref="T5:W5"/>
    <mergeCell ref="Y5:AD5"/>
    <mergeCell ref="AF5:AF5"/>
    <mergeCell ref="AH5:AH5"/>
    <mergeCell ref="AJ5:AP5"/>
    <mergeCell ref="D2:AJ2"/>
  </mergeCells>
  <pageMargins left="0.7" right="0.7" top="0.75" bottom="0.75" header="0.3" footer="0.3"/>
  <pageSetup paperSize="9" orientation="portrait" horizontalDpi="300" verticalDpi="300" r:id="rId2"/>
  <drawing r:id="rId1"/>
</worksheet>
</file>

<file path=xl/worksheets/sheet5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2.21" hidden="0" customWidth="1"/>
    <col min="20" max="20" width="10.71" hidden="0" customWidth="1"/>
    <col min="21" max="21" width="10.71" hidden="0" customWidth="1"/>
    <col min="22" max="22" width="10.71" hidden="0" customWidth="1"/>
    <col min="23" max="23" width="10.71" hidden="0" customWidth="1"/>
    <col min="24" max="24" width="2.2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2.21" hidden="0" customWidth="1"/>
    <col min="34" max="34" width="10.71" hidden="0" customWidth="1"/>
    <col min="35" max="35" width="2.2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s>
  <sheetData>
    <row r="2" ht="40" customHeight="1">
      <c r="D2" s="16" t="s">
        <v>198</v>
      </c>
    </row>
    <row r="5" ht="30" customHeight="1">
      <c r="B5" s="17"/>
      <c r="C5" s="17"/>
      <c r="D5" s="17" t="s">
        <v>51</v>
      </c>
      <c r="E5" s="17"/>
      <c r="F5" s="17"/>
      <c r="G5" s="17" t="s">
        <v>52</v>
      </c>
      <c r="H5" s="17"/>
      <c r="I5" s="17"/>
      <c r="J5" s="17"/>
      <c r="K5" s="17"/>
      <c r="L5" s="17"/>
      <c r="M5" s="17"/>
      <c r="N5" s="17" t="s">
        <v>53</v>
      </c>
      <c r="O5" s="17"/>
      <c r="P5" s="17"/>
      <c r="Q5" s="17"/>
      <c r="R5" s="17"/>
      <c r="S5" s="17"/>
      <c r="T5" s="17" t="s">
        <v>54</v>
      </c>
      <c r="U5" s="17"/>
      <c r="V5" s="17"/>
      <c r="W5" s="17"/>
      <c r="X5" s="17"/>
      <c r="Y5" s="17" t="s">
        <v>55</v>
      </c>
      <c r="Z5" s="17"/>
      <c r="AA5" s="17"/>
      <c r="AB5" s="17"/>
      <c r="AC5" s="17"/>
      <c r="AD5" s="17"/>
      <c r="AE5" s="17"/>
      <c r="AF5" s="17" t="s">
        <v>42</v>
      </c>
      <c r="AG5" s="17"/>
      <c r="AH5" s="17" t="s">
        <v>43</v>
      </c>
      <c r="AI5" s="17"/>
      <c r="AJ5" s="17" t="s">
        <v>56</v>
      </c>
      <c r="AK5" s="17"/>
      <c r="AL5" s="17"/>
      <c r="AM5" s="17"/>
      <c r="AN5" s="17"/>
      <c r="AO5" s="17"/>
      <c r="AP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R6" s="13" t="s">
        <v>31</v>
      </c>
      <c r="T6" s="13" t="s">
        <v>32</v>
      </c>
      <c r="U6" s="13" t="s">
        <v>33</v>
      </c>
      <c r="V6" s="13" t="s">
        <v>34</v>
      </c>
      <c r="W6" s="13" t="s">
        <v>35</v>
      </c>
      <c r="Y6" s="13" t="s">
        <v>36</v>
      </c>
      <c r="Z6" s="13" t="s">
        <v>37</v>
      </c>
      <c r="AA6" s="13" t="s">
        <v>38</v>
      </c>
      <c r="AB6" s="13" t="s">
        <v>39</v>
      </c>
      <c r="AC6" s="13" t="s">
        <v>40</v>
      </c>
      <c r="AD6" s="13" t="s">
        <v>41</v>
      </c>
      <c r="AF6" s="13" t="s">
        <v>42</v>
      </c>
      <c r="AH6" s="13" t="s">
        <v>43</v>
      </c>
      <c r="AJ6" s="13" t="s">
        <v>44</v>
      </c>
      <c r="AK6" s="13" t="s">
        <v>45</v>
      </c>
      <c r="AL6" s="13" t="s">
        <v>46</v>
      </c>
      <c r="AM6" s="13" t="s">
        <v>47</v>
      </c>
      <c r="AN6" s="13" t="s">
        <v>48</v>
      </c>
      <c r="AO6" s="13" t="s">
        <v>49</v>
      </c>
      <c r="AP6" s="13" t="s">
        <v>50</v>
      </c>
    </row>
    <row r="7" ht="30" customHeight="1">
      <c r="B7" s="11" t="s">
        <v>19</v>
      </c>
      <c r="C7" s="11" t="n">
        <v>545</v>
      </c>
      <c r="D7" s="11" t="n">
        <v>285</v>
      </c>
      <c r="E7" s="11" t="n">
        <v>260</v>
      </c>
      <c r="F7" s="11"/>
      <c r="G7" s="11" t="n">
        <v>57</v>
      </c>
      <c r="H7" s="11" t="n">
        <v>141</v>
      </c>
      <c r="I7" s="11" t="n">
        <v>150</v>
      </c>
      <c r="J7" s="11" t="n">
        <v>117</v>
      </c>
      <c r="K7" s="11" t="n">
        <v>61</v>
      </c>
      <c r="L7" s="11" t="n">
        <v>19</v>
      </c>
      <c r="M7" s="11"/>
      <c r="N7" s="11" t="n">
        <v>17</v>
      </c>
      <c r="O7" s="11" t="n">
        <v>69</v>
      </c>
      <c r="P7" s="11" t="n">
        <v>101</v>
      </c>
      <c r="Q7" s="11" t="n">
        <v>229</v>
      </c>
      <c r="R7" s="11" t="n">
        <v>128</v>
      </c>
      <c r="S7" s="11"/>
      <c r="T7" s="11" t="n">
        <v>17</v>
      </c>
      <c r="U7" s="11" t="n">
        <v>45</v>
      </c>
      <c r="V7" s="11" t="n">
        <v>93</v>
      </c>
      <c r="W7" s="11" t="n">
        <v>354</v>
      </c>
      <c r="X7" s="11"/>
      <c r="Y7" s="11" t="n">
        <v>447</v>
      </c>
      <c r="Z7" s="11" t="n">
        <v>98</v>
      </c>
      <c r="AA7" s="11" t="s">
        <v>117</v>
      </c>
      <c r="AB7" s="11" t="s">
        <v>117</v>
      </c>
      <c r="AC7" s="11" t="s">
        <v>117</v>
      </c>
      <c r="AD7" s="11" t="s">
        <v>117</v>
      </c>
      <c r="AE7" s="11"/>
      <c r="AF7" s="11" t="n">
        <v>267</v>
      </c>
      <c r="AG7" s="11"/>
      <c r="AH7" s="11" t="n">
        <v>545</v>
      </c>
      <c r="AI7" s="11"/>
      <c r="AJ7" s="11" t="n">
        <v>162</v>
      </c>
      <c r="AK7" s="11" t="n">
        <v>86</v>
      </c>
      <c r="AL7" s="11" t="n">
        <v>107</v>
      </c>
      <c r="AM7" s="11" t="n">
        <v>54</v>
      </c>
      <c r="AN7" s="11" t="n">
        <v>32</v>
      </c>
      <c r="AO7" s="11" t="n">
        <v>57</v>
      </c>
      <c r="AP7" s="11" t="n">
        <v>47</v>
      </c>
    </row>
    <row r="8" ht="30" customHeight="1">
      <c r="B8" s="12" t="s">
        <v>20</v>
      </c>
      <c r="C8" s="12" t="n">
        <v>497</v>
      </c>
      <c r="D8" s="12" t="n">
        <v>278</v>
      </c>
      <c r="E8" s="12" t="n">
        <v>219</v>
      </c>
      <c r="F8" s="12"/>
      <c r="G8" s="12" t="n">
        <v>48</v>
      </c>
      <c r="H8" s="12" t="n">
        <v>130</v>
      </c>
      <c r="I8" s="12" t="n">
        <v>125</v>
      </c>
      <c r="J8" s="12" t="n">
        <v>110</v>
      </c>
      <c r="K8" s="12" t="n">
        <v>63</v>
      </c>
      <c r="L8" s="12" t="n">
        <v>20</v>
      </c>
      <c r="M8" s="12"/>
      <c r="N8" s="12" t="n">
        <v>20</v>
      </c>
      <c r="O8" s="12" t="n">
        <v>78</v>
      </c>
      <c r="P8" s="12" t="n">
        <v>120</v>
      </c>
      <c r="Q8" s="12" t="n">
        <v>181</v>
      </c>
      <c r="R8" s="12" t="n">
        <v>98</v>
      </c>
      <c r="S8" s="12"/>
      <c r="T8" s="12" t="n">
        <v>16</v>
      </c>
      <c r="U8" s="12" t="n">
        <v>44</v>
      </c>
      <c r="V8" s="12" t="n">
        <v>94</v>
      </c>
      <c r="W8" s="12" t="n">
        <v>307</v>
      </c>
      <c r="X8" s="12"/>
      <c r="Y8" s="12" t="n">
        <v>400</v>
      </c>
      <c r="Z8" s="12" t="n">
        <v>97</v>
      </c>
      <c r="AA8" s="12" t="s">
        <v>117</v>
      </c>
      <c r="AB8" s="12" t="s">
        <v>117</v>
      </c>
      <c r="AC8" s="12" t="s">
        <v>117</v>
      </c>
      <c r="AD8" s="12" t="s">
        <v>117</v>
      </c>
      <c r="AE8" s="12"/>
      <c r="AF8" s="12" t="n">
        <v>249</v>
      </c>
      <c r="AG8" s="12"/>
      <c r="AH8" s="12" t="n">
        <v>497</v>
      </c>
      <c r="AI8" s="12"/>
      <c r="AJ8" s="12" t="n">
        <v>131</v>
      </c>
      <c r="AK8" s="12" t="n">
        <v>79</v>
      </c>
      <c r="AL8" s="12" t="n">
        <v>87</v>
      </c>
      <c r="AM8" s="12" t="n">
        <v>54</v>
      </c>
      <c r="AN8" s="12" t="n">
        <v>35</v>
      </c>
      <c r="AO8" s="12" t="n">
        <v>48</v>
      </c>
      <c r="AP8" s="12" t="n">
        <v>64</v>
      </c>
    </row>
    <row r="9">
      <c r="B9" s="20" t="s">
        <v>186</v>
      </c>
      <c r="C9" s="19" t="n">
        <v>0.0464889414480415</v>
      </c>
      <c r="D9" s="19" t="n">
        <v>0.0639331848992322</v>
      </c>
      <c r="E9" s="19" t="n">
        <v>0.0242665853734021</v>
      </c>
      <c r="F9" s="19"/>
      <c r="G9" s="19" t="n">
        <v>0.0531898971299576</v>
      </c>
      <c r="H9" s="19" t="n">
        <v>0.0612190182570174</v>
      </c>
      <c r="I9" s="19" t="n">
        <v>0.0781898747473557</v>
      </c>
      <c r="J9" s="19" t="n">
        <v>0.0103711757713575</v>
      </c>
      <c r="K9" s="19" t="n">
        <v>0.026316267354662</v>
      </c>
      <c r="L9" s="19" t="n">
        <v>0</v>
      </c>
      <c r="M9" s="19"/>
      <c r="N9" s="19" t="n">
        <v>0</v>
      </c>
      <c r="O9" s="19" t="n">
        <v>0.0279262961082567</v>
      </c>
      <c r="P9" s="19" t="n">
        <v>0.035406320788872</v>
      </c>
      <c r="Q9" s="19" t="n">
        <v>0.0546243683185385</v>
      </c>
      <c r="R9" s="19" t="n">
        <v>0.0693523980487949</v>
      </c>
      <c r="S9" s="19"/>
      <c r="T9" s="19" t="n">
        <v>0</v>
      </c>
      <c r="U9" s="19" t="n">
        <v>0.0424328205059156</v>
      </c>
      <c r="V9" s="19" t="n">
        <v>0.00945134629642579</v>
      </c>
      <c r="W9" s="19" t="n">
        <v>0.0624325010489667</v>
      </c>
      <c r="X9" s="19"/>
      <c r="Y9" s="19" t="n">
        <v>0.0523911214334698</v>
      </c>
      <c r="Z9" s="19" t="n">
        <v>0.0222626243674981</v>
      </c>
      <c r="AA9" s="19" t="s">
        <v>118</v>
      </c>
      <c r="AB9" s="19" t="s">
        <v>118</v>
      </c>
      <c r="AC9" s="19" t="s">
        <v>118</v>
      </c>
      <c r="AD9" s="19" t="s">
        <v>118</v>
      </c>
      <c r="AE9" s="19"/>
      <c r="AF9" s="19" t="n">
        <v>0.0633596787869272</v>
      </c>
      <c r="AG9" s="19"/>
      <c r="AH9" s="19" t="n">
        <v>0.0464889414480415</v>
      </c>
      <c r="AI9" s="19"/>
      <c r="AJ9" s="19" t="n">
        <v>0.0565840343645888</v>
      </c>
      <c r="AK9" s="19" t="n">
        <v>0.0175348909772018</v>
      </c>
      <c r="AL9" s="19" t="n">
        <v>0.0617748702235969</v>
      </c>
      <c r="AM9" s="19" t="n">
        <v>0.104148528908877</v>
      </c>
      <c r="AN9" s="19" t="n">
        <v>0.0254553735436451</v>
      </c>
      <c r="AO9" s="19" t="n">
        <v>0.0518126743170301</v>
      </c>
      <c r="AP9" s="19" t="n">
        <v>0</v>
      </c>
    </row>
    <row r="10">
      <c r="B10" s="20" t="s">
        <v>187</v>
      </c>
      <c r="C10" s="19" t="n">
        <v>0.0908682546505328</v>
      </c>
      <c r="D10" s="19" t="n">
        <v>0.113928435636878</v>
      </c>
      <c r="E10" s="19" t="n">
        <v>0.0614917125002217</v>
      </c>
      <c r="F10" s="19"/>
      <c r="G10" s="19" t="n">
        <v>0.13468491595835</v>
      </c>
      <c r="H10" s="19" t="n">
        <v>0.142706308731297</v>
      </c>
      <c r="I10" s="19" t="n">
        <v>0.0931692446403726</v>
      </c>
      <c r="J10" s="19" t="n">
        <v>0.0452280060412804</v>
      </c>
      <c r="K10" s="19" t="n">
        <v>0.0555978192905037</v>
      </c>
      <c r="L10" s="19" t="n">
        <v>0</v>
      </c>
      <c r="M10" s="19"/>
      <c r="N10" s="19" t="n">
        <v>0.0542402501522861</v>
      </c>
      <c r="O10" s="19" t="n">
        <v>0.0351903518120374</v>
      </c>
      <c r="P10" s="19" t="n">
        <v>0.05698905235463</v>
      </c>
      <c r="Q10" s="19" t="n">
        <v>0.136350150271178</v>
      </c>
      <c r="R10" s="19" t="n">
        <v>0.100362500867218</v>
      </c>
      <c r="S10" s="19"/>
      <c r="T10" s="19" t="n">
        <v>0.214627759224909</v>
      </c>
      <c r="U10" s="19" t="n">
        <v>0.0724214847059611</v>
      </c>
      <c r="V10" s="19" t="n">
        <v>0.059583189764534</v>
      </c>
      <c r="W10" s="19" t="n">
        <v>0.10730272323211</v>
      </c>
      <c r="X10" s="19"/>
      <c r="Y10" s="19" t="n">
        <v>0.105158195339761</v>
      </c>
      <c r="Z10" s="19" t="n">
        <v>0.0322132093868991</v>
      </c>
      <c r="AA10" s="19" t="s">
        <v>118</v>
      </c>
      <c r="AB10" s="19" t="s">
        <v>118</v>
      </c>
      <c r="AC10" s="19" t="s">
        <v>118</v>
      </c>
      <c r="AD10" s="19" t="s">
        <v>118</v>
      </c>
      <c r="AE10" s="19"/>
      <c r="AF10" s="19" t="n">
        <v>0.0828876651019248</v>
      </c>
      <c r="AG10" s="19"/>
      <c r="AH10" s="19" t="n">
        <v>0.0908682546505328</v>
      </c>
      <c r="AI10" s="19"/>
      <c r="AJ10" s="19" t="n">
        <v>0.164100902600041</v>
      </c>
      <c r="AK10" s="19" t="n">
        <v>0.0508655023951731</v>
      </c>
      <c r="AL10" s="19" t="n">
        <v>0.0916277656552126</v>
      </c>
      <c r="AM10" s="19" t="n">
        <v>0.0629994899602579</v>
      </c>
      <c r="AN10" s="19" t="n">
        <v>0</v>
      </c>
      <c r="AO10" s="19" t="n">
        <v>0.0764180261299095</v>
      </c>
      <c r="AP10" s="19" t="n">
        <v>0.073765622595747</v>
      </c>
    </row>
    <row r="11">
      <c r="B11" s="20" t="s">
        <v>188</v>
      </c>
      <c r="C11" s="19" t="n">
        <v>0.0859487707880295</v>
      </c>
      <c r="D11" s="19" t="n">
        <v>0.102543385893541</v>
      </c>
      <c r="E11" s="19" t="n">
        <v>0.0648087628061361</v>
      </c>
      <c r="F11" s="19"/>
      <c r="G11" s="19" t="n">
        <v>0.150212365377119</v>
      </c>
      <c r="H11" s="19" t="n">
        <v>0.085172594217846</v>
      </c>
      <c r="I11" s="19" t="n">
        <v>0.115495142535078</v>
      </c>
      <c r="J11" s="19" t="n">
        <v>0.0507373245495756</v>
      </c>
      <c r="K11" s="19" t="n">
        <v>0.0426824314381144</v>
      </c>
      <c r="L11" s="19" t="n">
        <v>0.0831510577130049</v>
      </c>
      <c r="M11" s="19"/>
      <c r="N11" s="19" t="n">
        <v>0.0832595059336398</v>
      </c>
      <c r="O11" s="19" t="n">
        <v>0.0783661974585955</v>
      </c>
      <c r="P11" s="19" t="n">
        <v>0.0623296393399142</v>
      </c>
      <c r="Q11" s="19" t="n">
        <v>0.0943951637832453</v>
      </c>
      <c r="R11" s="19" t="n">
        <v>0.106355010865267</v>
      </c>
      <c r="S11" s="19"/>
      <c r="T11" s="19" t="n">
        <v>0.100283679102666</v>
      </c>
      <c r="U11" s="19" t="n">
        <v>0.0413078318269168</v>
      </c>
      <c r="V11" s="19" t="n">
        <v>0.0709713603805575</v>
      </c>
      <c r="W11" s="19" t="n">
        <v>0.0984878280856195</v>
      </c>
      <c r="X11" s="19"/>
      <c r="Y11" s="19" t="n">
        <v>0.0823773985805795</v>
      </c>
      <c r="Z11" s="19" t="n">
        <v>0.100607963785182</v>
      </c>
      <c r="AA11" s="19" t="s">
        <v>118</v>
      </c>
      <c r="AB11" s="19" t="s">
        <v>118</v>
      </c>
      <c r="AC11" s="19" t="s">
        <v>118</v>
      </c>
      <c r="AD11" s="19" t="s">
        <v>118</v>
      </c>
      <c r="AE11" s="19"/>
      <c r="AF11" s="19" t="n">
        <v>0.0782777455803131</v>
      </c>
      <c r="AG11" s="19"/>
      <c r="AH11" s="19" t="n">
        <v>0.0859487707880295</v>
      </c>
      <c r="AI11" s="19"/>
      <c r="AJ11" s="19" t="n">
        <v>0.105370993416551</v>
      </c>
      <c r="AK11" s="19" t="n">
        <v>0.0476133827098069</v>
      </c>
      <c r="AL11" s="19" t="n">
        <v>0.0869027417991959</v>
      </c>
      <c r="AM11" s="19" t="n">
        <v>0.0860673359138371</v>
      </c>
      <c r="AN11" s="19" t="n">
        <v>0.0560153778839921</v>
      </c>
      <c r="AO11" s="19" t="n">
        <v>0.0672885949390487</v>
      </c>
      <c r="AP11" s="19" t="n">
        <v>0.122815635429693</v>
      </c>
    </row>
    <row r="12">
      <c r="B12" s="20" t="s">
        <v>189</v>
      </c>
      <c r="C12" s="19" t="n">
        <v>0.0904538921539688</v>
      </c>
      <c r="D12" s="19" t="n">
        <v>0.109336108701053</v>
      </c>
      <c r="E12" s="19" t="n">
        <v>0.0663996910783059</v>
      </c>
      <c r="F12" s="19"/>
      <c r="G12" s="19" t="n">
        <v>0.107565236976801</v>
      </c>
      <c r="H12" s="19" t="n">
        <v>0.145939275235148</v>
      </c>
      <c r="I12" s="19" t="n">
        <v>0.0580041308883354</v>
      </c>
      <c r="J12" s="19" t="n">
        <v>0.0873646628679212</v>
      </c>
      <c r="K12" s="19" t="n">
        <v>0.0624490624427098</v>
      </c>
      <c r="L12" s="19" t="n">
        <v>0</v>
      </c>
      <c r="M12" s="19"/>
      <c r="N12" s="19" t="n">
        <v>0.0571452539810612</v>
      </c>
      <c r="O12" s="19" t="n">
        <v>0.124911471093927</v>
      </c>
      <c r="P12" s="19" t="n">
        <v>0.0584095893790384</v>
      </c>
      <c r="Q12" s="19" t="n">
        <v>0.0769926864144109</v>
      </c>
      <c r="R12" s="19" t="n">
        <v>0.13450288412302</v>
      </c>
      <c r="S12" s="19"/>
      <c r="T12" s="19" t="n">
        <v>0.108054969638213</v>
      </c>
      <c r="U12" s="19" t="n">
        <v>0.100082049642872</v>
      </c>
      <c r="V12" s="19" t="n">
        <v>0.111964762236598</v>
      </c>
      <c r="W12" s="19" t="n">
        <v>0.0898926890181069</v>
      </c>
      <c r="X12" s="19"/>
      <c r="Y12" s="19" t="n">
        <v>0.0855133643435779</v>
      </c>
      <c r="Z12" s="19" t="n">
        <v>0.11073297438719</v>
      </c>
      <c r="AA12" s="19" t="s">
        <v>118</v>
      </c>
      <c r="AB12" s="19" t="s">
        <v>118</v>
      </c>
      <c r="AC12" s="19" t="s">
        <v>118</v>
      </c>
      <c r="AD12" s="19" t="s">
        <v>118</v>
      </c>
      <c r="AE12" s="19"/>
      <c r="AF12" s="19" t="n">
        <v>0.0916022497062586</v>
      </c>
      <c r="AG12" s="19"/>
      <c r="AH12" s="19" t="n">
        <v>0.0904538921539688</v>
      </c>
      <c r="AI12" s="19"/>
      <c r="AJ12" s="19" t="n">
        <v>0.0766271383791828</v>
      </c>
      <c r="AK12" s="19" t="n">
        <v>0.119317060959854</v>
      </c>
      <c r="AL12" s="19" t="n">
        <v>0.107233275947959</v>
      </c>
      <c r="AM12" s="19" t="n">
        <v>0.0766614625134722</v>
      </c>
      <c r="AN12" s="19" t="n">
        <v>0.049428180546431</v>
      </c>
      <c r="AO12" s="19" t="n">
        <v>0.0926928718187662</v>
      </c>
      <c r="AP12" s="19" t="n">
        <v>0.0926117099526945</v>
      </c>
    </row>
    <row r="13">
      <c r="B13" s="20" t="s">
        <v>190</v>
      </c>
      <c r="C13" s="19" t="n">
        <v>0.111120517536256</v>
      </c>
      <c r="D13" s="19" t="n">
        <v>0.137598707930215</v>
      </c>
      <c r="E13" s="19" t="n">
        <v>0.0773897468787012</v>
      </c>
      <c r="F13" s="19"/>
      <c r="G13" s="19" t="n">
        <v>0.155051980748824</v>
      </c>
      <c r="H13" s="19" t="n">
        <v>0.100641816075791</v>
      </c>
      <c r="I13" s="19" t="n">
        <v>0.109754251311395</v>
      </c>
      <c r="J13" s="19" t="n">
        <v>0.119273303413555</v>
      </c>
      <c r="K13" s="19" t="n">
        <v>0.0888375652835826</v>
      </c>
      <c r="L13" s="19" t="n">
        <v>0.107852589746615</v>
      </c>
      <c r="M13" s="19"/>
      <c r="N13" s="19" t="n">
        <v>0.0591769345135149</v>
      </c>
      <c r="O13" s="19" t="n">
        <v>0.165061620918091</v>
      </c>
      <c r="P13" s="19" t="n">
        <v>0.114194221088032</v>
      </c>
      <c r="Q13" s="19" t="n">
        <v>0.116038995106976</v>
      </c>
      <c r="R13" s="19" t="n">
        <v>0.0667692235546787</v>
      </c>
      <c r="S13" s="19"/>
      <c r="T13" s="19" t="n">
        <v>0.252547296883986</v>
      </c>
      <c r="U13" s="19" t="n">
        <v>0.125804252050174</v>
      </c>
      <c r="V13" s="19" t="n">
        <v>0.138832330445942</v>
      </c>
      <c r="W13" s="19" t="n">
        <v>0.0928108990241696</v>
      </c>
      <c r="X13" s="19"/>
      <c r="Y13" s="19" t="n">
        <v>0.108301883461807</v>
      </c>
      <c r="Z13" s="19" t="n">
        <v>0.122689992372707</v>
      </c>
      <c r="AA13" s="19" t="s">
        <v>118</v>
      </c>
      <c r="AB13" s="19" t="s">
        <v>118</v>
      </c>
      <c r="AC13" s="19" t="s">
        <v>118</v>
      </c>
      <c r="AD13" s="19" t="s">
        <v>118</v>
      </c>
      <c r="AE13" s="19"/>
      <c r="AF13" s="19" t="n">
        <v>0.107082552536074</v>
      </c>
      <c r="AG13" s="19"/>
      <c r="AH13" s="19" t="n">
        <v>0.111120517536256</v>
      </c>
      <c r="AI13" s="19"/>
      <c r="AJ13" s="19" t="n">
        <v>0.0923278833813894</v>
      </c>
      <c r="AK13" s="19" t="n">
        <v>0.0691672769439407</v>
      </c>
      <c r="AL13" s="19" t="n">
        <v>0.0830186880732871</v>
      </c>
      <c r="AM13" s="19" t="n">
        <v>0.133329936946171</v>
      </c>
      <c r="AN13" s="19" t="n">
        <v>0.175450306340657</v>
      </c>
      <c r="AO13" s="19" t="n">
        <v>0.0571926234544989</v>
      </c>
      <c r="AP13" s="19" t="n">
        <v>0.226334993756339</v>
      </c>
    </row>
    <row r="14">
      <c r="B14" s="20" t="s">
        <v>191</v>
      </c>
      <c r="C14" s="19" t="n">
        <v>0.0889643647611583</v>
      </c>
      <c r="D14" s="19" t="n">
        <v>0.0653451594628421</v>
      </c>
      <c r="E14" s="19" t="n">
        <v>0.119053052287665</v>
      </c>
      <c r="F14" s="19"/>
      <c r="G14" s="19" t="n">
        <v>0.0935662201350173</v>
      </c>
      <c r="H14" s="19" t="n">
        <v>0.0876109337909314</v>
      </c>
      <c r="I14" s="19" t="n">
        <v>0.0992102757418047</v>
      </c>
      <c r="J14" s="19" t="n">
        <v>0.0984283995498952</v>
      </c>
      <c r="K14" s="19" t="n">
        <v>0.047729726806499</v>
      </c>
      <c r="L14" s="19" t="n">
        <v>0.100983543160449</v>
      </c>
      <c r="M14" s="19"/>
      <c r="N14" s="19" t="n">
        <v>0</v>
      </c>
      <c r="O14" s="19" t="n">
        <v>0.0809735600158365</v>
      </c>
      <c r="P14" s="19" t="n">
        <v>0.109042799128753</v>
      </c>
      <c r="Q14" s="19" t="n">
        <v>0.0795346058748538</v>
      </c>
      <c r="R14" s="19" t="n">
        <v>0.106592101136105</v>
      </c>
      <c r="S14" s="19"/>
      <c r="T14" s="19" t="n">
        <v>0</v>
      </c>
      <c r="U14" s="19" t="n">
        <v>0.0839732578665203</v>
      </c>
      <c r="V14" s="19" t="n">
        <v>0.0826458516556944</v>
      </c>
      <c r="W14" s="19" t="n">
        <v>0.099258721395725</v>
      </c>
      <c r="X14" s="19"/>
      <c r="Y14" s="19" t="n">
        <v>0.0830307071012081</v>
      </c>
      <c r="Z14" s="19" t="n">
        <v>0.113319886326453</v>
      </c>
      <c r="AA14" s="19" t="s">
        <v>118</v>
      </c>
      <c r="AB14" s="19" t="s">
        <v>118</v>
      </c>
      <c r="AC14" s="19" t="s">
        <v>118</v>
      </c>
      <c r="AD14" s="19" t="s">
        <v>118</v>
      </c>
      <c r="AE14" s="19"/>
      <c r="AF14" s="19" t="n">
        <v>0.0811170042022518</v>
      </c>
      <c r="AG14" s="19"/>
      <c r="AH14" s="19" t="n">
        <v>0.0889643647611583</v>
      </c>
      <c r="AI14" s="19"/>
      <c r="AJ14" s="19" t="n">
        <v>0.0993132689071457</v>
      </c>
      <c r="AK14" s="19" t="n">
        <v>0.123134888528483</v>
      </c>
      <c r="AL14" s="19" t="n">
        <v>0.0959619661920723</v>
      </c>
      <c r="AM14" s="19" t="n">
        <v>0.0607435799418303</v>
      </c>
      <c r="AN14" s="19" t="n">
        <v>0.0494070889289379</v>
      </c>
      <c r="AO14" s="19" t="n">
        <v>0.0675427029968183</v>
      </c>
      <c r="AP14" s="19" t="n">
        <v>0.0774659347724187</v>
      </c>
    </row>
    <row r="15">
      <c r="B15" s="20" t="s">
        <v>192</v>
      </c>
      <c r="C15" s="19" t="n">
        <v>0.113827830211435</v>
      </c>
      <c r="D15" s="19" t="n">
        <v>0.125696647262151</v>
      </c>
      <c r="E15" s="19" t="n">
        <v>0.0987080527660125</v>
      </c>
      <c r="F15" s="19"/>
      <c r="G15" s="19" t="n">
        <v>0.0690666398604142</v>
      </c>
      <c r="H15" s="19" t="n">
        <v>0.106053808023535</v>
      </c>
      <c r="I15" s="19" t="n">
        <v>0.121641580040734</v>
      </c>
      <c r="J15" s="19" t="n">
        <v>0.137427421333561</v>
      </c>
      <c r="K15" s="19" t="n">
        <v>0.0960128198258588</v>
      </c>
      <c r="L15" s="19" t="n">
        <v>0.148667109047586</v>
      </c>
      <c r="M15" s="19"/>
      <c r="N15" s="19" t="n">
        <v>0</v>
      </c>
      <c r="O15" s="19" t="n">
        <v>0.13287506151387</v>
      </c>
      <c r="P15" s="19" t="n">
        <v>0.0886937593458532</v>
      </c>
      <c r="Q15" s="19" t="n">
        <v>0.119419040920851</v>
      </c>
      <c r="R15" s="19" t="n">
        <v>0.142769274952031</v>
      </c>
      <c r="S15" s="19"/>
      <c r="T15" s="19" t="n">
        <v>0</v>
      </c>
      <c r="U15" s="19" t="n">
        <v>0.106291097268872</v>
      </c>
      <c r="V15" s="19" t="n">
        <v>0.1212234768353</v>
      </c>
      <c r="W15" s="19" t="n">
        <v>0.120804991277049</v>
      </c>
      <c r="X15" s="19"/>
      <c r="Y15" s="19" t="n">
        <v>0.114605941212207</v>
      </c>
      <c r="Z15" s="19" t="n">
        <v>0.110633965592751</v>
      </c>
      <c r="AA15" s="19" t="s">
        <v>118</v>
      </c>
      <c r="AB15" s="19" t="s">
        <v>118</v>
      </c>
      <c r="AC15" s="19" t="s">
        <v>118</v>
      </c>
      <c r="AD15" s="19" t="s">
        <v>118</v>
      </c>
      <c r="AE15" s="19"/>
      <c r="AF15" s="19" t="n">
        <v>0.11707709834055</v>
      </c>
      <c r="AG15" s="19"/>
      <c r="AH15" s="19" t="n">
        <v>0.113827830211435</v>
      </c>
      <c r="AI15" s="19"/>
      <c r="AJ15" s="19" t="n">
        <v>0.133157764446293</v>
      </c>
      <c r="AK15" s="19" t="n">
        <v>0.107733302837106</v>
      </c>
      <c r="AL15" s="19" t="n">
        <v>0.0983503328541756</v>
      </c>
      <c r="AM15" s="19" t="n">
        <v>0.101689618974295</v>
      </c>
      <c r="AN15" s="19" t="n">
        <v>0.288526249997614</v>
      </c>
      <c r="AO15" s="19" t="n">
        <v>0.0794869048553849</v>
      </c>
      <c r="AP15" s="19" t="n">
        <v>0.0429609102463058</v>
      </c>
    </row>
    <row r="16">
      <c r="B16" s="20" t="s">
        <v>193</v>
      </c>
      <c r="C16" s="19" t="n">
        <v>0.32856128053903</v>
      </c>
      <c r="D16" s="19" t="n">
        <v>0.248051938972964</v>
      </c>
      <c r="E16" s="19" t="n">
        <v>0.431122750781166</v>
      </c>
      <c r="F16" s="19"/>
      <c r="G16" s="19" t="n">
        <v>0.203598582775147</v>
      </c>
      <c r="H16" s="19" t="n">
        <v>0.195117057405684</v>
      </c>
      <c r="I16" s="19" t="n">
        <v>0.285810838419036</v>
      </c>
      <c r="J16" s="19" t="n">
        <v>0.419297982790698</v>
      </c>
      <c r="K16" s="19" t="n">
        <v>0.548825089389384</v>
      </c>
      <c r="L16" s="19" t="n">
        <v>0.559345700332346</v>
      </c>
      <c r="M16" s="19"/>
      <c r="N16" s="19" t="n">
        <v>0.707249339669125</v>
      </c>
      <c r="O16" s="19" t="n">
        <v>0.300506330708131</v>
      </c>
      <c r="P16" s="19" t="n">
        <v>0.400168031567171</v>
      </c>
      <c r="Q16" s="19" t="n">
        <v>0.294341360317784</v>
      </c>
      <c r="R16" s="19" t="n">
        <v>0.24587572240097</v>
      </c>
      <c r="S16" s="19"/>
      <c r="T16" s="19" t="n">
        <v>0.324486295150227</v>
      </c>
      <c r="U16" s="19" t="n">
        <v>0.344157694904771</v>
      </c>
      <c r="V16" s="19" t="n">
        <v>0.358150596119611</v>
      </c>
      <c r="W16" s="19" t="n">
        <v>0.286924861226789</v>
      </c>
      <c r="X16" s="19"/>
      <c r="Y16" s="19" t="n">
        <v>0.321085456340058</v>
      </c>
      <c r="Z16" s="19" t="n">
        <v>0.359246838744611</v>
      </c>
      <c r="AA16" s="19" t="s">
        <v>118</v>
      </c>
      <c r="AB16" s="19" t="s">
        <v>118</v>
      </c>
      <c r="AC16" s="19" t="s">
        <v>118</v>
      </c>
      <c r="AD16" s="19" t="s">
        <v>118</v>
      </c>
      <c r="AE16" s="19"/>
      <c r="AF16" s="19" t="n">
        <v>0.345504684276227</v>
      </c>
      <c r="AG16" s="19"/>
      <c r="AH16" s="19" t="n">
        <v>0.32856128053903</v>
      </c>
      <c r="AI16" s="19"/>
      <c r="AJ16" s="19" t="n">
        <v>0.252768628283242</v>
      </c>
      <c r="AK16" s="19" t="n">
        <v>0.429310023042267</v>
      </c>
      <c r="AL16" s="19" t="n">
        <v>0.328860273363885</v>
      </c>
      <c r="AM16" s="19" t="n">
        <v>0.352364278995476</v>
      </c>
      <c r="AN16" s="19" t="n">
        <v>0.255582383080789</v>
      </c>
      <c r="AO16" s="19" t="n">
        <v>0.392098712779644</v>
      </c>
      <c r="AP16" s="19" t="n">
        <v>0.330588148899281</v>
      </c>
    </row>
    <row r="17">
      <c r="B17" s="20" t="s">
        <v>60</v>
      </c>
      <c r="C17" s="21" t="n">
        <v>0.0437661479115485</v>
      </c>
      <c r="D17" s="21" t="n">
        <v>0.0335664312411229</v>
      </c>
      <c r="E17" s="21" t="n">
        <v>0.0567596455283891</v>
      </c>
      <c r="F17" s="21"/>
      <c r="G17" s="21" t="n">
        <v>0.0330641610383697</v>
      </c>
      <c r="H17" s="21" t="n">
        <v>0.0755391882627513</v>
      </c>
      <c r="I17" s="21" t="n">
        <v>0.0387246616758887</v>
      </c>
      <c r="J17" s="21" t="n">
        <v>0.0318717236821562</v>
      </c>
      <c r="K17" s="21" t="n">
        <v>0.031549218168686</v>
      </c>
      <c r="L17" s="21" t="n">
        <v>0</v>
      </c>
      <c r="M17" s="21"/>
      <c r="N17" s="21" t="n">
        <v>0.0389287157503734</v>
      </c>
      <c r="O17" s="21" t="n">
        <v>0.0541891103712552</v>
      </c>
      <c r="P17" s="21" t="n">
        <v>0.0747665870077361</v>
      </c>
      <c r="Q17" s="21" t="n">
        <v>0.0283036289921614</v>
      </c>
      <c r="R17" s="21" t="n">
        <v>0.0274208840519147</v>
      </c>
      <c r="S17" s="21"/>
      <c r="T17" s="21" t="n">
        <v>0</v>
      </c>
      <c r="U17" s="21" t="n">
        <v>0.0835295112279968</v>
      </c>
      <c r="V17" s="21" t="n">
        <v>0.0471770862653366</v>
      </c>
      <c r="W17" s="21" t="n">
        <v>0.0420847856914639</v>
      </c>
      <c r="X17" s="21"/>
      <c r="Y17" s="21" t="n">
        <v>0.0475359321873305</v>
      </c>
      <c r="Z17" s="21" t="n">
        <v>0.0282925450367092</v>
      </c>
      <c r="AA17" s="21" t="s">
        <v>118</v>
      </c>
      <c r="AB17" s="21" t="s">
        <v>118</v>
      </c>
      <c r="AC17" s="21" t="s">
        <v>118</v>
      </c>
      <c r="AD17" s="21" t="s">
        <v>118</v>
      </c>
      <c r="AE17" s="21"/>
      <c r="AF17" s="21" t="n">
        <v>0.0330913214694737</v>
      </c>
      <c r="AG17" s="21"/>
      <c r="AH17" s="21" t="n">
        <v>0.0437661479115485</v>
      </c>
      <c r="AI17" s="21"/>
      <c r="AJ17" s="21" t="n">
        <v>0.0197493862215673</v>
      </c>
      <c r="AK17" s="21" t="n">
        <v>0.0353236716061671</v>
      </c>
      <c r="AL17" s="21" t="n">
        <v>0.046270085890615</v>
      </c>
      <c r="AM17" s="21" t="n">
        <v>0.0219957678457841</v>
      </c>
      <c r="AN17" s="21" t="n">
        <v>0.100135039677934</v>
      </c>
      <c r="AO17" s="21" t="n">
        <v>0.115466888708899</v>
      </c>
      <c r="AP17" s="21" t="n">
        <v>0.0334570443475205</v>
      </c>
    </row>
    <row r="18">
      <c r="B18" s="18" t="s">
        <v>122</v>
      </c>
    </row>
    <row r="19">
      <c r="B19" t="s">
        <v>65</v>
      </c>
    </row>
    <row r="20">
      <c r="B20" t="s">
        <v>66</v>
      </c>
    </row>
    <row r="22">
      <c r="B22" s="9" t="str">
        <f>=HYPERLINK("#'Contents'!A1", "Return to Contents")</f>
      </c>
    </row>
  </sheetData>
  <mergeCells count="9">
    <mergeCell ref="D5:E5"/>
    <mergeCell ref="G5:L5"/>
    <mergeCell ref="N5:R5"/>
    <mergeCell ref="T5:W5"/>
    <mergeCell ref="Y5:AD5"/>
    <mergeCell ref="AF5:AF5"/>
    <mergeCell ref="AH5:AH5"/>
    <mergeCell ref="AJ5:AP5"/>
    <mergeCell ref="D2:AJ2"/>
  </mergeCells>
  <pageMargins left="0.7" right="0.7" top="0.75" bottom="0.75" header="0.3" footer="0.3"/>
  <pageSetup paperSize="9" orientation="portrait" horizontalDpi="300" verticalDpi="300" r:id="rId2"/>
  <drawing r:id="rId1"/>
</worksheet>
</file>

<file path=xl/worksheets/sheet5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2.21" hidden="0" customWidth="1"/>
    <col min="20" max="20" width="10.71" hidden="0" customWidth="1"/>
    <col min="21" max="21" width="10.71" hidden="0" customWidth="1"/>
    <col min="22" max="22" width="10.71" hidden="0" customWidth="1"/>
    <col min="23" max="23" width="10.71" hidden="0" customWidth="1"/>
    <col min="24" max="24" width="2.2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2.21" hidden="0" customWidth="1"/>
    <col min="34" max="34" width="10.71" hidden="0" customWidth="1"/>
    <col min="35" max="35" width="2.2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s>
  <sheetData>
    <row r="2" ht="40" customHeight="1">
      <c r="D2" s="16" t="s">
        <v>202</v>
      </c>
    </row>
    <row r="5" ht="30" customHeight="1">
      <c r="B5" s="17"/>
      <c r="C5" s="17"/>
      <c r="D5" s="17" t="s">
        <v>51</v>
      </c>
      <c r="E5" s="17"/>
      <c r="F5" s="17"/>
      <c r="G5" s="17" t="s">
        <v>52</v>
      </c>
      <c r="H5" s="17"/>
      <c r="I5" s="17"/>
      <c r="J5" s="17"/>
      <c r="K5" s="17"/>
      <c r="L5" s="17"/>
      <c r="M5" s="17"/>
      <c r="N5" s="17" t="s">
        <v>53</v>
      </c>
      <c r="O5" s="17"/>
      <c r="P5" s="17"/>
      <c r="Q5" s="17"/>
      <c r="R5" s="17"/>
      <c r="S5" s="17"/>
      <c r="T5" s="17" t="s">
        <v>54</v>
      </c>
      <c r="U5" s="17"/>
      <c r="V5" s="17"/>
      <c r="W5" s="17"/>
      <c r="X5" s="17"/>
      <c r="Y5" s="17" t="s">
        <v>55</v>
      </c>
      <c r="Z5" s="17"/>
      <c r="AA5" s="17"/>
      <c r="AB5" s="17"/>
      <c r="AC5" s="17"/>
      <c r="AD5" s="17"/>
      <c r="AE5" s="17"/>
      <c r="AF5" s="17" t="s">
        <v>42</v>
      </c>
      <c r="AG5" s="17"/>
      <c r="AH5" s="17" t="s">
        <v>43</v>
      </c>
      <c r="AI5" s="17"/>
      <c r="AJ5" s="17" t="s">
        <v>56</v>
      </c>
      <c r="AK5" s="17"/>
      <c r="AL5" s="17"/>
      <c r="AM5" s="17"/>
      <c r="AN5" s="17"/>
      <c r="AO5" s="17"/>
      <c r="AP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R6" s="13" t="s">
        <v>31</v>
      </c>
      <c r="T6" s="13" t="s">
        <v>32</v>
      </c>
      <c r="U6" s="13" t="s">
        <v>33</v>
      </c>
      <c r="V6" s="13" t="s">
        <v>34</v>
      </c>
      <c r="W6" s="13" t="s">
        <v>35</v>
      </c>
      <c r="Y6" s="13" t="s">
        <v>36</v>
      </c>
      <c r="Z6" s="13" t="s">
        <v>37</v>
      </c>
      <c r="AA6" s="13" t="s">
        <v>38</v>
      </c>
      <c r="AB6" s="13" t="s">
        <v>39</v>
      </c>
      <c r="AC6" s="13" t="s">
        <v>40</v>
      </c>
      <c r="AD6" s="13" t="s">
        <v>41</v>
      </c>
      <c r="AF6" s="13" t="s">
        <v>42</v>
      </c>
      <c r="AH6" s="13" t="s">
        <v>43</v>
      </c>
      <c r="AJ6" s="13" t="s">
        <v>44</v>
      </c>
      <c r="AK6" s="13" t="s">
        <v>45</v>
      </c>
      <c r="AL6" s="13" t="s">
        <v>46</v>
      </c>
      <c r="AM6" s="13" t="s">
        <v>47</v>
      </c>
      <c r="AN6" s="13" t="s">
        <v>48</v>
      </c>
      <c r="AO6" s="13" t="s">
        <v>49</v>
      </c>
      <c r="AP6" s="13" t="s">
        <v>50</v>
      </c>
    </row>
    <row r="7" ht="30" customHeight="1">
      <c r="B7" s="11" t="s">
        <v>19</v>
      </c>
      <c r="C7" s="11" t="n">
        <v>1001</v>
      </c>
      <c r="D7" s="11" t="n">
        <v>498</v>
      </c>
      <c r="E7" s="11" t="n">
        <v>503</v>
      </c>
      <c r="F7" s="11"/>
      <c r="G7" s="11" t="n">
        <v>125</v>
      </c>
      <c r="H7" s="11" t="n">
        <v>185</v>
      </c>
      <c r="I7" s="11" t="n">
        <v>192</v>
      </c>
      <c r="J7" s="11" t="n">
        <v>175</v>
      </c>
      <c r="K7" s="11" t="n">
        <v>131</v>
      </c>
      <c r="L7" s="11" t="n">
        <v>193</v>
      </c>
      <c r="M7" s="11"/>
      <c r="N7" s="11" t="n">
        <v>55</v>
      </c>
      <c r="O7" s="11" t="n">
        <v>178</v>
      </c>
      <c r="P7" s="11" t="n">
        <v>209</v>
      </c>
      <c r="Q7" s="11" t="n">
        <v>374</v>
      </c>
      <c r="R7" s="11" t="n">
        <v>183</v>
      </c>
      <c r="S7" s="11"/>
      <c r="T7" s="11" t="n">
        <v>51</v>
      </c>
      <c r="U7" s="11" t="n">
        <v>158</v>
      </c>
      <c r="V7" s="11" t="n">
        <v>168</v>
      </c>
      <c r="W7" s="11" t="n">
        <v>523</v>
      </c>
      <c r="X7" s="11"/>
      <c r="Y7" s="11" t="n">
        <v>473</v>
      </c>
      <c r="Z7" s="11" t="n">
        <v>105</v>
      </c>
      <c r="AA7" s="11" t="n">
        <v>228</v>
      </c>
      <c r="AB7" s="11" t="n">
        <v>58</v>
      </c>
      <c r="AC7" s="11" t="n">
        <v>67</v>
      </c>
      <c r="AD7" s="11" t="n">
        <v>60</v>
      </c>
      <c r="AE7" s="11"/>
      <c r="AF7" s="11" t="n">
        <v>484</v>
      </c>
      <c r="AG7" s="11"/>
      <c r="AH7" s="11" t="n">
        <v>939</v>
      </c>
      <c r="AI7" s="11"/>
      <c r="AJ7" s="11" t="n">
        <v>270</v>
      </c>
      <c r="AK7" s="11" t="n">
        <v>188</v>
      </c>
      <c r="AL7" s="11" t="n">
        <v>196</v>
      </c>
      <c r="AM7" s="11" t="n">
        <v>89</v>
      </c>
      <c r="AN7" s="11" t="n">
        <v>62</v>
      </c>
      <c r="AO7" s="11" t="n">
        <v>98</v>
      </c>
      <c r="AP7" s="11" t="n">
        <v>98</v>
      </c>
    </row>
    <row r="8" ht="30" customHeight="1">
      <c r="B8" s="12" t="s">
        <v>20</v>
      </c>
      <c r="C8" s="12" t="n">
        <v>1001</v>
      </c>
      <c r="D8" s="12" t="n">
        <v>501</v>
      </c>
      <c r="E8" s="12" t="n">
        <v>500</v>
      </c>
      <c r="F8" s="12"/>
      <c r="G8" s="12" t="n">
        <v>108</v>
      </c>
      <c r="H8" s="12" t="n">
        <v>174</v>
      </c>
      <c r="I8" s="12" t="n">
        <v>165</v>
      </c>
      <c r="J8" s="12" t="n">
        <v>172</v>
      </c>
      <c r="K8" s="12" t="n">
        <v>152</v>
      </c>
      <c r="L8" s="12" t="n">
        <v>230</v>
      </c>
      <c r="M8" s="12"/>
      <c r="N8" s="12" t="n">
        <v>68</v>
      </c>
      <c r="O8" s="12" t="n">
        <v>207</v>
      </c>
      <c r="P8" s="12" t="n">
        <v>264</v>
      </c>
      <c r="Q8" s="12" t="n">
        <v>311</v>
      </c>
      <c r="R8" s="12" t="n">
        <v>149</v>
      </c>
      <c r="S8" s="12"/>
      <c r="T8" s="12" t="n">
        <v>49</v>
      </c>
      <c r="U8" s="12" t="n">
        <v>181</v>
      </c>
      <c r="V8" s="12" t="n">
        <v>180</v>
      </c>
      <c r="W8" s="12" t="n">
        <v>487</v>
      </c>
      <c r="X8" s="12"/>
      <c r="Y8" s="12" t="n">
        <v>424</v>
      </c>
      <c r="Z8" s="12" t="n">
        <v>104</v>
      </c>
      <c r="AA8" s="12" t="n">
        <v>272</v>
      </c>
      <c r="AB8" s="12" t="n">
        <v>65</v>
      </c>
      <c r="AC8" s="12" t="n">
        <v>57</v>
      </c>
      <c r="AD8" s="12" t="n">
        <v>67</v>
      </c>
      <c r="AE8" s="12"/>
      <c r="AF8" s="12" t="n">
        <v>498</v>
      </c>
      <c r="AG8" s="12"/>
      <c r="AH8" s="12" t="n">
        <v>939</v>
      </c>
      <c r="AI8" s="12"/>
      <c r="AJ8" s="12" t="n">
        <v>241</v>
      </c>
      <c r="AK8" s="12" t="n">
        <v>190</v>
      </c>
      <c r="AL8" s="12" t="n">
        <v>170</v>
      </c>
      <c r="AM8" s="12" t="n">
        <v>93</v>
      </c>
      <c r="AN8" s="12" t="n">
        <v>76</v>
      </c>
      <c r="AO8" s="12" t="n">
        <v>86</v>
      </c>
      <c r="AP8" s="12" t="n">
        <v>145</v>
      </c>
    </row>
    <row r="9">
      <c r="B9" s="20" t="s">
        <v>199</v>
      </c>
      <c r="C9" s="19" t="n">
        <v>0.231504338463865</v>
      </c>
      <c r="D9" s="19" t="n">
        <v>0.221621852559654</v>
      </c>
      <c r="E9" s="19" t="n">
        <v>0.24141137151846</v>
      </c>
      <c r="F9" s="19"/>
      <c r="G9" s="19" t="n">
        <v>0.19012239544806</v>
      </c>
      <c r="H9" s="19" t="n">
        <v>0.210032837203241</v>
      </c>
      <c r="I9" s="19" t="n">
        <v>0.242415211452521</v>
      </c>
      <c r="J9" s="19" t="n">
        <v>0.16903987674191</v>
      </c>
      <c r="K9" s="19" t="n">
        <v>0.14448916282433</v>
      </c>
      <c r="L9" s="19" t="n">
        <v>0.363619284460348</v>
      </c>
      <c r="M9" s="19"/>
      <c r="N9" s="19" t="n">
        <v>0.139685504757521</v>
      </c>
      <c r="O9" s="19" t="n">
        <v>0.192097743986938</v>
      </c>
      <c r="P9" s="19" t="n">
        <v>0.178421060159392</v>
      </c>
      <c r="Q9" s="19" t="n">
        <v>0.250531585143037</v>
      </c>
      <c r="R9" s="19" t="n">
        <v>0.386127536542163</v>
      </c>
      <c r="S9" s="19"/>
      <c r="T9" s="19" t="n">
        <v>0.181865964430475</v>
      </c>
      <c r="U9" s="19" t="n">
        <v>0.227612917181646</v>
      </c>
      <c r="V9" s="19" t="n">
        <v>0.201522298093028</v>
      </c>
      <c r="W9" s="19" t="n">
        <v>0.240021627361862</v>
      </c>
      <c r="X9" s="19"/>
      <c r="Y9" s="19" t="n">
        <v>0.231490446165503</v>
      </c>
      <c r="Z9" s="19" t="n">
        <v>0.198153552165331</v>
      </c>
      <c r="AA9" s="19" t="n">
        <v>0.322602365768062</v>
      </c>
      <c r="AB9" s="19" t="n">
        <v>0.073729367289899</v>
      </c>
      <c r="AC9" s="19" t="n">
        <v>0.160615358660905</v>
      </c>
      <c r="AD9" s="19" t="n">
        <v>0.13580764673721</v>
      </c>
      <c r="AE9" s="19"/>
      <c r="AF9" s="19" t="n">
        <v>0.257199546301418</v>
      </c>
      <c r="AG9" s="19"/>
      <c r="AH9" s="19" t="n">
        <v>0.230763813190857</v>
      </c>
      <c r="AI9" s="19"/>
      <c r="AJ9" s="19" t="n">
        <v>0.263484968744414</v>
      </c>
      <c r="AK9" s="19" t="n">
        <v>0.178091540193294</v>
      </c>
      <c r="AL9" s="19" t="n">
        <v>0.271160792136755</v>
      </c>
      <c r="AM9" s="19" t="n">
        <v>0.232364341491089</v>
      </c>
      <c r="AN9" s="19" t="n">
        <v>0.115827772324562</v>
      </c>
      <c r="AO9" s="19" t="n">
        <v>0.272073698247535</v>
      </c>
      <c r="AP9" s="19" t="n">
        <v>0.237862796760863</v>
      </c>
    </row>
    <row r="10">
      <c r="B10" s="20" t="s">
        <v>200</v>
      </c>
      <c r="C10" s="19" t="n">
        <v>0.452373260802343</v>
      </c>
      <c r="D10" s="19" t="n">
        <v>0.446176690129197</v>
      </c>
      <c r="E10" s="19" t="n">
        <v>0.45858522316475</v>
      </c>
      <c r="F10" s="19"/>
      <c r="G10" s="19" t="n">
        <v>0.444428961441969</v>
      </c>
      <c r="H10" s="19" t="n">
        <v>0.392130580543273</v>
      </c>
      <c r="I10" s="19" t="n">
        <v>0.447927235956722</v>
      </c>
      <c r="J10" s="19" t="n">
        <v>0.44208401090257</v>
      </c>
      <c r="K10" s="19" t="n">
        <v>0.596261919836035</v>
      </c>
      <c r="L10" s="19" t="n">
        <v>0.41744712418717</v>
      </c>
      <c r="M10" s="19"/>
      <c r="N10" s="19" t="n">
        <v>0.43243940913213</v>
      </c>
      <c r="O10" s="19" t="n">
        <v>0.401996788967154</v>
      </c>
      <c r="P10" s="19" t="n">
        <v>0.47774538993799</v>
      </c>
      <c r="Q10" s="19" t="n">
        <v>0.505189920357523</v>
      </c>
      <c r="R10" s="19" t="n">
        <v>0.377632371237399</v>
      </c>
      <c r="S10" s="19"/>
      <c r="T10" s="19" t="n">
        <v>0.413292647525229</v>
      </c>
      <c r="U10" s="19" t="n">
        <v>0.500136866313737</v>
      </c>
      <c r="V10" s="19" t="n">
        <v>0.408981808858449</v>
      </c>
      <c r="W10" s="19" t="n">
        <v>0.46813950650912</v>
      </c>
      <c r="X10" s="19"/>
      <c r="Y10" s="19" t="n">
        <v>0.451776973290853</v>
      </c>
      <c r="Z10" s="19" t="n">
        <v>0.411559063826843</v>
      </c>
      <c r="AA10" s="19" t="n">
        <v>0.446850439083455</v>
      </c>
      <c r="AB10" s="19" t="n">
        <v>0.516593570865587</v>
      </c>
      <c r="AC10" s="19" t="n">
        <v>0.500433712711445</v>
      </c>
      <c r="AD10" s="19" t="n">
        <v>0.471718059855299</v>
      </c>
      <c r="AE10" s="19"/>
      <c r="AF10" s="19" t="n">
        <v>0.448690138891707</v>
      </c>
      <c r="AG10" s="19"/>
      <c r="AH10" s="19" t="n">
        <v>0.452972613073958</v>
      </c>
      <c r="AI10" s="19"/>
      <c r="AJ10" s="19" t="n">
        <v>0.433931492400983</v>
      </c>
      <c r="AK10" s="19" t="n">
        <v>0.525576575416829</v>
      </c>
      <c r="AL10" s="19" t="n">
        <v>0.456344764892824</v>
      </c>
      <c r="AM10" s="19" t="n">
        <v>0.499882950555647</v>
      </c>
      <c r="AN10" s="19" t="n">
        <v>0.433128951011982</v>
      </c>
      <c r="AO10" s="19" t="n">
        <v>0.348171031994354</v>
      </c>
      <c r="AP10" s="19" t="n">
        <v>0.423864562782277</v>
      </c>
    </row>
    <row r="11">
      <c r="B11" s="20" t="s">
        <v>201</v>
      </c>
      <c r="C11" s="19" t="n">
        <v>0.265681476044825</v>
      </c>
      <c r="D11" s="19" t="n">
        <v>0.2764219706587</v>
      </c>
      <c r="E11" s="19" t="n">
        <v>0.254914303068944</v>
      </c>
      <c r="F11" s="19"/>
      <c r="G11" s="19" t="n">
        <v>0.352557420848588</v>
      </c>
      <c r="H11" s="19" t="n">
        <v>0.345546888587903</v>
      </c>
      <c r="I11" s="19" t="n">
        <v>0.262218626498305</v>
      </c>
      <c r="J11" s="19" t="n">
        <v>0.346168830596472</v>
      </c>
      <c r="K11" s="19" t="n">
        <v>0.174813894528093</v>
      </c>
      <c r="L11" s="19" t="n">
        <v>0.166739030711735</v>
      </c>
      <c r="M11" s="19"/>
      <c r="N11" s="19" t="n">
        <v>0.315408922239131</v>
      </c>
      <c r="O11" s="19" t="n">
        <v>0.355379512022952</v>
      </c>
      <c r="P11" s="19" t="n">
        <v>0.269100766869959</v>
      </c>
      <c r="Q11" s="19" t="n">
        <v>0.224214703268213</v>
      </c>
      <c r="R11" s="19" t="n">
        <v>0.193248625872729</v>
      </c>
      <c r="S11" s="19"/>
      <c r="T11" s="19" t="n">
        <v>0.369761247153923</v>
      </c>
      <c r="U11" s="19" t="n">
        <v>0.221674299930798</v>
      </c>
      <c r="V11" s="19" t="n">
        <v>0.320591007031864</v>
      </c>
      <c r="W11" s="19" t="n">
        <v>0.256779590251696</v>
      </c>
      <c r="X11" s="19"/>
      <c r="Y11" s="19" t="n">
        <v>0.278295433228896</v>
      </c>
      <c r="Z11" s="19" t="n">
        <v>0.352559335999078</v>
      </c>
      <c r="AA11" s="19" t="n">
        <v>0.176720756774587</v>
      </c>
      <c r="AB11" s="19" t="n">
        <v>0.372928454357722</v>
      </c>
      <c r="AC11" s="19" t="n">
        <v>0.314618541196073</v>
      </c>
      <c r="AD11" s="19" t="n">
        <v>0.252109032523568</v>
      </c>
      <c r="AE11" s="19"/>
      <c r="AF11" s="19" t="n">
        <v>0.228925938319245</v>
      </c>
      <c r="AG11" s="19"/>
      <c r="AH11" s="19" t="n">
        <v>0.265631839931639</v>
      </c>
      <c r="AI11" s="19"/>
      <c r="AJ11" s="19" t="n">
        <v>0.247329122731499</v>
      </c>
      <c r="AK11" s="19" t="n">
        <v>0.249568408831031</v>
      </c>
      <c r="AL11" s="19" t="n">
        <v>0.242978750699963</v>
      </c>
      <c r="AM11" s="19" t="n">
        <v>0.22207297801427</v>
      </c>
      <c r="AN11" s="19" t="n">
        <v>0.379354829775083</v>
      </c>
      <c r="AO11" s="19" t="n">
        <v>0.305185069693786</v>
      </c>
      <c r="AP11" s="19" t="n">
        <v>0.288874369888208</v>
      </c>
    </row>
    <row r="12">
      <c r="B12" s="20" t="s">
        <v>60</v>
      </c>
      <c r="C12" s="21" t="n">
        <v>0.0504409246889667</v>
      </c>
      <c r="D12" s="21" t="n">
        <v>0.0557794866524486</v>
      </c>
      <c r="E12" s="21" t="n">
        <v>0.0450891022478461</v>
      </c>
      <c r="F12" s="21"/>
      <c r="G12" s="21" t="n">
        <v>0.012891222261383</v>
      </c>
      <c r="H12" s="21" t="n">
        <v>0.0522896936655824</v>
      </c>
      <c r="I12" s="21" t="n">
        <v>0.0474389260924512</v>
      </c>
      <c r="J12" s="21" t="n">
        <v>0.0427072817590483</v>
      </c>
      <c r="K12" s="21" t="n">
        <v>0.084435022811542</v>
      </c>
      <c r="L12" s="21" t="n">
        <v>0.0521945606407474</v>
      </c>
      <c r="M12" s="21"/>
      <c r="N12" s="21" t="n">
        <v>0.112466163871218</v>
      </c>
      <c r="O12" s="21" t="n">
        <v>0.0505259550229571</v>
      </c>
      <c r="P12" s="21" t="n">
        <v>0.0747327830326588</v>
      </c>
      <c r="Q12" s="21" t="n">
        <v>0.0200637912312267</v>
      </c>
      <c r="R12" s="21" t="n">
        <v>0.0429914663477087</v>
      </c>
      <c r="S12" s="21"/>
      <c r="T12" s="21" t="n">
        <v>0.0350801408903733</v>
      </c>
      <c r="U12" s="21" t="n">
        <v>0.0505759165738189</v>
      </c>
      <c r="V12" s="21" t="n">
        <v>0.068904886016659</v>
      </c>
      <c r="W12" s="21" t="n">
        <v>0.035059275877323</v>
      </c>
      <c r="X12" s="21"/>
      <c r="Y12" s="21" t="n">
        <v>0.0384371473147479</v>
      </c>
      <c r="Z12" s="21" t="n">
        <v>0.0377280480087482</v>
      </c>
      <c r="AA12" s="21" t="n">
        <v>0.0538264383738959</v>
      </c>
      <c r="AB12" s="21" t="n">
        <v>0.0367486074867923</v>
      </c>
      <c r="AC12" s="21" t="n">
        <v>0.0243323874315771</v>
      </c>
      <c r="AD12" s="21" t="n">
        <v>0.140365260883923</v>
      </c>
      <c r="AE12" s="21"/>
      <c r="AF12" s="21" t="n">
        <v>0.0651843764876303</v>
      </c>
      <c r="AG12" s="21"/>
      <c r="AH12" s="21" t="n">
        <v>0.0506317338035461</v>
      </c>
      <c r="AI12" s="21"/>
      <c r="AJ12" s="21" t="n">
        <v>0.0552544161231039</v>
      </c>
      <c r="AK12" s="21" t="n">
        <v>0.0467634755588448</v>
      </c>
      <c r="AL12" s="21" t="n">
        <v>0.0295156922704582</v>
      </c>
      <c r="AM12" s="21" t="n">
        <v>0.0456797299389941</v>
      </c>
      <c r="AN12" s="21" t="n">
        <v>0.0716884468883724</v>
      </c>
      <c r="AO12" s="21" t="n">
        <v>0.0745702000643253</v>
      </c>
      <c r="AP12" s="21" t="n">
        <v>0.0493982705686518</v>
      </c>
    </row>
    <row r="13">
      <c r="B13" s="18"/>
    </row>
    <row r="14">
      <c r="B14" t="s">
        <v>65</v>
      </c>
    </row>
    <row r="15">
      <c r="B15" t="s">
        <v>66</v>
      </c>
    </row>
    <row r="17">
      <c r="B17" s="9" t="str">
        <f>=HYPERLINK("#'Contents'!A1", "Return to Contents")</f>
      </c>
    </row>
  </sheetData>
  <mergeCells count="9">
    <mergeCell ref="D5:E5"/>
    <mergeCell ref="G5:L5"/>
    <mergeCell ref="N5:R5"/>
    <mergeCell ref="T5:W5"/>
    <mergeCell ref="Y5:AD5"/>
    <mergeCell ref="AF5:AF5"/>
    <mergeCell ref="AH5:AH5"/>
    <mergeCell ref="AJ5:AP5"/>
    <mergeCell ref="D2:AJ2"/>
  </mergeCells>
  <pageMargins left="0.7" right="0.7" top="0.75" bottom="0.75" header="0.3" footer="0.3"/>
  <pageSetup paperSize="9" orientation="portrait" horizontalDpi="300" verticalDpi="300" r:id="rId2"/>
  <drawing r:id="rId1"/>
</worksheet>
</file>

<file path=xl/worksheets/sheet5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20.71" hidden="0" customWidth="1"/>
    <col min="4" max="4" width="20.71" hidden="0" customWidth="1"/>
    <col min="5" max="5" width="20.71" hidden="0" customWidth="1"/>
    <col min="6" max="6" width="20.71" hidden="0" customWidth="1"/>
    <col min="7" max="7" width="20.71" hidden="0" customWidth="1"/>
    <col min="8" max="8" width="20.71" hidden="0" customWidth="1"/>
    <col min="9" max="9" width="20.71" hidden="0" customWidth="1"/>
    <col min="10" max="10" width="20.71" hidden="0" customWidth="1"/>
  </cols>
  <sheetData>
    <row r="2" ht="40" customHeight="1">
      <c r="D2" s="16" t="s">
        <v>210</v>
      </c>
    </row>
    <row r="6" ht="50" customHeight="1">
      <c r="B6" s="22" t="s">
        <v>15</v>
      </c>
      <c r="C6" s="22" t="s">
        <v>166</v>
      </c>
      <c r="D6" s="22" t="s">
        <v>203</v>
      </c>
      <c r="E6" s="22" t="s">
        <v>204</v>
      </c>
      <c r="F6" s="22" t="s">
        <v>205</v>
      </c>
      <c r="G6" s="22" t="s">
        <v>206</v>
      </c>
      <c r="H6" s="22" t="s">
        <v>207</v>
      </c>
      <c r="I6" s="22" t="s">
        <v>208</v>
      </c>
    </row>
    <row r="7">
      <c r="B7" s="20" t="s">
        <v>169</v>
      </c>
      <c r="C7" s="19" t="n">
        <v>0.650287684493869</v>
      </c>
      <c r="D7" s="19" t="n">
        <v>0.710652138678345</v>
      </c>
      <c r="E7" s="19" t="n">
        <v>0.694898874036982</v>
      </c>
      <c r="F7" s="19" t="n">
        <v>0.273234168686968</v>
      </c>
      <c r="G7" s="19" t="n">
        <v>0.445541477164054</v>
      </c>
      <c r="H7" s="19" t="n">
        <v>0.485276268484187</v>
      </c>
      <c r="I7" s="19" t="n">
        <v>0.388966393050424</v>
      </c>
    </row>
    <row r="8">
      <c r="B8" s="20" t="s">
        <v>170</v>
      </c>
      <c r="C8" s="19" t="n">
        <v>0.329790534763877</v>
      </c>
      <c r="D8" s="19" t="n">
        <v>0.276233728152135</v>
      </c>
      <c r="E8" s="19" t="n">
        <v>0.287350472792058</v>
      </c>
      <c r="F8" s="19" t="n">
        <v>0.697245038218508</v>
      </c>
      <c r="G8" s="19" t="n">
        <v>0.530484226069094</v>
      </c>
      <c r="H8" s="19" t="n">
        <v>0.481910450879477</v>
      </c>
      <c r="I8" s="19" t="n">
        <v>0.576774277512521</v>
      </c>
    </row>
    <row r="9">
      <c r="B9" s="20" t="s">
        <v>209</v>
      </c>
      <c r="C9" s="19" t="n">
        <v>0.0199217807422539</v>
      </c>
      <c r="D9" s="19" t="n">
        <v>0.0131141331695197</v>
      </c>
      <c r="E9" s="19" t="n">
        <v>0.0177506531709602</v>
      </c>
      <c r="F9" s="19" t="n">
        <v>0.0295207930945232</v>
      </c>
      <c r="G9" s="19" t="n">
        <v>0.0239742967668519</v>
      </c>
      <c r="H9" s="19" t="n">
        <v>0.0328132806363358</v>
      </c>
      <c r="I9" s="19" t="n">
        <v>0.0342593294370543</v>
      </c>
    </row>
    <row r="10">
      <c r="B10" s="18" t="s">
        <v>211</v>
      </c>
      <c r="C10" s="18"/>
      <c r="D10" s="18"/>
      <c r="E10" s="18"/>
      <c r="F10" s="18"/>
      <c r="G10" s="18"/>
      <c r="H10" s="18"/>
      <c r="I10" s="18"/>
    </row>
    <row r="11">
      <c r="B11" t="s">
        <v>65</v>
      </c>
    </row>
    <row r="12">
      <c r="B12" t="s">
        <v>66</v>
      </c>
    </row>
    <row r="16">
      <c r="B16" s="9" t="str">
        <f>=HYPERLINK("#'Contents'!A1", "Return to Contents")</f>
      </c>
    </row>
  </sheetData>
  <mergeCells count="1">
    <mergeCell ref="D2:J2"/>
  </mergeCells>
  <pageMargins left="0.7" right="0.7" top="0.75" bottom="0.75" header="0.3" footer="0.3"/>
  <pageSetup paperSize="9" orientation="portrait" horizontalDpi="300" verticalDpi="300" r:id="rId2"/>
  <drawing r:id="rId1"/>
</worksheet>
</file>

<file path=xl/worksheets/sheet5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2.21" hidden="0" customWidth="1"/>
    <col min="20" max="20" width="10.71" hidden="0" customWidth="1"/>
    <col min="21" max="21" width="10.71" hidden="0" customWidth="1"/>
    <col min="22" max="22" width="10.71" hidden="0" customWidth="1"/>
    <col min="23" max="23" width="10.71" hidden="0" customWidth="1"/>
    <col min="24" max="24" width="2.2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2.21" hidden="0" customWidth="1"/>
    <col min="34" max="34" width="10.71" hidden="0" customWidth="1"/>
    <col min="35" max="35" width="2.2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s>
  <sheetData>
    <row r="2" ht="40" customHeight="1">
      <c r="D2" s="16" t="s">
        <v>212</v>
      </c>
    </row>
    <row r="5" ht="30" customHeight="1">
      <c r="B5" s="17"/>
      <c r="C5" s="17"/>
      <c r="D5" s="17" t="s">
        <v>51</v>
      </c>
      <c r="E5" s="17"/>
      <c r="F5" s="17"/>
      <c r="G5" s="17" t="s">
        <v>52</v>
      </c>
      <c r="H5" s="17"/>
      <c r="I5" s="17"/>
      <c r="J5" s="17"/>
      <c r="K5" s="17"/>
      <c r="L5" s="17"/>
      <c r="M5" s="17"/>
      <c r="N5" s="17" t="s">
        <v>53</v>
      </c>
      <c r="O5" s="17"/>
      <c r="P5" s="17"/>
      <c r="Q5" s="17"/>
      <c r="R5" s="17"/>
      <c r="S5" s="17"/>
      <c r="T5" s="17" t="s">
        <v>54</v>
      </c>
      <c r="U5" s="17"/>
      <c r="V5" s="17"/>
      <c r="W5" s="17"/>
      <c r="X5" s="17"/>
      <c r="Y5" s="17" t="s">
        <v>55</v>
      </c>
      <c r="Z5" s="17"/>
      <c r="AA5" s="17"/>
      <c r="AB5" s="17"/>
      <c r="AC5" s="17"/>
      <c r="AD5" s="17"/>
      <c r="AE5" s="17"/>
      <c r="AF5" s="17" t="s">
        <v>42</v>
      </c>
      <c r="AG5" s="17"/>
      <c r="AH5" s="17" t="s">
        <v>43</v>
      </c>
      <c r="AI5" s="17"/>
      <c r="AJ5" s="17" t="s">
        <v>56</v>
      </c>
      <c r="AK5" s="17"/>
      <c r="AL5" s="17"/>
      <c r="AM5" s="17"/>
      <c r="AN5" s="17"/>
      <c r="AO5" s="17"/>
      <c r="AP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R6" s="13" t="s">
        <v>31</v>
      </c>
      <c r="T6" s="13" t="s">
        <v>32</v>
      </c>
      <c r="U6" s="13" t="s">
        <v>33</v>
      </c>
      <c r="V6" s="13" t="s">
        <v>34</v>
      </c>
      <c r="W6" s="13" t="s">
        <v>35</v>
      </c>
      <c r="Y6" s="13" t="s">
        <v>36</v>
      </c>
      <c r="Z6" s="13" t="s">
        <v>37</v>
      </c>
      <c r="AA6" s="13" t="s">
        <v>38</v>
      </c>
      <c r="AB6" s="13" t="s">
        <v>39</v>
      </c>
      <c r="AC6" s="13" t="s">
        <v>40</v>
      </c>
      <c r="AD6" s="13" t="s">
        <v>41</v>
      </c>
      <c r="AF6" s="13" t="s">
        <v>42</v>
      </c>
      <c r="AH6" s="13" t="s">
        <v>43</v>
      </c>
      <c r="AJ6" s="13" t="s">
        <v>44</v>
      </c>
      <c r="AK6" s="13" t="s">
        <v>45</v>
      </c>
      <c r="AL6" s="13" t="s">
        <v>46</v>
      </c>
      <c r="AM6" s="13" t="s">
        <v>47</v>
      </c>
      <c r="AN6" s="13" t="s">
        <v>48</v>
      </c>
      <c r="AO6" s="13" t="s">
        <v>49</v>
      </c>
      <c r="AP6" s="13" t="s">
        <v>50</v>
      </c>
    </row>
    <row r="7" ht="30" customHeight="1">
      <c r="B7" s="11" t="s">
        <v>19</v>
      </c>
      <c r="C7" s="11" t="n">
        <v>908</v>
      </c>
      <c r="D7" s="11" t="n">
        <v>449</v>
      </c>
      <c r="E7" s="11" t="n">
        <v>459</v>
      </c>
      <c r="F7" s="11"/>
      <c r="G7" s="11" t="n">
        <v>120</v>
      </c>
      <c r="H7" s="11" t="n">
        <v>175</v>
      </c>
      <c r="I7" s="11" t="n">
        <v>177</v>
      </c>
      <c r="J7" s="11" t="n">
        <v>153</v>
      </c>
      <c r="K7" s="11" t="n">
        <v>119</v>
      </c>
      <c r="L7" s="11" t="n">
        <v>164</v>
      </c>
      <c r="M7" s="11"/>
      <c r="N7" s="11" t="n">
        <v>48</v>
      </c>
      <c r="O7" s="11" t="n">
        <v>161</v>
      </c>
      <c r="P7" s="11" t="n">
        <v>177</v>
      </c>
      <c r="Q7" s="11" t="n">
        <v>346</v>
      </c>
      <c r="R7" s="11" t="n">
        <v>174</v>
      </c>
      <c r="S7" s="11"/>
      <c r="T7" s="11" t="n">
        <v>48</v>
      </c>
      <c r="U7" s="11" t="n">
        <v>134</v>
      </c>
      <c r="V7" s="11" t="n">
        <v>155</v>
      </c>
      <c r="W7" s="11" t="n">
        <v>490</v>
      </c>
      <c r="X7" s="11"/>
      <c r="Y7" s="11" t="n">
        <v>444</v>
      </c>
      <c r="Z7" s="11" t="n">
        <v>98</v>
      </c>
      <c r="AA7" s="11" t="n">
        <v>193</v>
      </c>
      <c r="AB7" s="11" t="n">
        <v>50</v>
      </c>
      <c r="AC7" s="11" t="n">
        <v>64</v>
      </c>
      <c r="AD7" s="11" t="n">
        <v>52</v>
      </c>
      <c r="AE7" s="11"/>
      <c r="AF7" s="11" t="n">
        <v>438</v>
      </c>
      <c r="AG7" s="11"/>
      <c r="AH7" s="11" t="n">
        <v>864</v>
      </c>
      <c r="AI7" s="11"/>
      <c r="AJ7" s="11" t="n">
        <v>256</v>
      </c>
      <c r="AK7" s="11" t="n">
        <v>168</v>
      </c>
      <c r="AL7" s="11" t="n">
        <v>172</v>
      </c>
      <c r="AM7" s="11" t="n">
        <v>80</v>
      </c>
      <c r="AN7" s="11" t="n">
        <v>53</v>
      </c>
      <c r="AO7" s="11" t="n">
        <v>89</v>
      </c>
      <c r="AP7" s="11" t="n">
        <v>90</v>
      </c>
    </row>
    <row r="8" ht="30" customHeight="1">
      <c r="B8" s="12" t="s">
        <v>20</v>
      </c>
      <c r="C8" s="12" t="n">
        <v>896</v>
      </c>
      <c r="D8" s="12" t="n">
        <v>448</v>
      </c>
      <c r="E8" s="12" t="n">
        <v>448</v>
      </c>
      <c r="F8" s="12"/>
      <c r="G8" s="12" t="n">
        <v>103</v>
      </c>
      <c r="H8" s="12" t="n">
        <v>162</v>
      </c>
      <c r="I8" s="12" t="n">
        <v>151</v>
      </c>
      <c r="J8" s="12" t="n">
        <v>150</v>
      </c>
      <c r="K8" s="12" t="n">
        <v>136</v>
      </c>
      <c r="L8" s="12" t="n">
        <v>194</v>
      </c>
      <c r="M8" s="12"/>
      <c r="N8" s="12" t="n">
        <v>60</v>
      </c>
      <c r="O8" s="12" t="n">
        <v>187</v>
      </c>
      <c r="P8" s="12" t="n">
        <v>220</v>
      </c>
      <c r="Q8" s="12" t="n">
        <v>286</v>
      </c>
      <c r="R8" s="12" t="n">
        <v>142</v>
      </c>
      <c r="S8" s="12"/>
      <c r="T8" s="12" t="n">
        <v>45</v>
      </c>
      <c r="U8" s="12" t="n">
        <v>149</v>
      </c>
      <c r="V8" s="12" t="n">
        <v>166</v>
      </c>
      <c r="W8" s="12" t="n">
        <v>456</v>
      </c>
      <c r="X8" s="12"/>
      <c r="Y8" s="12" t="n">
        <v>396</v>
      </c>
      <c r="Z8" s="12" t="n">
        <v>96</v>
      </c>
      <c r="AA8" s="12" t="n">
        <v>229</v>
      </c>
      <c r="AB8" s="12" t="n">
        <v>55</v>
      </c>
      <c r="AC8" s="12" t="n">
        <v>55</v>
      </c>
      <c r="AD8" s="12" t="n">
        <v>57</v>
      </c>
      <c r="AE8" s="12"/>
      <c r="AF8" s="12" t="n">
        <v>445</v>
      </c>
      <c r="AG8" s="12"/>
      <c r="AH8" s="12" t="n">
        <v>854</v>
      </c>
      <c r="AI8" s="12"/>
      <c r="AJ8" s="12" t="n">
        <v>226</v>
      </c>
      <c r="AK8" s="12" t="n">
        <v>167</v>
      </c>
      <c r="AL8" s="12" t="n">
        <v>147</v>
      </c>
      <c r="AM8" s="12" t="n">
        <v>82</v>
      </c>
      <c r="AN8" s="12" t="n">
        <v>65</v>
      </c>
      <c r="AO8" s="12" t="n">
        <v>77</v>
      </c>
      <c r="AP8" s="12" t="n">
        <v>132</v>
      </c>
    </row>
    <row r="9">
      <c r="B9" s="20" t="s">
        <v>169</v>
      </c>
      <c r="C9" s="19" t="n">
        <v>0.650287684493869</v>
      </c>
      <c r="D9" s="19" t="n">
        <v>0.632708886951008</v>
      </c>
      <c r="E9" s="19" t="n">
        <v>0.667851026982356</v>
      </c>
      <c r="F9" s="19"/>
      <c r="G9" s="19" t="n">
        <v>0.664719582366204</v>
      </c>
      <c r="H9" s="19" t="n">
        <v>0.755116148155763</v>
      </c>
      <c r="I9" s="19" t="n">
        <v>0.689700806408775</v>
      </c>
      <c r="J9" s="19" t="n">
        <v>0.66609377375501</v>
      </c>
      <c r="K9" s="19" t="n">
        <v>0.558102275786149</v>
      </c>
      <c r="L9" s="19" t="n">
        <v>0.577200558113873</v>
      </c>
      <c r="M9" s="19"/>
      <c r="N9" s="19" t="n">
        <v>0.5889140784041</v>
      </c>
      <c r="O9" s="19" t="n">
        <v>0.59797922142166</v>
      </c>
      <c r="P9" s="19" t="n">
        <v>0.647423955457049</v>
      </c>
      <c r="Q9" s="19" t="n">
        <v>0.703421657410708</v>
      </c>
      <c r="R9" s="19" t="n">
        <v>0.63758004973774</v>
      </c>
      <c r="S9" s="19"/>
      <c r="T9" s="19" t="n">
        <v>0.6962448806975</v>
      </c>
      <c r="U9" s="19" t="n">
        <v>0.629952400978152</v>
      </c>
      <c r="V9" s="19" t="n">
        <v>0.635973099264033</v>
      </c>
      <c r="W9" s="19" t="n">
        <v>0.668429910185893</v>
      </c>
      <c r="X9" s="19"/>
      <c r="Y9" s="19" t="n">
        <v>0.688278731996016</v>
      </c>
      <c r="Z9" s="19" t="n">
        <v>0.652474869767315</v>
      </c>
      <c r="AA9" s="19" t="n">
        <v>0.581731152522652</v>
      </c>
      <c r="AB9" s="19" t="n">
        <v>0.650266301141076</v>
      </c>
      <c r="AC9" s="19" t="n">
        <v>0.713818551595604</v>
      </c>
      <c r="AD9" s="19" t="n">
        <v>0.587917646920521</v>
      </c>
      <c r="AE9" s="19"/>
      <c r="AF9" s="19" t="n">
        <v>0.639002096084316</v>
      </c>
      <c r="AG9" s="19"/>
      <c r="AH9" s="19" t="n">
        <v>0.660583447265488</v>
      </c>
      <c r="AI9" s="19"/>
      <c r="AJ9" s="19" t="n">
        <v>0.651737323307345</v>
      </c>
      <c r="AK9" s="19" t="n">
        <v>0.664355429027392</v>
      </c>
      <c r="AL9" s="19" t="n">
        <v>0.71100680405214</v>
      </c>
      <c r="AM9" s="19" t="n">
        <v>0.66821794467549</v>
      </c>
      <c r="AN9" s="19" t="n">
        <v>0.548143367754531</v>
      </c>
      <c r="AO9" s="19" t="n">
        <v>0.553221202228933</v>
      </c>
      <c r="AP9" s="19" t="n">
        <v>0.657857124647542</v>
      </c>
    </row>
    <row r="10">
      <c r="B10" s="20" t="s">
        <v>170</v>
      </c>
      <c r="C10" s="19" t="n">
        <v>0.329790534763877</v>
      </c>
      <c r="D10" s="19" t="n">
        <v>0.34614451118399</v>
      </c>
      <c r="E10" s="19" t="n">
        <v>0.313450936551045</v>
      </c>
      <c r="F10" s="19"/>
      <c r="G10" s="19" t="n">
        <v>0.302293712318128</v>
      </c>
      <c r="H10" s="19" t="n">
        <v>0.222024006540434</v>
      </c>
      <c r="I10" s="19" t="n">
        <v>0.27685846769907</v>
      </c>
      <c r="J10" s="19" t="n">
        <v>0.318738544335244</v>
      </c>
      <c r="K10" s="19" t="n">
        <v>0.41670888919727</v>
      </c>
      <c r="L10" s="19" t="n">
        <v>0.422799441886127</v>
      </c>
      <c r="M10" s="19"/>
      <c r="N10" s="19" t="n">
        <v>0.4110859215959</v>
      </c>
      <c r="O10" s="19" t="n">
        <v>0.380973103812281</v>
      </c>
      <c r="P10" s="19" t="n">
        <v>0.323458138341289</v>
      </c>
      <c r="Q10" s="19" t="n">
        <v>0.285405059846332</v>
      </c>
      <c r="R10" s="19" t="n">
        <v>0.331889516507502</v>
      </c>
      <c r="S10" s="19"/>
      <c r="T10" s="19" t="n">
        <v>0.26382893941707</v>
      </c>
      <c r="U10" s="19" t="n">
        <v>0.35512611954074</v>
      </c>
      <c r="V10" s="19" t="n">
        <v>0.352721451253532</v>
      </c>
      <c r="W10" s="19" t="n">
        <v>0.309459648573366</v>
      </c>
      <c r="X10" s="19"/>
      <c r="Y10" s="19" t="n">
        <v>0.284529021973116</v>
      </c>
      <c r="Z10" s="19" t="n">
        <v>0.324482110451831</v>
      </c>
      <c r="AA10" s="19" t="n">
        <v>0.408429330754264</v>
      </c>
      <c r="AB10" s="19" t="n">
        <v>0.331468050287647</v>
      </c>
      <c r="AC10" s="19" t="n">
        <v>0.256890062147275</v>
      </c>
      <c r="AD10" s="19" t="n">
        <v>0.412082353079479</v>
      </c>
      <c r="AE10" s="19"/>
      <c r="AF10" s="19" t="n">
        <v>0.339235068146913</v>
      </c>
      <c r="AG10" s="19"/>
      <c r="AH10" s="19" t="n">
        <v>0.322553035842979</v>
      </c>
      <c r="AI10" s="19"/>
      <c r="AJ10" s="19" t="n">
        <v>0.313187430980075</v>
      </c>
      <c r="AK10" s="19" t="n">
        <v>0.31115024871875</v>
      </c>
      <c r="AL10" s="19" t="n">
        <v>0.276147607936984</v>
      </c>
      <c r="AM10" s="19" t="n">
        <v>0.322396621016595</v>
      </c>
      <c r="AN10" s="19" t="n">
        <v>0.451856632245469</v>
      </c>
      <c r="AO10" s="19" t="n">
        <v>0.405695683872647</v>
      </c>
      <c r="AP10" s="19" t="n">
        <v>0.342142875352458</v>
      </c>
    </row>
    <row r="11">
      <c r="B11" s="20" t="s">
        <v>209</v>
      </c>
      <c r="C11" s="21" t="n">
        <v>0.0199217807422539</v>
      </c>
      <c r="D11" s="21" t="n">
        <v>0.0211466018650024</v>
      </c>
      <c r="E11" s="21" t="n">
        <v>0.0186980364665995</v>
      </c>
      <c r="F11" s="21"/>
      <c r="G11" s="21" t="n">
        <v>0.0329867053156673</v>
      </c>
      <c r="H11" s="21" t="n">
        <v>0.0228598453038026</v>
      </c>
      <c r="I11" s="21" t="n">
        <v>0.0334407258921553</v>
      </c>
      <c r="J11" s="21" t="n">
        <v>0.0151676819097462</v>
      </c>
      <c r="K11" s="21" t="n">
        <v>0.0251888350165814</v>
      </c>
      <c r="L11" s="21" t="n">
        <v>0</v>
      </c>
      <c r="M11" s="21"/>
      <c r="N11" s="21" t="n">
        <v>0</v>
      </c>
      <c r="O11" s="21" t="n">
        <v>0.0210476747660592</v>
      </c>
      <c r="P11" s="21" t="n">
        <v>0.0291179062016627</v>
      </c>
      <c r="Q11" s="21" t="n">
        <v>0.0111732827429593</v>
      </c>
      <c r="R11" s="21" t="n">
        <v>0.030530433754758</v>
      </c>
      <c r="S11" s="21"/>
      <c r="T11" s="21" t="n">
        <v>0.0399261798854293</v>
      </c>
      <c r="U11" s="21" t="n">
        <v>0.0149214794811082</v>
      </c>
      <c r="V11" s="21" t="n">
        <v>0.0113054494824348</v>
      </c>
      <c r="W11" s="21" t="n">
        <v>0.0221104412407406</v>
      </c>
      <c r="X11" s="21"/>
      <c r="Y11" s="21" t="n">
        <v>0.027192246030868</v>
      </c>
      <c r="Z11" s="21" t="n">
        <v>0.0230430197808546</v>
      </c>
      <c r="AA11" s="21" t="n">
        <v>0.00983951672308343</v>
      </c>
      <c r="AB11" s="21" t="n">
        <v>0.0182656485712762</v>
      </c>
      <c r="AC11" s="21" t="n">
        <v>0.0292913862571211</v>
      </c>
      <c r="AD11" s="21" t="n">
        <v>0</v>
      </c>
      <c r="AE11" s="21"/>
      <c r="AF11" s="21" t="n">
        <v>0.0217628357687711</v>
      </c>
      <c r="AG11" s="21"/>
      <c r="AH11" s="21" t="n">
        <v>0.016863516891533</v>
      </c>
      <c r="AI11" s="21"/>
      <c r="AJ11" s="21" t="n">
        <v>0.0350752457125808</v>
      </c>
      <c r="AK11" s="21" t="n">
        <v>0.0244943222538582</v>
      </c>
      <c r="AL11" s="21" t="n">
        <v>0.0128455880108753</v>
      </c>
      <c r="AM11" s="21" t="n">
        <v>0.00938543430791453</v>
      </c>
      <c r="AN11" s="21" t="n">
        <v>0</v>
      </c>
      <c r="AO11" s="21" t="n">
        <v>0.0410831138984203</v>
      </c>
      <c r="AP11" s="21" t="n">
        <v>0</v>
      </c>
    </row>
    <row r="12">
      <c r="B12" s="18" t="s">
        <v>211</v>
      </c>
    </row>
    <row r="13">
      <c r="B13" t="s">
        <v>65</v>
      </c>
    </row>
    <row r="14">
      <c r="B14" t="s">
        <v>66</v>
      </c>
    </row>
    <row r="16">
      <c r="B16" s="9" t="str">
        <f>=HYPERLINK("#'Contents'!A1", "Return to Contents")</f>
      </c>
    </row>
  </sheetData>
  <mergeCells count="9">
    <mergeCell ref="D5:E5"/>
    <mergeCell ref="G5:L5"/>
    <mergeCell ref="N5:R5"/>
    <mergeCell ref="T5:W5"/>
    <mergeCell ref="Y5:AD5"/>
    <mergeCell ref="AF5:AF5"/>
    <mergeCell ref="AH5:AH5"/>
    <mergeCell ref="AJ5:AP5"/>
    <mergeCell ref="D2:AJ2"/>
  </mergeCells>
  <pageMargins left="0.7" right="0.7" top="0.75" bottom="0.75" header="0.3" footer="0.3"/>
  <pageSetup paperSize="9" orientation="portrait" horizontalDpi="300" verticalDpi="300" r:id="rId2"/>
  <drawing r:id="rId1"/>
</worksheet>
</file>

<file path=xl/worksheets/sheet5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2.21" hidden="0" customWidth="1"/>
    <col min="20" max="20" width="10.71" hidden="0" customWidth="1"/>
    <col min="21" max="21" width="10.71" hidden="0" customWidth="1"/>
    <col min="22" max="22" width="10.71" hidden="0" customWidth="1"/>
    <col min="23" max="23" width="10.71" hidden="0" customWidth="1"/>
    <col min="24" max="24" width="2.2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2.21" hidden="0" customWidth="1"/>
    <col min="34" max="34" width="10.71" hidden="0" customWidth="1"/>
    <col min="35" max="35" width="2.2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s>
  <sheetData>
    <row r="2" ht="40" customHeight="1">
      <c r="D2" s="16" t="s">
        <v>213</v>
      </c>
    </row>
    <row r="5" ht="30" customHeight="1">
      <c r="B5" s="17"/>
      <c r="C5" s="17"/>
      <c r="D5" s="17" t="s">
        <v>51</v>
      </c>
      <c r="E5" s="17"/>
      <c r="F5" s="17"/>
      <c r="G5" s="17" t="s">
        <v>52</v>
      </c>
      <c r="H5" s="17"/>
      <c r="I5" s="17"/>
      <c r="J5" s="17"/>
      <c r="K5" s="17"/>
      <c r="L5" s="17"/>
      <c r="M5" s="17"/>
      <c r="N5" s="17" t="s">
        <v>53</v>
      </c>
      <c r="O5" s="17"/>
      <c r="P5" s="17"/>
      <c r="Q5" s="17"/>
      <c r="R5" s="17"/>
      <c r="S5" s="17"/>
      <c r="T5" s="17" t="s">
        <v>54</v>
      </c>
      <c r="U5" s="17"/>
      <c r="V5" s="17"/>
      <c r="W5" s="17"/>
      <c r="X5" s="17"/>
      <c r="Y5" s="17" t="s">
        <v>55</v>
      </c>
      <c r="Z5" s="17"/>
      <c r="AA5" s="17"/>
      <c r="AB5" s="17"/>
      <c r="AC5" s="17"/>
      <c r="AD5" s="17"/>
      <c r="AE5" s="17"/>
      <c r="AF5" s="17" t="s">
        <v>42</v>
      </c>
      <c r="AG5" s="17"/>
      <c r="AH5" s="17" t="s">
        <v>43</v>
      </c>
      <c r="AI5" s="17"/>
      <c r="AJ5" s="17" t="s">
        <v>56</v>
      </c>
      <c r="AK5" s="17"/>
      <c r="AL5" s="17"/>
      <c r="AM5" s="17"/>
      <c r="AN5" s="17"/>
      <c r="AO5" s="17"/>
      <c r="AP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R6" s="13" t="s">
        <v>31</v>
      </c>
      <c r="T6" s="13" t="s">
        <v>32</v>
      </c>
      <c r="U6" s="13" t="s">
        <v>33</v>
      </c>
      <c r="V6" s="13" t="s">
        <v>34</v>
      </c>
      <c r="W6" s="13" t="s">
        <v>35</v>
      </c>
      <c r="Y6" s="13" t="s">
        <v>36</v>
      </c>
      <c r="Z6" s="13" t="s">
        <v>37</v>
      </c>
      <c r="AA6" s="13" t="s">
        <v>38</v>
      </c>
      <c r="AB6" s="13" t="s">
        <v>39</v>
      </c>
      <c r="AC6" s="13" t="s">
        <v>40</v>
      </c>
      <c r="AD6" s="13" t="s">
        <v>41</v>
      </c>
      <c r="AF6" s="13" t="s">
        <v>42</v>
      </c>
      <c r="AH6" s="13" t="s">
        <v>43</v>
      </c>
      <c r="AJ6" s="13" t="s">
        <v>44</v>
      </c>
      <c r="AK6" s="13" t="s">
        <v>45</v>
      </c>
      <c r="AL6" s="13" t="s">
        <v>46</v>
      </c>
      <c r="AM6" s="13" t="s">
        <v>47</v>
      </c>
      <c r="AN6" s="13" t="s">
        <v>48</v>
      </c>
      <c r="AO6" s="13" t="s">
        <v>49</v>
      </c>
      <c r="AP6" s="13" t="s">
        <v>50</v>
      </c>
    </row>
    <row r="7" ht="30" customHeight="1">
      <c r="B7" s="11" t="s">
        <v>19</v>
      </c>
      <c r="C7" s="11" t="n">
        <v>908</v>
      </c>
      <c r="D7" s="11" t="n">
        <v>449</v>
      </c>
      <c r="E7" s="11" t="n">
        <v>459</v>
      </c>
      <c r="F7" s="11"/>
      <c r="G7" s="11" t="n">
        <v>120</v>
      </c>
      <c r="H7" s="11" t="n">
        <v>175</v>
      </c>
      <c r="I7" s="11" t="n">
        <v>177</v>
      </c>
      <c r="J7" s="11" t="n">
        <v>153</v>
      </c>
      <c r="K7" s="11" t="n">
        <v>119</v>
      </c>
      <c r="L7" s="11" t="n">
        <v>164</v>
      </c>
      <c r="M7" s="11"/>
      <c r="N7" s="11" t="n">
        <v>48</v>
      </c>
      <c r="O7" s="11" t="n">
        <v>161</v>
      </c>
      <c r="P7" s="11" t="n">
        <v>177</v>
      </c>
      <c r="Q7" s="11" t="n">
        <v>346</v>
      </c>
      <c r="R7" s="11" t="n">
        <v>174</v>
      </c>
      <c r="S7" s="11"/>
      <c r="T7" s="11" t="n">
        <v>48</v>
      </c>
      <c r="U7" s="11" t="n">
        <v>134</v>
      </c>
      <c r="V7" s="11" t="n">
        <v>155</v>
      </c>
      <c r="W7" s="11" t="n">
        <v>490</v>
      </c>
      <c r="X7" s="11"/>
      <c r="Y7" s="11" t="n">
        <v>444</v>
      </c>
      <c r="Z7" s="11" t="n">
        <v>98</v>
      </c>
      <c r="AA7" s="11" t="n">
        <v>193</v>
      </c>
      <c r="AB7" s="11" t="n">
        <v>50</v>
      </c>
      <c r="AC7" s="11" t="n">
        <v>64</v>
      </c>
      <c r="AD7" s="11" t="n">
        <v>52</v>
      </c>
      <c r="AE7" s="11"/>
      <c r="AF7" s="11" t="n">
        <v>438</v>
      </c>
      <c r="AG7" s="11"/>
      <c r="AH7" s="11" t="n">
        <v>864</v>
      </c>
      <c r="AI7" s="11"/>
      <c r="AJ7" s="11" t="n">
        <v>256</v>
      </c>
      <c r="AK7" s="11" t="n">
        <v>168</v>
      </c>
      <c r="AL7" s="11" t="n">
        <v>172</v>
      </c>
      <c r="AM7" s="11" t="n">
        <v>80</v>
      </c>
      <c r="AN7" s="11" t="n">
        <v>53</v>
      </c>
      <c r="AO7" s="11" t="n">
        <v>89</v>
      </c>
      <c r="AP7" s="11" t="n">
        <v>90</v>
      </c>
    </row>
    <row r="8" ht="30" customHeight="1">
      <c r="B8" s="12" t="s">
        <v>20</v>
      </c>
      <c r="C8" s="12" t="n">
        <v>896</v>
      </c>
      <c r="D8" s="12" t="n">
        <v>448</v>
      </c>
      <c r="E8" s="12" t="n">
        <v>448</v>
      </c>
      <c r="F8" s="12"/>
      <c r="G8" s="12" t="n">
        <v>103</v>
      </c>
      <c r="H8" s="12" t="n">
        <v>162</v>
      </c>
      <c r="I8" s="12" t="n">
        <v>151</v>
      </c>
      <c r="J8" s="12" t="n">
        <v>150</v>
      </c>
      <c r="K8" s="12" t="n">
        <v>136</v>
      </c>
      <c r="L8" s="12" t="n">
        <v>194</v>
      </c>
      <c r="M8" s="12"/>
      <c r="N8" s="12" t="n">
        <v>60</v>
      </c>
      <c r="O8" s="12" t="n">
        <v>187</v>
      </c>
      <c r="P8" s="12" t="n">
        <v>220</v>
      </c>
      <c r="Q8" s="12" t="n">
        <v>286</v>
      </c>
      <c r="R8" s="12" t="n">
        <v>142</v>
      </c>
      <c r="S8" s="12"/>
      <c r="T8" s="12" t="n">
        <v>45</v>
      </c>
      <c r="U8" s="12" t="n">
        <v>149</v>
      </c>
      <c r="V8" s="12" t="n">
        <v>166</v>
      </c>
      <c r="W8" s="12" t="n">
        <v>456</v>
      </c>
      <c r="X8" s="12"/>
      <c r="Y8" s="12" t="n">
        <v>396</v>
      </c>
      <c r="Z8" s="12" t="n">
        <v>96</v>
      </c>
      <c r="AA8" s="12" t="n">
        <v>229</v>
      </c>
      <c r="AB8" s="12" t="n">
        <v>55</v>
      </c>
      <c r="AC8" s="12" t="n">
        <v>55</v>
      </c>
      <c r="AD8" s="12" t="n">
        <v>57</v>
      </c>
      <c r="AE8" s="12"/>
      <c r="AF8" s="12" t="n">
        <v>445</v>
      </c>
      <c r="AG8" s="12"/>
      <c r="AH8" s="12" t="n">
        <v>854</v>
      </c>
      <c r="AI8" s="12"/>
      <c r="AJ8" s="12" t="n">
        <v>226</v>
      </c>
      <c r="AK8" s="12" t="n">
        <v>167</v>
      </c>
      <c r="AL8" s="12" t="n">
        <v>147</v>
      </c>
      <c r="AM8" s="12" t="n">
        <v>82</v>
      </c>
      <c r="AN8" s="12" t="n">
        <v>65</v>
      </c>
      <c r="AO8" s="12" t="n">
        <v>77</v>
      </c>
      <c r="AP8" s="12" t="n">
        <v>132</v>
      </c>
    </row>
    <row r="9">
      <c r="B9" s="20" t="s">
        <v>169</v>
      </c>
      <c r="C9" s="19" t="n">
        <v>0.710652138678345</v>
      </c>
      <c r="D9" s="19" t="n">
        <v>0.700112786572434</v>
      </c>
      <c r="E9" s="19" t="n">
        <v>0.721182224720439</v>
      </c>
      <c r="F9" s="19"/>
      <c r="G9" s="19" t="n">
        <v>0.726817913249249</v>
      </c>
      <c r="H9" s="19" t="n">
        <v>0.785797647428347</v>
      </c>
      <c r="I9" s="19" t="n">
        <v>0.676135152235544</v>
      </c>
      <c r="J9" s="19" t="n">
        <v>0.749594554984875</v>
      </c>
      <c r="K9" s="19" t="n">
        <v>0.672543919490109</v>
      </c>
      <c r="L9" s="19" t="n">
        <v>0.662948315016241</v>
      </c>
      <c r="M9" s="19"/>
      <c r="N9" s="19" t="n">
        <v>0.615037676548259</v>
      </c>
      <c r="O9" s="19" t="n">
        <v>0.730203113341138</v>
      </c>
      <c r="P9" s="19" t="n">
        <v>0.637032967977653</v>
      </c>
      <c r="Q9" s="19" t="n">
        <v>0.77474039799162</v>
      </c>
      <c r="R9" s="19" t="n">
        <v>0.706041248525244</v>
      </c>
      <c r="S9" s="19"/>
      <c r="T9" s="19" t="n">
        <v>0.726543502678185</v>
      </c>
      <c r="U9" s="19" t="n">
        <v>0.65892277633134</v>
      </c>
      <c r="V9" s="19" t="n">
        <v>0.756921050722336</v>
      </c>
      <c r="W9" s="19" t="n">
        <v>0.717320561136552</v>
      </c>
      <c r="X9" s="19"/>
      <c r="Y9" s="19" t="n">
        <v>0.746929094809085</v>
      </c>
      <c r="Z9" s="19" t="n">
        <v>0.746341659202244</v>
      </c>
      <c r="AA9" s="19" t="n">
        <v>0.650037338154968</v>
      </c>
      <c r="AB9" s="19" t="n">
        <v>0.621297152547043</v>
      </c>
      <c r="AC9" s="19" t="n">
        <v>0.729986685293799</v>
      </c>
      <c r="AD9" s="19" t="n">
        <v>0.69294545451267</v>
      </c>
      <c r="AE9" s="19"/>
      <c r="AF9" s="19" t="n">
        <v>0.68739833388101</v>
      </c>
      <c r="AG9" s="19"/>
      <c r="AH9" s="19" t="n">
        <v>0.72182857018361</v>
      </c>
      <c r="AI9" s="19"/>
      <c r="AJ9" s="19" t="n">
        <v>0.759601835541919</v>
      </c>
      <c r="AK9" s="19" t="n">
        <v>0.678437474996452</v>
      </c>
      <c r="AL9" s="19" t="n">
        <v>0.75642277877624</v>
      </c>
      <c r="AM9" s="19" t="n">
        <v>0.697337743049527</v>
      </c>
      <c r="AN9" s="19" t="n">
        <v>0.613286649394404</v>
      </c>
      <c r="AO9" s="19" t="n">
        <v>0.660261923621015</v>
      </c>
      <c r="AP9" s="19" t="n">
        <v>0.702060639403868</v>
      </c>
    </row>
    <row r="10">
      <c r="B10" s="20" t="s">
        <v>170</v>
      </c>
      <c r="C10" s="19" t="n">
        <v>0.276233728152135</v>
      </c>
      <c r="D10" s="19" t="n">
        <v>0.282462887871698</v>
      </c>
      <c r="E10" s="19" t="n">
        <v>0.270010045030271</v>
      </c>
      <c r="F10" s="19"/>
      <c r="G10" s="19" t="n">
        <v>0.2585180307121</v>
      </c>
      <c r="H10" s="19" t="n">
        <v>0.191549165772367</v>
      </c>
      <c r="I10" s="19" t="n">
        <v>0.30507168515138</v>
      </c>
      <c r="J10" s="19" t="n">
        <v>0.234384870210447</v>
      </c>
      <c r="K10" s="19" t="n">
        <v>0.317628136268731</v>
      </c>
      <c r="L10" s="19" t="n">
        <v>0.337051684983759</v>
      </c>
      <c r="M10" s="19"/>
      <c r="N10" s="19" t="n">
        <v>0.384962323451741</v>
      </c>
      <c r="O10" s="19" t="n">
        <v>0.269796886658862</v>
      </c>
      <c r="P10" s="19" t="n">
        <v>0.334888566271536</v>
      </c>
      <c r="Q10" s="19" t="n">
        <v>0.217041452695352</v>
      </c>
      <c r="R10" s="19" t="n">
        <v>0.271130824325311</v>
      </c>
      <c r="S10" s="19"/>
      <c r="T10" s="19" t="n">
        <v>0.25400592864994</v>
      </c>
      <c r="U10" s="19" t="n">
        <v>0.33205641476846</v>
      </c>
      <c r="V10" s="19" t="n">
        <v>0.236375945341195</v>
      </c>
      <c r="W10" s="19" t="n">
        <v>0.265656401844353</v>
      </c>
      <c r="X10" s="19"/>
      <c r="Y10" s="19" t="n">
        <v>0.233477814715659</v>
      </c>
      <c r="Z10" s="19" t="n">
        <v>0.242083876660482</v>
      </c>
      <c r="AA10" s="19" t="n">
        <v>0.349962661845032</v>
      </c>
      <c r="AB10" s="19" t="n">
        <v>0.36272072974824</v>
      </c>
      <c r="AC10" s="19" t="n">
        <v>0.258058349249317</v>
      </c>
      <c r="AD10" s="19" t="n">
        <v>0.30705454548733</v>
      </c>
      <c r="AE10" s="19"/>
      <c r="AF10" s="19" t="n">
        <v>0.301320378121428</v>
      </c>
      <c r="AG10" s="19"/>
      <c r="AH10" s="19" t="n">
        <v>0.267574467792095</v>
      </c>
      <c r="AI10" s="19"/>
      <c r="AJ10" s="19" t="n">
        <v>0.233665099378614</v>
      </c>
      <c r="AK10" s="19" t="n">
        <v>0.321562525003548</v>
      </c>
      <c r="AL10" s="19" t="n">
        <v>0.231473983964295</v>
      </c>
      <c r="AM10" s="19" t="n">
        <v>0.272813149068413</v>
      </c>
      <c r="AN10" s="19" t="n">
        <v>0.319688250659989</v>
      </c>
      <c r="AO10" s="19" t="n">
        <v>0.318116680165636</v>
      </c>
      <c r="AP10" s="19" t="n">
        <v>0.297939360596132</v>
      </c>
    </row>
    <row r="11">
      <c r="B11" s="20" t="s">
        <v>209</v>
      </c>
      <c r="C11" s="21" t="n">
        <v>0.0131141331695197</v>
      </c>
      <c r="D11" s="21" t="n">
        <v>0.0174243255558681</v>
      </c>
      <c r="E11" s="21" t="n">
        <v>0.00880773024928999</v>
      </c>
      <c r="F11" s="21"/>
      <c r="G11" s="21" t="n">
        <v>0.0146640560386515</v>
      </c>
      <c r="H11" s="21" t="n">
        <v>0.0226531867992861</v>
      </c>
      <c r="I11" s="21" t="n">
        <v>0.0187931626130762</v>
      </c>
      <c r="J11" s="21" t="n">
        <v>0.0160205748046773</v>
      </c>
      <c r="K11" s="21" t="n">
        <v>0.00982794424116001</v>
      </c>
      <c r="L11" s="21" t="n">
        <v>0</v>
      </c>
      <c r="M11" s="21"/>
      <c r="N11" s="21" t="n">
        <v>0</v>
      </c>
      <c r="O11" s="21" t="n">
        <v>0</v>
      </c>
      <c r="P11" s="21" t="n">
        <v>0.0280784657508116</v>
      </c>
      <c r="Q11" s="21" t="n">
        <v>0.00821814931302776</v>
      </c>
      <c r="R11" s="21" t="n">
        <v>0.0228279271494454</v>
      </c>
      <c r="S11" s="21"/>
      <c r="T11" s="21" t="n">
        <v>0.0194505686718748</v>
      </c>
      <c r="U11" s="21" t="n">
        <v>0.00902080890020064</v>
      </c>
      <c r="V11" s="21" t="n">
        <v>0.00670300393646895</v>
      </c>
      <c r="W11" s="21" t="n">
        <v>0.0170230370190947</v>
      </c>
      <c r="X11" s="21"/>
      <c r="Y11" s="21" t="n">
        <v>0.019593090475256</v>
      </c>
      <c r="Z11" s="21" t="n">
        <v>0.0115744641372736</v>
      </c>
      <c r="AA11" s="21" t="n">
        <v>0</v>
      </c>
      <c r="AB11" s="21" t="n">
        <v>0.0159821177047166</v>
      </c>
      <c r="AC11" s="21" t="n">
        <v>0.0119549654568832</v>
      </c>
      <c r="AD11" s="21" t="n">
        <v>0</v>
      </c>
      <c r="AE11" s="21"/>
      <c r="AF11" s="21" t="n">
        <v>0.0112812879975616</v>
      </c>
      <c r="AG11" s="21"/>
      <c r="AH11" s="21" t="n">
        <v>0.010596962024295</v>
      </c>
      <c r="AI11" s="21"/>
      <c r="AJ11" s="21" t="n">
        <v>0.00673306507946653</v>
      </c>
      <c r="AK11" s="21" t="n">
        <v>0</v>
      </c>
      <c r="AL11" s="21" t="n">
        <v>0.0121032372594646</v>
      </c>
      <c r="AM11" s="21" t="n">
        <v>0.0298491078820593</v>
      </c>
      <c r="AN11" s="21" t="n">
        <v>0.0670250999456077</v>
      </c>
      <c r="AO11" s="21" t="n">
        <v>0.0216213962133489</v>
      </c>
      <c r="AP11" s="21" t="n">
        <v>0</v>
      </c>
    </row>
    <row r="12">
      <c r="B12" s="18" t="s">
        <v>211</v>
      </c>
    </row>
    <row r="13">
      <c r="B13" t="s">
        <v>65</v>
      </c>
    </row>
    <row r="14">
      <c r="B14" t="s">
        <v>66</v>
      </c>
    </row>
    <row r="16">
      <c r="B16" s="9" t="str">
        <f>=HYPERLINK("#'Contents'!A1", "Return to Contents")</f>
      </c>
    </row>
  </sheetData>
  <mergeCells count="9">
    <mergeCell ref="D5:E5"/>
    <mergeCell ref="G5:L5"/>
    <mergeCell ref="N5:R5"/>
    <mergeCell ref="T5:W5"/>
    <mergeCell ref="Y5:AD5"/>
    <mergeCell ref="AF5:AF5"/>
    <mergeCell ref="AH5:AH5"/>
    <mergeCell ref="AJ5:AP5"/>
    <mergeCell ref="D2:AJ2"/>
  </mergeCells>
  <pageMargins left="0.7" right="0.7" top="0.75" bottom="0.75" header="0.3" footer="0.3"/>
  <pageSetup paperSize="9" orientation="portrait" horizontalDpi="300" verticalDpi="300" r:id="rId2"/>
  <drawing r:id="rId1"/>
</worksheet>
</file>

<file path=xl/worksheets/sheet5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2.21" hidden="0" customWidth="1"/>
    <col min="20" max="20" width="10.71" hidden="0" customWidth="1"/>
    <col min="21" max="21" width="10.71" hidden="0" customWidth="1"/>
    <col min="22" max="22" width="10.71" hidden="0" customWidth="1"/>
    <col min="23" max="23" width="10.71" hidden="0" customWidth="1"/>
    <col min="24" max="24" width="2.2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2.21" hidden="0" customWidth="1"/>
    <col min="34" max="34" width="10.71" hidden="0" customWidth="1"/>
    <col min="35" max="35" width="2.2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s>
  <sheetData>
    <row r="2" ht="40" customHeight="1">
      <c r="D2" s="16" t="s">
        <v>214</v>
      </c>
    </row>
    <row r="5" ht="30" customHeight="1">
      <c r="B5" s="17"/>
      <c r="C5" s="17"/>
      <c r="D5" s="17" t="s">
        <v>51</v>
      </c>
      <c r="E5" s="17"/>
      <c r="F5" s="17"/>
      <c r="G5" s="17" t="s">
        <v>52</v>
      </c>
      <c r="H5" s="17"/>
      <c r="I5" s="17"/>
      <c r="J5" s="17"/>
      <c r="K5" s="17"/>
      <c r="L5" s="17"/>
      <c r="M5" s="17"/>
      <c r="N5" s="17" t="s">
        <v>53</v>
      </c>
      <c r="O5" s="17"/>
      <c r="P5" s="17"/>
      <c r="Q5" s="17"/>
      <c r="R5" s="17"/>
      <c r="S5" s="17"/>
      <c r="T5" s="17" t="s">
        <v>54</v>
      </c>
      <c r="U5" s="17"/>
      <c r="V5" s="17"/>
      <c r="W5" s="17"/>
      <c r="X5" s="17"/>
      <c r="Y5" s="17" t="s">
        <v>55</v>
      </c>
      <c r="Z5" s="17"/>
      <c r="AA5" s="17"/>
      <c r="AB5" s="17"/>
      <c r="AC5" s="17"/>
      <c r="AD5" s="17"/>
      <c r="AE5" s="17"/>
      <c r="AF5" s="17" t="s">
        <v>42</v>
      </c>
      <c r="AG5" s="17"/>
      <c r="AH5" s="17" t="s">
        <v>43</v>
      </c>
      <c r="AI5" s="17"/>
      <c r="AJ5" s="17" t="s">
        <v>56</v>
      </c>
      <c r="AK5" s="17"/>
      <c r="AL5" s="17"/>
      <c r="AM5" s="17"/>
      <c r="AN5" s="17"/>
      <c r="AO5" s="17"/>
      <c r="AP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R6" s="13" t="s">
        <v>31</v>
      </c>
      <c r="T6" s="13" t="s">
        <v>32</v>
      </c>
      <c r="U6" s="13" t="s">
        <v>33</v>
      </c>
      <c r="V6" s="13" t="s">
        <v>34</v>
      </c>
      <c r="W6" s="13" t="s">
        <v>35</v>
      </c>
      <c r="Y6" s="13" t="s">
        <v>36</v>
      </c>
      <c r="Z6" s="13" t="s">
        <v>37</v>
      </c>
      <c r="AA6" s="13" t="s">
        <v>38</v>
      </c>
      <c r="AB6" s="13" t="s">
        <v>39</v>
      </c>
      <c r="AC6" s="13" t="s">
        <v>40</v>
      </c>
      <c r="AD6" s="13" t="s">
        <v>41</v>
      </c>
      <c r="AF6" s="13" t="s">
        <v>42</v>
      </c>
      <c r="AH6" s="13" t="s">
        <v>43</v>
      </c>
      <c r="AJ6" s="13" t="s">
        <v>44</v>
      </c>
      <c r="AK6" s="13" t="s">
        <v>45</v>
      </c>
      <c r="AL6" s="13" t="s">
        <v>46</v>
      </c>
      <c r="AM6" s="13" t="s">
        <v>47</v>
      </c>
      <c r="AN6" s="13" t="s">
        <v>48</v>
      </c>
      <c r="AO6" s="13" t="s">
        <v>49</v>
      </c>
      <c r="AP6" s="13" t="s">
        <v>50</v>
      </c>
    </row>
    <row r="7" ht="30" customHeight="1">
      <c r="B7" s="11" t="s">
        <v>19</v>
      </c>
      <c r="C7" s="11" t="n">
        <v>908</v>
      </c>
      <c r="D7" s="11" t="n">
        <v>449</v>
      </c>
      <c r="E7" s="11" t="n">
        <v>459</v>
      </c>
      <c r="F7" s="11"/>
      <c r="G7" s="11" t="n">
        <v>120</v>
      </c>
      <c r="H7" s="11" t="n">
        <v>175</v>
      </c>
      <c r="I7" s="11" t="n">
        <v>177</v>
      </c>
      <c r="J7" s="11" t="n">
        <v>153</v>
      </c>
      <c r="K7" s="11" t="n">
        <v>119</v>
      </c>
      <c r="L7" s="11" t="n">
        <v>164</v>
      </c>
      <c r="M7" s="11"/>
      <c r="N7" s="11" t="n">
        <v>48</v>
      </c>
      <c r="O7" s="11" t="n">
        <v>161</v>
      </c>
      <c r="P7" s="11" t="n">
        <v>177</v>
      </c>
      <c r="Q7" s="11" t="n">
        <v>346</v>
      </c>
      <c r="R7" s="11" t="n">
        <v>174</v>
      </c>
      <c r="S7" s="11"/>
      <c r="T7" s="11" t="n">
        <v>48</v>
      </c>
      <c r="U7" s="11" t="n">
        <v>134</v>
      </c>
      <c r="V7" s="11" t="n">
        <v>155</v>
      </c>
      <c r="W7" s="11" t="n">
        <v>490</v>
      </c>
      <c r="X7" s="11"/>
      <c r="Y7" s="11" t="n">
        <v>444</v>
      </c>
      <c r="Z7" s="11" t="n">
        <v>98</v>
      </c>
      <c r="AA7" s="11" t="n">
        <v>193</v>
      </c>
      <c r="AB7" s="11" t="n">
        <v>50</v>
      </c>
      <c r="AC7" s="11" t="n">
        <v>64</v>
      </c>
      <c r="AD7" s="11" t="n">
        <v>52</v>
      </c>
      <c r="AE7" s="11"/>
      <c r="AF7" s="11" t="n">
        <v>438</v>
      </c>
      <c r="AG7" s="11"/>
      <c r="AH7" s="11" t="n">
        <v>864</v>
      </c>
      <c r="AI7" s="11"/>
      <c r="AJ7" s="11" t="n">
        <v>256</v>
      </c>
      <c r="AK7" s="11" t="n">
        <v>168</v>
      </c>
      <c r="AL7" s="11" t="n">
        <v>172</v>
      </c>
      <c r="AM7" s="11" t="n">
        <v>80</v>
      </c>
      <c r="AN7" s="11" t="n">
        <v>53</v>
      </c>
      <c r="AO7" s="11" t="n">
        <v>89</v>
      </c>
      <c r="AP7" s="11" t="n">
        <v>90</v>
      </c>
    </row>
    <row r="8" ht="30" customHeight="1">
      <c r="B8" s="12" t="s">
        <v>20</v>
      </c>
      <c r="C8" s="12" t="n">
        <v>896</v>
      </c>
      <c r="D8" s="12" t="n">
        <v>448</v>
      </c>
      <c r="E8" s="12" t="n">
        <v>448</v>
      </c>
      <c r="F8" s="12"/>
      <c r="G8" s="12" t="n">
        <v>103</v>
      </c>
      <c r="H8" s="12" t="n">
        <v>162</v>
      </c>
      <c r="I8" s="12" t="n">
        <v>151</v>
      </c>
      <c r="J8" s="12" t="n">
        <v>150</v>
      </c>
      <c r="K8" s="12" t="n">
        <v>136</v>
      </c>
      <c r="L8" s="12" t="n">
        <v>194</v>
      </c>
      <c r="M8" s="12"/>
      <c r="N8" s="12" t="n">
        <v>60</v>
      </c>
      <c r="O8" s="12" t="n">
        <v>187</v>
      </c>
      <c r="P8" s="12" t="n">
        <v>220</v>
      </c>
      <c r="Q8" s="12" t="n">
        <v>286</v>
      </c>
      <c r="R8" s="12" t="n">
        <v>142</v>
      </c>
      <c r="S8" s="12"/>
      <c r="T8" s="12" t="n">
        <v>45</v>
      </c>
      <c r="U8" s="12" t="n">
        <v>149</v>
      </c>
      <c r="V8" s="12" t="n">
        <v>166</v>
      </c>
      <c r="W8" s="12" t="n">
        <v>456</v>
      </c>
      <c r="X8" s="12"/>
      <c r="Y8" s="12" t="n">
        <v>396</v>
      </c>
      <c r="Z8" s="12" t="n">
        <v>96</v>
      </c>
      <c r="AA8" s="12" t="n">
        <v>229</v>
      </c>
      <c r="AB8" s="12" t="n">
        <v>55</v>
      </c>
      <c r="AC8" s="12" t="n">
        <v>55</v>
      </c>
      <c r="AD8" s="12" t="n">
        <v>57</v>
      </c>
      <c r="AE8" s="12"/>
      <c r="AF8" s="12" t="n">
        <v>445</v>
      </c>
      <c r="AG8" s="12"/>
      <c r="AH8" s="12" t="n">
        <v>854</v>
      </c>
      <c r="AI8" s="12"/>
      <c r="AJ8" s="12" t="n">
        <v>226</v>
      </c>
      <c r="AK8" s="12" t="n">
        <v>167</v>
      </c>
      <c r="AL8" s="12" t="n">
        <v>147</v>
      </c>
      <c r="AM8" s="12" t="n">
        <v>82</v>
      </c>
      <c r="AN8" s="12" t="n">
        <v>65</v>
      </c>
      <c r="AO8" s="12" t="n">
        <v>77</v>
      </c>
      <c r="AP8" s="12" t="n">
        <v>132</v>
      </c>
    </row>
    <row r="9">
      <c r="B9" s="20" t="s">
        <v>169</v>
      </c>
      <c r="C9" s="19" t="n">
        <v>0.694898874036982</v>
      </c>
      <c r="D9" s="19" t="n">
        <v>0.676850638135484</v>
      </c>
      <c r="E9" s="19" t="n">
        <v>0.712931242159894</v>
      </c>
      <c r="F9" s="19"/>
      <c r="G9" s="19" t="n">
        <v>0.777506543139738</v>
      </c>
      <c r="H9" s="19" t="n">
        <v>0.718287545541252</v>
      </c>
      <c r="I9" s="19" t="n">
        <v>0.698512042972485</v>
      </c>
      <c r="J9" s="19" t="n">
        <v>0.826242659059915</v>
      </c>
      <c r="K9" s="19" t="n">
        <v>0.602496649909445</v>
      </c>
      <c r="L9" s="19" t="n">
        <v>0.592333178548666</v>
      </c>
      <c r="M9" s="19"/>
      <c r="N9" s="19" t="n">
        <v>0.644837814039848</v>
      </c>
      <c r="O9" s="19" t="n">
        <v>0.716909407000868</v>
      </c>
      <c r="P9" s="19" t="n">
        <v>0.658697076131761</v>
      </c>
      <c r="Q9" s="19" t="n">
        <v>0.737174736430252</v>
      </c>
      <c r="R9" s="19" t="n">
        <v>0.658196050097371</v>
      </c>
      <c r="S9" s="19"/>
      <c r="T9" s="19" t="n">
        <v>0.727466586265844</v>
      </c>
      <c r="U9" s="19" t="n">
        <v>0.550520189515827</v>
      </c>
      <c r="V9" s="19" t="n">
        <v>0.727890832379121</v>
      </c>
      <c r="W9" s="19" t="n">
        <v>0.733270296327522</v>
      </c>
      <c r="X9" s="19"/>
      <c r="Y9" s="19" t="n">
        <v>0.727800916289358</v>
      </c>
      <c r="Z9" s="19" t="n">
        <v>0.794368728789143</v>
      </c>
      <c r="AA9" s="19" t="n">
        <v>0.619047368690658</v>
      </c>
      <c r="AB9" s="19" t="n">
        <v>0.623781861494895</v>
      </c>
      <c r="AC9" s="19" t="n">
        <v>0.763118039421455</v>
      </c>
      <c r="AD9" s="19" t="n">
        <v>0.627967695607718</v>
      </c>
      <c r="AE9" s="19"/>
      <c r="AF9" s="19" t="n">
        <v>0.6607251935769</v>
      </c>
      <c r="AG9" s="19"/>
      <c r="AH9" s="19" t="n">
        <v>0.689700687089471</v>
      </c>
      <c r="AI9" s="19"/>
      <c r="AJ9" s="19" t="n">
        <v>0.728998504915193</v>
      </c>
      <c r="AK9" s="19" t="n">
        <v>0.674655870830742</v>
      </c>
      <c r="AL9" s="19" t="n">
        <v>0.741846651119596</v>
      </c>
      <c r="AM9" s="19" t="n">
        <v>0.647598474968223</v>
      </c>
      <c r="AN9" s="19" t="n">
        <v>0.654921008601877</v>
      </c>
      <c r="AO9" s="19" t="n">
        <v>0.669926252456237</v>
      </c>
      <c r="AP9" s="19" t="n">
        <v>0.673428338204209</v>
      </c>
    </row>
    <row r="10">
      <c r="B10" s="20" t="s">
        <v>170</v>
      </c>
      <c r="C10" s="19" t="n">
        <v>0.287350472792058</v>
      </c>
      <c r="D10" s="19" t="n">
        <v>0.29859576792808</v>
      </c>
      <c r="E10" s="19" t="n">
        <v>0.276115064375952</v>
      </c>
      <c r="F10" s="19"/>
      <c r="G10" s="19" t="n">
        <v>0.187080188197773</v>
      </c>
      <c r="H10" s="19" t="n">
        <v>0.253757438181433</v>
      </c>
      <c r="I10" s="19" t="n">
        <v>0.280630129398705</v>
      </c>
      <c r="J10" s="19" t="n">
        <v>0.159383478701575</v>
      </c>
      <c r="K10" s="19" t="n">
        <v>0.38452431281506</v>
      </c>
      <c r="L10" s="19" t="n">
        <v>0.404274243103346</v>
      </c>
      <c r="M10" s="19"/>
      <c r="N10" s="19" t="n">
        <v>0.338361042140359</v>
      </c>
      <c r="O10" s="19" t="n">
        <v>0.272870536584993</v>
      </c>
      <c r="P10" s="19" t="n">
        <v>0.31987866312037</v>
      </c>
      <c r="Q10" s="19" t="n">
        <v>0.250163604178908</v>
      </c>
      <c r="R10" s="19" t="n">
        <v>0.308883778676838</v>
      </c>
      <c r="S10" s="19"/>
      <c r="T10" s="19" t="n">
        <v>0.249553776427784</v>
      </c>
      <c r="U10" s="19" t="n">
        <v>0.436916086951878</v>
      </c>
      <c r="V10" s="19" t="n">
        <v>0.253762993857351</v>
      </c>
      <c r="W10" s="19" t="n">
        <v>0.246246698312869</v>
      </c>
      <c r="X10" s="19"/>
      <c r="Y10" s="19" t="n">
        <v>0.250845440713863</v>
      </c>
      <c r="Z10" s="19" t="n">
        <v>0.188297854451368</v>
      </c>
      <c r="AA10" s="19" t="n">
        <v>0.376410196592993</v>
      </c>
      <c r="AB10" s="19" t="n">
        <v>0.347368510016615</v>
      </c>
      <c r="AC10" s="19" t="n">
        <v>0.19164307891914</v>
      </c>
      <c r="AD10" s="19" t="n">
        <v>0.360320893670406</v>
      </c>
      <c r="AE10" s="19"/>
      <c r="AF10" s="19" t="n">
        <v>0.313787005079323</v>
      </c>
      <c r="AG10" s="19"/>
      <c r="AH10" s="19" t="n">
        <v>0.294353102651812</v>
      </c>
      <c r="AI10" s="19"/>
      <c r="AJ10" s="19" t="n">
        <v>0.262007676652216</v>
      </c>
      <c r="AK10" s="19" t="n">
        <v>0.313116586714533</v>
      </c>
      <c r="AL10" s="19" t="n">
        <v>0.224885985839546</v>
      </c>
      <c r="AM10" s="19" t="n">
        <v>0.335171699816689</v>
      </c>
      <c r="AN10" s="19" t="n">
        <v>0.320492200127412</v>
      </c>
      <c r="AO10" s="19" t="n">
        <v>0.293429024949331</v>
      </c>
      <c r="AP10" s="19" t="n">
        <v>0.318228131661956</v>
      </c>
    </row>
    <row r="11">
      <c r="B11" s="20" t="s">
        <v>209</v>
      </c>
      <c r="C11" s="21" t="n">
        <v>0.0177506531709602</v>
      </c>
      <c r="D11" s="21" t="n">
        <v>0.0245535939364356</v>
      </c>
      <c r="E11" s="21" t="n">
        <v>0.0109536934641538</v>
      </c>
      <c r="F11" s="21"/>
      <c r="G11" s="21" t="n">
        <v>0.035413268662489</v>
      </c>
      <c r="H11" s="21" t="n">
        <v>0.0279550162773147</v>
      </c>
      <c r="I11" s="21" t="n">
        <v>0.02085782762881</v>
      </c>
      <c r="J11" s="21" t="n">
        <v>0.0143738622385103</v>
      </c>
      <c r="K11" s="21" t="n">
        <v>0.0129790372754951</v>
      </c>
      <c r="L11" s="21" t="n">
        <v>0.00339257834798775</v>
      </c>
      <c r="M11" s="21"/>
      <c r="N11" s="21" t="n">
        <v>0.0168011438197937</v>
      </c>
      <c r="O11" s="21" t="n">
        <v>0.0102200564141381</v>
      </c>
      <c r="P11" s="21" t="n">
        <v>0.0214242607478696</v>
      </c>
      <c r="Q11" s="21" t="n">
        <v>0.0126616593908401</v>
      </c>
      <c r="R11" s="21" t="n">
        <v>0.0329201712257914</v>
      </c>
      <c r="S11" s="21"/>
      <c r="T11" s="21" t="n">
        <v>0.0229796373063721</v>
      </c>
      <c r="U11" s="21" t="n">
        <v>0.0125637235322948</v>
      </c>
      <c r="V11" s="21" t="n">
        <v>0.0183461737635288</v>
      </c>
      <c r="W11" s="21" t="n">
        <v>0.0204830053596096</v>
      </c>
      <c r="X11" s="21"/>
      <c r="Y11" s="21" t="n">
        <v>0.0213536429967788</v>
      </c>
      <c r="Z11" s="21" t="n">
        <v>0.0173334167594886</v>
      </c>
      <c r="AA11" s="21" t="n">
        <v>0.00454243471634861</v>
      </c>
      <c r="AB11" s="21" t="n">
        <v>0.0288496284884896</v>
      </c>
      <c r="AC11" s="21" t="n">
        <v>0.045238881659405</v>
      </c>
      <c r="AD11" s="21" t="n">
        <v>0.0117114107218757</v>
      </c>
      <c r="AE11" s="21"/>
      <c r="AF11" s="21" t="n">
        <v>0.0254878013437764</v>
      </c>
      <c r="AG11" s="21"/>
      <c r="AH11" s="21" t="n">
        <v>0.0159462102587178</v>
      </c>
      <c r="AI11" s="21"/>
      <c r="AJ11" s="21" t="n">
        <v>0.00899381843259114</v>
      </c>
      <c r="AK11" s="21" t="n">
        <v>0.0122275424547253</v>
      </c>
      <c r="AL11" s="21" t="n">
        <v>0.0332673630408582</v>
      </c>
      <c r="AM11" s="21" t="n">
        <v>0.0172298252150882</v>
      </c>
      <c r="AN11" s="21" t="n">
        <v>0.0245867912707111</v>
      </c>
      <c r="AO11" s="21" t="n">
        <v>0.0366447225944314</v>
      </c>
      <c r="AP11" s="21" t="n">
        <v>0.00834353013383545</v>
      </c>
    </row>
    <row r="12">
      <c r="B12" s="18" t="s">
        <v>211</v>
      </c>
    </row>
    <row r="13">
      <c r="B13" t="s">
        <v>65</v>
      </c>
    </row>
    <row r="14">
      <c r="B14" t="s">
        <v>66</v>
      </c>
    </row>
    <row r="16">
      <c r="B16" s="9" t="str">
        <f>=HYPERLINK("#'Contents'!A1", "Return to Contents")</f>
      </c>
    </row>
  </sheetData>
  <mergeCells count="9">
    <mergeCell ref="D5:E5"/>
    <mergeCell ref="G5:L5"/>
    <mergeCell ref="N5:R5"/>
    <mergeCell ref="T5:W5"/>
    <mergeCell ref="Y5:AD5"/>
    <mergeCell ref="AF5:AF5"/>
    <mergeCell ref="AH5:AH5"/>
    <mergeCell ref="AJ5:AP5"/>
    <mergeCell ref="D2:AJ2"/>
  </mergeCells>
  <pageMargins left="0.7" right="0.7" top="0.75" bottom="0.75" header="0.3" footer="0.3"/>
  <pageSetup paperSize="9" orientation="portrait" horizontalDpi="300" verticalDpi="300" r:id="rId2"/>
  <drawing r:id="rId1"/>
</worksheet>
</file>

<file path=xl/worksheets/sheet5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2.21" hidden="0" customWidth="1"/>
    <col min="20" max="20" width="10.71" hidden="0" customWidth="1"/>
    <col min="21" max="21" width="10.71" hidden="0" customWidth="1"/>
    <col min="22" max="22" width="10.71" hidden="0" customWidth="1"/>
    <col min="23" max="23" width="10.71" hidden="0" customWidth="1"/>
    <col min="24" max="24" width="2.2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2.21" hidden="0" customWidth="1"/>
    <col min="34" max="34" width="10.71" hidden="0" customWidth="1"/>
    <col min="35" max="35" width="2.2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s>
  <sheetData>
    <row r="2" ht="40" customHeight="1">
      <c r="D2" s="16" t="s">
        <v>215</v>
      </c>
    </row>
    <row r="5" ht="30" customHeight="1">
      <c r="B5" s="17"/>
      <c r="C5" s="17"/>
      <c r="D5" s="17" t="s">
        <v>51</v>
      </c>
      <c r="E5" s="17"/>
      <c r="F5" s="17"/>
      <c r="G5" s="17" t="s">
        <v>52</v>
      </c>
      <c r="H5" s="17"/>
      <c r="I5" s="17"/>
      <c r="J5" s="17"/>
      <c r="K5" s="17"/>
      <c r="L5" s="17"/>
      <c r="M5" s="17"/>
      <c r="N5" s="17" t="s">
        <v>53</v>
      </c>
      <c r="O5" s="17"/>
      <c r="P5" s="17"/>
      <c r="Q5" s="17"/>
      <c r="R5" s="17"/>
      <c r="S5" s="17"/>
      <c r="T5" s="17" t="s">
        <v>54</v>
      </c>
      <c r="U5" s="17"/>
      <c r="V5" s="17"/>
      <c r="W5" s="17"/>
      <c r="X5" s="17"/>
      <c r="Y5" s="17" t="s">
        <v>55</v>
      </c>
      <c r="Z5" s="17"/>
      <c r="AA5" s="17"/>
      <c r="AB5" s="17"/>
      <c r="AC5" s="17"/>
      <c r="AD5" s="17"/>
      <c r="AE5" s="17"/>
      <c r="AF5" s="17" t="s">
        <v>42</v>
      </c>
      <c r="AG5" s="17"/>
      <c r="AH5" s="17" t="s">
        <v>43</v>
      </c>
      <c r="AI5" s="17"/>
      <c r="AJ5" s="17" t="s">
        <v>56</v>
      </c>
      <c r="AK5" s="17"/>
      <c r="AL5" s="17"/>
      <c r="AM5" s="17"/>
      <c r="AN5" s="17"/>
      <c r="AO5" s="17"/>
      <c r="AP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R6" s="13" t="s">
        <v>31</v>
      </c>
      <c r="T6" s="13" t="s">
        <v>32</v>
      </c>
      <c r="U6" s="13" t="s">
        <v>33</v>
      </c>
      <c r="V6" s="13" t="s">
        <v>34</v>
      </c>
      <c r="W6" s="13" t="s">
        <v>35</v>
      </c>
      <c r="Y6" s="13" t="s">
        <v>36</v>
      </c>
      <c r="Z6" s="13" t="s">
        <v>37</v>
      </c>
      <c r="AA6" s="13" t="s">
        <v>38</v>
      </c>
      <c r="AB6" s="13" t="s">
        <v>39</v>
      </c>
      <c r="AC6" s="13" t="s">
        <v>40</v>
      </c>
      <c r="AD6" s="13" t="s">
        <v>41</v>
      </c>
      <c r="AF6" s="13" t="s">
        <v>42</v>
      </c>
      <c r="AH6" s="13" t="s">
        <v>43</v>
      </c>
      <c r="AJ6" s="13" t="s">
        <v>44</v>
      </c>
      <c r="AK6" s="13" t="s">
        <v>45</v>
      </c>
      <c r="AL6" s="13" t="s">
        <v>46</v>
      </c>
      <c r="AM6" s="13" t="s">
        <v>47</v>
      </c>
      <c r="AN6" s="13" t="s">
        <v>48</v>
      </c>
      <c r="AO6" s="13" t="s">
        <v>49</v>
      </c>
      <c r="AP6" s="13" t="s">
        <v>50</v>
      </c>
    </row>
    <row r="7" ht="30" customHeight="1">
      <c r="B7" s="11" t="s">
        <v>19</v>
      </c>
      <c r="C7" s="11" t="n">
        <v>908</v>
      </c>
      <c r="D7" s="11" t="n">
        <v>449</v>
      </c>
      <c r="E7" s="11" t="n">
        <v>459</v>
      </c>
      <c r="F7" s="11"/>
      <c r="G7" s="11" t="n">
        <v>120</v>
      </c>
      <c r="H7" s="11" t="n">
        <v>175</v>
      </c>
      <c r="I7" s="11" t="n">
        <v>177</v>
      </c>
      <c r="J7" s="11" t="n">
        <v>153</v>
      </c>
      <c r="K7" s="11" t="n">
        <v>119</v>
      </c>
      <c r="L7" s="11" t="n">
        <v>164</v>
      </c>
      <c r="M7" s="11"/>
      <c r="N7" s="11" t="n">
        <v>48</v>
      </c>
      <c r="O7" s="11" t="n">
        <v>161</v>
      </c>
      <c r="P7" s="11" t="n">
        <v>177</v>
      </c>
      <c r="Q7" s="11" t="n">
        <v>346</v>
      </c>
      <c r="R7" s="11" t="n">
        <v>174</v>
      </c>
      <c r="S7" s="11"/>
      <c r="T7" s="11" t="n">
        <v>48</v>
      </c>
      <c r="U7" s="11" t="n">
        <v>134</v>
      </c>
      <c r="V7" s="11" t="n">
        <v>155</v>
      </c>
      <c r="W7" s="11" t="n">
        <v>490</v>
      </c>
      <c r="X7" s="11"/>
      <c r="Y7" s="11" t="n">
        <v>444</v>
      </c>
      <c r="Z7" s="11" t="n">
        <v>98</v>
      </c>
      <c r="AA7" s="11" t="n">
        <v>193</v>
      </c>
      <c r="AB7" s="11" t="n">
        <v>50</v>
      </c>
      <c r="AC7" s="11" t="n">
        <v>64</v>
      </c>
      <c r="AD7" s="11" t="n">
        <v>52</v>
      </c>
      <c r="AE7" s="11"/>
      <c r="AF7" s="11" t="n">
        <v>438</v>
      </c>
      <c r="AG7" s="11"/>
      <c r="AH7" s="11" t="n">
        <v>864</v>
      </c>
      <c r="AI7" s="11"/>
      <c r="AJ7" s="11" t="n">
        <v>256</v>
      </c>
      <c r="AK7" s="11" t="n">
        <v>168</v>
      </c>
      <c r="AL7" s="11" t="n">
        <v>172</v>
      </c>
      <c r="AM7" s="11" t="n">
        <v>80</v>
      </c>
      <c r="AN7" s="11" t="n">
        <v>53</v>
      </c>
      <c r="AO7" s="11" t="n">
        <v>89</v>
      </c>
      <c r="AP7" s="11" t="n">
        <v>90</v>
      </c>
    </row>
    <row r="8" ht="30" customHeight="1">
      <c r="B8" s="12" t="s">
        <v>20</v>
      </c>
      <c r="C8" s="12" t="n">
        <v>896</v>
      </c>
      <c r="D8" s="12" t="n">
        <v>448</v>
      </c>
      <c r="E8" s="12" t="n">
        <v>448</v>
      </c>
      <c r="F8" s="12"/>
      <c r="G8" s="12" t="n">
        <v>103</v>
      </c>
      <c r="H8" s="12" t="n">
        <v>162</v>
      </c>
      <c r="I8" s="12" t="n">
        <v>151</v>
      </c>
      <c r="J8" s="12" t="n">
        <v>150</v>
      </c>
      <c r="K8" s="12" t="n">
        <v>136</v>
      </c>
      <c r="L8" s="12" t="n">
        <v>194</v>
      </c>
      <c r="M8" s="12"/>
      <c r="N8" s="12" t="n">
        <v>60</v>
      </c>
      <c r="O8" s="12" t="n">
        <v>187</v>
      </c>
      <c r="P8" s="12" t="n">
        <v>220</v>
      </c>
      <c r="Q8" s="12" t="n">
        <v>286</v>
      </c>
      <c r="R8" s="12" t="n">
        <v>142</v>
      </c>
      <c r="S8" s="12"/>
      <c r="T8" s="12" t="n">
        <v>45</v>
      </c>
      <c r="U8" s="12" t="n">
        <v>149</v>
      </c>
      <c r="V8" s="12" t="n">
        <v>166</v>
      </c>
      <c r="W8" s="12" t="n">
        <v>456</v>
      </c>
      <c r="X8" s="12"/>
      <c r="Y8" s="12" t="n">
        <v>396</v>
      </c>
      <c r="Z8" s="12" t="n">
        <v>96</v>
      </c>
      <c r="AA8" s="12" t="n">
        <v>229</v>
      </c>
      <c r="AB8" s="12" t="n">
        <v>55</v>
      </c>
      <c r="AC8" s="12" t="n">
        <v>55</v>
      </c>
      <c r="AD8" s="12" t="n">
        <v>57</v>
      </c>
      <c r="AE8" s="12"/>
      <c r="AF8" s="12" t="n">
        <v>445</v>
      </c>
      <c r="AG8" s="12"/>
      <c r="AH8" s="12" t="n">
        <v>854</v>
      </c>
      <c r="AI8" s="12"/>
      <c r="AJ8" s="12" t="n">
        <v>226</v>
      </c>
      <c r="AK8" s="12" t="n">
        <v>167</v>
      </c>
      <c r="AL8" s="12" t="n">
        <v>147</v>
      </c>
      <c r="AM8" s="12" t="n">
        <v>82</v>
      </c>
      <c r="AN8" s="12" t="n">
        <v>65</v>
      </c>
      <c r="AO8" s="12" t="n">
        <v>77</v>
      </c>
      <c r="AP8" s="12" t="n">
        <v>132</v>
      </c>
    </row>
    <row r="9">
      <c r="B9" s="20" t="s">
        <v>169</v>
      </c>
      <c r="C9" s="19" t="n">
        <v>0.273234168686968</v>
      </c>
      <c r="D9" s="19" t="n">
        <v>0.302145239612572</v>
      </c>
      <c r="E9" s="19" t="n">
        <v>0.24434851600582</v>
      </c>
      <c r="F9" s="19"/>
      <c r="G9" s="19" t="n">
        <v>0.34137928160004</v>
      </c>
      <c r="H9" s="19" t="n">
        <v>0.38241990815441</v>
      </c>
      <c r="I9" s="19" t="n">
        <v>0.327559663614884</v>
      </c>
      <c r="J9" s="19" t="n">
        <v>0.286807430474479</v>
      </c>
      <c r="K9" s="19" t="n">
        <v>0.232625862803873</v>
      </c>
      <c r="L9" s="19" t="n">
        <v>0.121882776241386</v>
      </c>
      <c r="M9" s="19"/>
      <c r="N9" s="19" t="n">
        <v>0.0696709517846824</v>
      </c>
      <c r="O9" s="19" t="n">
        <v>0.244881720013276</v>
      </c>
      <c r="P9" s="19" t="n">
        <v>0.260117316562674</v>
      </c>
      <c r="Q9" s="19" t="n">
        <v>0.310722413496812</v>
      </c>
      <c r="R9" s="19" t="n">
        <v>0.345275904911144</v>
      </c>
      <c r="S9" s="19"/>
      <c r="T9" s="19" t="n">
        <v>0.332985594338037</v>
      </c>
      <c r="U9" s="19" t="n">
        <v>0.214918040489633</v>
      </c>
      <c r="V9" s="19" t="n">
        <v>0.188259791256672</v>
      </c>
      <c r="W9" s="19" t="n">
        <v>0.332412918313514</v>
      </c>
      <c r="X9" s="19"/>
      <c r="Y9" s="19" t="n">
        <v>0.374644041939247</v>
      </c>
      <c r="Z9" s="19" t="n">
        <v>0.272933111321256</v>
      </c>
      <c r="AA9" s="19" t="n">
        <v>0.12661827616662</v>
      </c>
      <c r="AB9" s="19" t="n">
        <v>0.312098916541174</v>
      </c>
      <c r="AC9" s="19" t="n">
        <v>0.328127280265306</v>
      </c>
      <c r="AD9" s="19" t="n">
        <v>0.0702645354272563</v>
      </c>
      <c r="AE9" s="19"/>
      <c r="AF9" s="19" t="n">
        <v>0.237230360047062</v>
      </c>
      <c r="AG9" s="19"/>
      <c r="AH9" s="19" t="n">
        <v>0.266973772334918</v>
      </c>
      <c r="AI9" s="19"/>
      <c r="AJ9" s="19" t="n">
        <v>0.412725718546447</v>
      </c>
      <c r="AK9" s="19" t="n">
        <v>0.201894244872903</v>
      </c>
      <c r="AL9" s="19" t="n">
        <v>0.286362694129674</v>
      </c>
      <c r="AM9" s="19" t="n">
        <v>0.197009953250973</v>
      </c>
      <c r="AN9" s="19" t="n">
        <v>0.135470834513119</v>
      </c>
      <c r="AO9" s="19" t="n">
        <v>0.224277770858149</v>
      </c>
      <c r="AP9" s="19" t="n">
        <v>0.253784391506886</v>
      </c>
    </row>
    <row r="10">
      <c r="B10" s="20" t="s">
        <v>170</v>
      </c>
      <c r="C10" s="19" t="n">
        <v>0.697245038218508</v>
      </c>
      <c r="D10" s="19" t="n">
        <v>0.668660747662879</v>
      </c>
      <c r="E10" s="19" t="n">
        <v>0.725804197830812</v>
      </c>
      <c r="F10" s="19"/>
      <c r="G10" s="19" t="n">
        <v>0.585982381555922</v>
      </c>
      <c r="H10" s="19" t="n">
        <v>0.587466175902475</v>
      </c>
      <c r="I10" s="19" t="n">
        <v>0.616445276619213</v>
      </c>
      <c r="J10" s="19" t="n">
        <v>0.697326913476175</v>
      </c>
      <c r="K10" s="19" t="n">
        <v>0.758690554842166</v>
      </c>
      <c r="L10" s="19" t="n">
        <v>0.867411222843608</v>
      </c>
      <c r="M10" s="19"/>
      <c r="N10" s="19" t="n">
        <v>0.930329048215318</v>
      </c>
      <c r="O10" s="19" t="n">
        <v>0.710942629137984</v>
      </c>
      <c r="P10" s="19" t="n">
        <v>0.696968950188197</v>
      </c>
      <c r="Q10" s="19" t="n">
        <v>0.669242879423405</v>
      </c>
      <c r="R10" s="19" t="n">
        <v>0.633290241029221</v>
      </c>
      <c r="S10" s="19"/>
      <c r="T10" s="19" t="n">
        <v>0.601751887721462</v>
      </c>
      <c r="U10" s="19" t="n">
        <v>0.770160445780883</v>
      </c>
      <c r="V10" s="19" t="n">
        <v>0.780087150358654</v>
      </c>
      <c r="W10" s="19" t="n">
        <v>0.63647621045565</v>
      </c>
      <c r="X10" s="19"/>
      <c r="Y10" s="19" t="n">
        <v>0.588598339825915</v>
      </c>
      <c r="Z10" s="19" t="n">
        <v>0.680148310519878</v>
      </c>
      <c r="AA10" s="19" t="n">
        <v>0.864292003196625</v>
      </c>
      <c r="AB10" s="19" t="n">
        <v>0.64306933726562</v>
      </c>
      <c r="AC10" s="19" t="n">
        <v>0.620209678097277</v>
      </c>
      <c r="AD10" s="19" t="n">
        <v>0.929735464572744</v>
      </c>
      <c r="AE10" s="19"/>
      <c r="AF10" s="19" t="n">
        <v>0.749653937710966</v>
      </c>
      <c r="AG10" s="19"/>
      <c r="AH10" s="19" t="n">
        <v>0.707870805974781</v>
      </c>
      <c r="AI10" s="19"/>
      <c r="AJ10" s="19" t="n">
        <v>0.560666843804975</v>
      </c>
      <c r="AK10" s="19" t="n">
        <v>0.760527753600348</v>
      </c>
      <c r="AL10" s="19" t="n">
        <v>0.686653774891421</v>
      </c>
      <c r="AM10" s="19" t="n">
        <v>0.760892007639316</v>
      </c>
      <c r="AN10" s="19" t="n">
        <v>0.80220195784926</v>
      </c>
      <c r="AO10" s="19" t="n">
        <v>0.754100832928502</v>
      </c>
      <c r="AP10" s="19" t="n">
        <v>0.738364933713913</v>
      </c>
    </row>
    <row r="11">
      <c r="B11" s="20" t="s">
        <v>209</v>
      </c>
      <c r="C11" s="21" t="n">
        <v>0.0295207930945232</v>
      </c>
      <c r="D11" s="21" t="n">
        <v>0.0291940127245497</v>
      </c>
      <c r="E11" s="21" t="n">
        <v>0.0298472861633674</v>
      </c>
      <c r="F11" s="21"/>
      <c r="G11" s="21" t="n">
        <v>0.0726383368440374</v>
      </c>
      <c r="H11" s="21" t="n">
        <v>0.0301139159431149</v>
      </c>
      <c r="I11" s="21" t="n">
        <v>0.0559950597659032</v>
      </c>
      <c r="J11" s="21" t="n">
        <v>0.015865656049346</v>
      </c>
      <c r="K11" s="21" t="n">
        <v>0.00868358235396094</v>
      </c>
      <c r="L11" s="21" t="n">
        <v>0.0107060009150056</v>
      </c>
      <c r="M11" s="21"/>
      <c r="N11" s="21" t="n">
        <v>0</v>
      </c>
      <c r="O11" s="21" t="n">
        <v>0.0441756508487397</v>
      </c>
      <c r="P11" s="21" t="n">
        <v>0.0429137332491284</v>
      </c>
      <c r="Q11" s="21" t="n">
        <v>0.020034707079783</v>
      </c>
      <c r="R11" s="21" t="n">
        <v>0.0214338540596351</v>
      </c>
      <c r="S11" s="21"/>
      <c r="T11" s="21" t="n">
        <v>0.0652625179405008</v>
      </c>
      <c r="U11" s="21" t="n">
        <v>0.0149215137294844</v>
      </c>
      <c r="V11" s="21" t="n">
        <v>0.0316530583846739</v>
      </c>
      <c r="W11" s="21" t="n">
        <v>0.0311108712308361</v>
      </c>
      <c r="X11" s="21"/>
      <c r="Y11" s="21" t="n">
        <v>0.0367576182348377</v>
      </c>
      <c r="Z11" s="21" t="n">
        <v>0.0469185781588663</v>
      </c>
      <c r="AA11" s="21" t="n">
        <v>0.00908972063675524</v>
      </c>
      <c r="AB11" s="21" t="n">
        <v>0.0448317461932062</v>
      </c>
      <c r="AC11" s="21" t="n">
        <v>0.0516630416374169</v>
      </c>
      <c r="AD11" s="21" t="n">
        <v>0</v>
      </c>
      <c r="AE11" s="21"/>
      <c r="AF11" s="21" t="n">
        <v>0.0131157022419719</v>
      </c>
      <c r="AG11" s="21"/>
      <c r="AH11" s="21" t="n">
        <v>0.0251554216903015</v>
      </c>
      <c r="AI11" s="21"/>
      <c r="AJ11" s="21" t="n">
        <v>0.0266074376485782</v>
      </c>
      <c r="AK11" s="21" t="n">
        <v>0.0375780015267492</v>
      </c>
      <c r="AL11" s="21" t="n">
        <v>0.0269835309789052</v>
      </c>
      <c r="AM11" s="21" t="n">
        <v>0.0420980391097111</v>
      </c>
      <c r="AN11" s="21" t="n">
        <v>0.0623272076376207</v>
      </c>
      <c r="AO11" s="21" t="n">
        <v>0.0216213962133489</v>
      </c>
      <c r="AP11" s="21" t="n">
        <v>0.00785067477920123</v>
      </c>
    </row>
    <row r="12">
      <c r="B12" s="18" t="s">
        <v>211</v>
      </c>
    </row>
    <row r="13">
      <c r="B13" t="s">
        <v>65</v>
      </c>
    </row>
    <row r="14">
      <c r="B14" t="s">
        <v>66</v>
      </c>
    </row>
    <row r="16">
      <c r="B16" s="9" t="str">
        <f>=HYPERLINK("#'Contents'!A1", "Return to Contents")</f>
      </c>
    </row>
  </sheetData>
  <mergeCells count="9">
    <mergeCell ref="D5:E5"/>
    <mergeCell ref="G5:L5"/>
    <mergeCell ref="N5:R5"/>
    <mergeCell ref="T5:W5"/>
    <mergeCell ref="Y5:AD5"/>
    <mergeCell ref="AF5:AF5"/>
    <mergeCell ref="AH5:AH5"/>
    <mergeCell ref="AJ5:AP5"/>
    <mergeCell ref="D2:AJ2"/>
  </mergeCells>
  <pageMargins left="0.7" right="0.7" top="0.75" bottom="0.75" header="0.3" footer="0.3"/>
  <pageSetup paperSize="9" orientation="portrait" horizontalDpi="300" verticalDpi="300" r:id="rId2"/>
  <drawing r:id="rId1"/>
</worksheet>
</file>

<file path=xl/worksheets/sheet5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2.21" hidden="0" customWidth="1"/>
    <col min="20" max="20" width="10.71" hidden="0" customWidth="1"/>
    <col min="21" max="21" width="10.71" hidden="0" customWidth="1"/>
    <col min="22" max="22" width="10.71" hidden="0" customWidth="1"/>
    <col min="23" max="23" width="10.71" hidden="0" customWidth="1"/>
    <col min="24" max="24" width="2.2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2.21" hidden="0" customWidth="1"/>
    <col min="34" max="34" width="10.71" hidden="0" customWidth="1"/>
    <col min="35" max="35" width="2.2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s>
  <sheetData>
    <row r="2" ht="40" customHeight="1">
      <c r="D2" s="16" t="s">
        <v>216</v>
      </c>
    </row>
    <row r="5" ht="30" customHeight="1">
      <c r="B5" s="17"/>
      <c r="C5" s="17"/>
      <c r="D5" s="17" t="s">
        <v>51</v>
      </c>
      <c r="E5" s="17"/>
      <c r="F5" s="17"/>
      <c r="G5" s="17" t="s">
        <v>52</v>
      </c>
      <c r="H5" s="17"/>
      <c r="I5" s="17"/>
      <c r="J5" s="17"/>
      <c r="K5" s="17"/>
      <c r="L5" s="17"/>
      <c r="M5" s="17"/>
      <c r="N5" s="17" t="s">
        <v>53</v>
      </c>
      <c r="O5" s="17"/>
      <c r="P5" s="17"/>
      <c r="Q5" s="17"/>
      <c r="R5" s="17"/>
      <c r="S5" s="17"/>
      <c r="T5" s="17" t="s">
        <v>54</v>
      </c>
      <c r="U5" s="17"/>
      <c r="V5" s="17"/>
      <c r="W5" s="17"/>
      <c r="X5" s="17"/>
      <c r="Y5" s="17" t="s">
        <v>55</v>
      </c>
      <c r="Z5" s="17"/>
      <c r="AA5" s="17"/>
      <c r="AB5" s="17"/>
      <c r="AC5" s="17"/>
      <c r="AD5" s="17"/>
      <c r="AE5" s="17"/>
      <c r="AF5" s="17" t="s">
        <v>42</v>
      </c>
      <c r="AG5" s="17"/>
      <c r="AH5" s="17" t="s">
        <v>43</v>
      </c>
      <c r="AI5" s="17"/>
      <c r="AJ5" s="17" t="s">
        <v>56</v>
      </c>
      <c r="AK5" s="17"/>
      <c r="AL5" s="17"/>
      <c r="AM5" s="17"/>
      <c r="AN5" s="17"/>
      <c r="AO5" s="17"/>
      <c r="AP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R6" s="13" t="s">
        <v>31</v>
      </c>
      <c r="T6" s="13" t="s">
        <v>32</v>
      </c>
      <c r="U6" s="13" t="s">
        <v>33</v>
      </c>
      <c r="V6" s="13" t="s">
        <v>34</v>
      </c>
      <c r="W6" s="13" t="s">
        <v>35</v>
      </c>
      <c r="Y6" s="13" t="s">
        <v>36</v>
      </c>
      <c r="Z6" s="13" t="s">
        <v>37</v>
      </c>
      <c r="AA6" s="13" t="s">
        <v>38</v>
      </c>
      <c r="AB6" s="13" t="s">
        <v>39</v>
      </c>
      <c r="AC6" s="13" t="s">
        <v>40</v>
      </c>
      <c r="AD6" s="13" t="s">
        <v>41</v>
      </c>
      <c r="AF6" s="13" t="s">
        <v>42</v>
      </c>
      <c r="AH6" s="13" t="s">
        <v>43</v>
      </c>
      <c r="AJ6" s="13" t="s">
        <v>44</v>
      </c>
      <c r="AK6" s="13" t="s">
        <v>45</v>
      </c>
      <c r="AL6" s="13" t="s">
        <v>46</v>
      </c>
      <c r="AM6" s="13" t="s">
        <v>47</v>
      </c>
      <c r="AN6" s="13" t="s">
        <v>48</v>
      </c>
      <c r="AO6" s="13" t="s">
        <v>49</v>
      </c>
      <c r="AP6" s="13" t="s">
        <v>50</v>
      </c>
    </row>
    <row r="7" ht="30" customHeight="1">
      <c r="B7" s="11" t="s">
        <v>19</v>
      </c>
      <c r="C7" s="11" t="n">
        <v>908</v>
      </c>
      <c r="D7" s="11" t="n">
        <v>449</v>
      </c>
      <c r="E7" s="11" t="n">
        <v>459</v>
      </c>
      <c r="F7" s="11"/>
      <c r="G7" s="11" t="n">
        <v>120</v>
      </c>
      <c r="H7" s="11" t="n">
        <v>175</v>
      </c>
      <c r="I7" s="11" t="n">
        <v>177</v>
      </c>
      <c r="J7" s="11" t="n">
        <v>153</v>
      </c>
      <c r="K7" s="11" t="n">
        <v>119</v>
      </c>
      <c r="L7" s="11" t="n">
        <v>164</v>
      </c>
      <c r="M7" s="11"/>
      <c r="N7" s="11" t="n">
        <v>48</v>
      </c>
      <c r="O7" s="11" t="n">
        <v>161</v>
      </c>
      <c r="P7" s="11" t="n">
        <v>177</v>
      </c>
      <c r="Q7" s="11" t="n">
        <v>346</v>
      </c>
      <c r="R7" s="11" t="n">
        <v>174</v>
      </c>
      <c r="S7" s="11"/>
      <c r="T7" s="11" t="n">
        <v>48</v>
      </c>
      <c r="U7" s="11" t="n">
        <v>134</v>
      </c>
      <c r="V7" s="11" t="n">
        <v>155</v>
      </c>
      <c r="W7" s="11" t="n">
        <v>490</v>
      </c>
      <c r="X7" s="11"/>
      <c r="Y7" s="11" t="n">
        <v>444</v>
      </c>
      <c r="Z7" s="11" t="n">
        <v>98</v>
      </c>
      <c r="AA7" s="11" t="n">
        <v>193</v>
      </c>
      <c r="AB7" s="11" t="n">
        <v>50</v>
      </c>
      <c r="AC7" s="11" t="n">
        <v>64</v>
      </c>
      <c r="AD7" s="11" t="n">
        <v>52</v>
      </c>
      <c r="AE7" s="11"/>
      <c r="AF7" s="11" t="n">
        <v>438</v>
      </c>
      <c r="AG7" s="11"/>
      <c r="AH7" s="11" t="n">
        <v>864</v>
      </c>
      <c r="AI7" s="11"/>
      <c r="AJ7" s="11" t="n">
        <v>256</v>
      </c>
      <c r="AK7" s="11" t="n">
        <v>168</v>
      </c>
      <c r="AL7" s="11" t="n">
        <v>172</v>
      </c>
      <c r="AM7" s="11" t="n">
        <v>80</v>
      </c>
      <c r="AN7" s="11" t="n">
        <v>53</v>
      </c>
      <c r="AO7" s="11" t="n">
        <v>89</v>
      </c>
      <c r="AP7" s="11" t="n">
        <v>90</v>
      </c>
    </row>
    <row r="8" ht="30" customHeight="1">
      <c r="B8" s="12" t="s">
        <v>20</v>
      </c>
      <c r="C8" s="12" t="n">
        <v>896</v>
      </c>
      <c r="D8" s="12" t="n">
        <v>448</v>
      </c>
      <c r="E8" s="12" t="n">
        <v>448</v>
      </c>
      <c r="F8" s="12"/>
      <c r="G8" s="12" t="n">
        <v>103</v>
      </c>
      <c r="H8" s="12" t="n">
        <v>162</v>
      </c>
      <c r="I8" s="12" t="n">
        <v>151</v>
      </c>
      <c r="J8" s="12" t="n">
        <v>150</v>
      </c>
      <c r="K8" s="12" t="n">
        <v>136</v>
      </c>
      <c r="L8" s="12" t="n">
        <v>194</v>
      </c>
      <c r="M8" s="12"/>
      <c r="N8" s="12" t="n">
        <v>60</v>
      </c>
      <c r="O8" s="12" t="n">
        <v>187</v>
      </c>
      <c r="P8" s="12" t="n">
        <v>220</v>
      </c>
      <c r="Q8" s="12" t="n">
        <v>286</v>
      </c>
      <c r="R8" s="12" t="n">
        <v>142</v>
      </c>
      <c r="S8" s="12"/>
      <c r="T8" s="12" t="n">
        <v>45</v>
      </c>
      <c r="U8" s="12" t="n">
        <v>149</v>
      </c>
      <c r="V8" s="12" t="n">
        <v>166</v>
      </c>
      <c r="W8" s="12" t="n">
        <v>456</v>
      </c>
      <c r="X8" s="12"/>
      <c r="Y8" s="12" t="n">
        <v>396</v>
      </c>
      <c r="Z8" s="12" t="n">
        <v>96</v>
      </c>
      <c r="AA8" s="12" t="n">
        <v>229</v>
      </c>
      <c r="AB8" s="12" t="n">
        <v>55</v>
      </c>
      <c r="AC8" s="12" t="n">
        <v>55</v>
      </c>
      <c r="AD8" s="12" t="n">
        <v>57</v>
      </c>
      <c r="AE8" s="12"/>
      <c r="AF8" s="12" t="n">
        <v>445</v>
      </c>
      <c r="AG8" s="12"/>
      <c r="AH8" s="12" t="n">
        <v>854</v>
      </c>
      <c r="AI8" s="12"/>
      <c r="AJ8" s="12" t="n">
        <v>226</v>
      </c>
      <c r="AK8" s="12" t="n">
        <v>167</v>
      </c>
      <c r="AL8" s="12" t="n">
        <v>147</v>
      </c>
      <c r="AM8" s="12" t="n">
        <v>82</v>
      </c>
      <c r="AN8" s="12" t="n">
        <v>65</v>
      </c>
      <c r="AO8" s="12" t="n">
        <v>77</v>
      </c>
      <c r="AP8" s="12" t="n">
        <v>132</v>
      </c>
    </row>
    <row r="9">
      <c r="B9" s="20" t="s">
        <v>169</v>
      </c>
      <c r="C9" s="19" t="n">
        <v>0.445541477164054</v>
      </c>
      <c r="D9" s="19" t="n">
        <v>0.454264299579181</v>
      </c>
      <c r="E9" s="19" t="n">
        <v>0.436826323743033</v>
      </c>
      <c r="F9" s="19"/>
      <c r="G9" s="19" t="n">
        <v>0.658830320884081</v>
      </c>
      <c r="H9" s="19" t="n">
        <v>0.542800578406379</v>
      </c>
      <c r="I9" s="19" t="n">
        <v>0.519036844726511</v>
      </c>
      <c r="J9" s="19" t="n">
        <v>0.482076943550448</v>
      </c>
      <c r="K9" s="19" t="n">
        <v>0.337199611996005</v>
      </c>
      <c r="L9" s="19" t="n">
        <v>0.241926668615542</v>
      </c>
      <c r="M9" s="19"/>
      <c r="N9" s="19" t="n">
        <v>0.189305850799155</v>
      </c>
      <c r="O9" s="19" t="n">
        <v>0.48513465987268</v>
      </c>
      <c r="P9" s="19" t="n">
        <v>0.393400154696049</v>
      </c>
      <c r="Q9" s="19" t="n">
        <v>0.490395276992716</v>
      </c>
      <c r="R9" s="19" t="n">
        <v>0.498230555312356</v>
      </c>
      <c r="S9" s="19"/>
      <c r="T9" s="19" t="n">
        <v>0.523672223420492</v>
      </c>
      <c r="U9" s="19" t="n">
        <v>0.391150909844787</v>
      </c>
      <c r="V9" s="19" t="n">
        <v>0.387311075393538</v>
      </c>
      <c r="W9" s="19" t="n">
        <v>0.474064482586115</v>
      </c>
      <c r="X9" s="19"/>
      <c r="Y9" s="19" t="n">
        <v>0.498080636847166</v>
      </c>
      <c r="Z9" s="19" t="n">
        <v>0.49825059600629</v>
      </c>
      <c r="AA9" s="19" t="n">
        <v>0.285036131847896</v>
      </c>
      <c r="AB9" s="19" t="n">
        <v>0.438285242408517</v>
      </c>
      <c r="AC9" s="19" t="n">
        <v>0.711032302134522</v>
      </c>
      <c r="AD9" s="19" t="n">
        <v>0.328955860017678</v>
      </c>
      <c r="AE9" s="19"/>
      <c r="AF9" s="19" t="n">
        <v>0.41817525014939</v>
      </c>
      <c r="AG9" s="19"/>
      <c r="AH9" s="19" t="n">
        <v>0.447899599285152</v>
      </c>
      <c r="AI9" s="19"/>
      <c r="AJ9" s="19" t="n">
        <v>0.556438630330478</v>
      </c>
      <c r="AK9" s="19" t="n">
        <v>0.381514357267105</v>
      </c>
      <c r="AL9" s="19" t="n">
        <v>0.503021908849165</v>
      </c>
      <c r="AM9" s="19" t="n">
        <v>0.436885194819567</v>
      </c>
      <c r="AN9" s="19" t="n">
        <v>0.265181720912394</v>
      </c>
      <c r="AO9" s="19" t="n">
        <v>0.361205252848958</v>
      </c>
      <c r="AP9" s="19" t="n">
        <v>0.415754333840356</v>
      </c>
    </row>
    <row r="10">
      <c r="B10" s="20" t="s">
        <v>170</v>
      </c>
      <c r="C10" s="19" t="n">
        <v>0.530484226069094</v>
      </c>
      <c r="D10" s="19" t="n">
        <v>0.514976689435956</v>
      </c>
      <c r="E10" s="19" t="n">
        <v>0.545978128674006</v>
      </c>
      <c r="F10" s="19"/>
      <c r="G10" s="19" t="n">
        <v>0.313296244677847</v>
      </c>
      <c r="H10" s="19" t="n">
        <v>0.421994383606864</v>
      </c>
      <c r="I10" s="19" t="n">
        <v>0.44555520275831</v>
      </c>
      <c r="J10" s="19" t="n">
        <v>0.490968743087548</v>
      </c>
      <c r="K10" s="19" t="n">
        <v>0.652120244589045</v>
      </c>
      <c r="L10" s="19" t="n">
        <v>0.747367330469452</v>
      </c>
      <c r="M10" s="19"/>
      <c r="N10" s="19" t="n">
        <v>0.793893005381051</v>
      </c>
      <c r="O10" s="19" t="n">
        <v>0.478873086043808</v>
      </c>
      <c r="P10" s="19" t="n">
        <v>0.576182661271285</v>
      </c>
      <c r="Q10" s="19" t="n">
        <v>0.504430469921475</v>
      </c>
      <c r="R10" s="19" t="n">
        <v>0.462342473746259</v>
      </c>
      <c r="S10" s="19"/>
      <c r="T10" s="19" t="n">
        <v>0.433878457022173</v>
      </c>
      <c r="U10" s="19" t="n">
        <v>0.594474560196788</v>
      </c>
      <c r="V10" s="19" t="n">
        <v>0.591371825238319</v>
      </c>
      <c r="W10" s="19" t="n">
        <v>0.495475665005342</v>
      </c>
      <c r="X10" s="19"/>
      <c r="Y10" s="19" t="n">
        <v>0.464696203956471</v>
      </c>
      <c r="Z10" s="19" t="n">
        <v>0.50174940399371</v>
      </c>
      <c r="AA10" s="19" t="n">
        <v>0.705874147515349</v>
      </c>
      <c r="AB10" s="19" t="n">
        <v>0.532865129102994</v>
      </c>
      <c r="AC10" s="19" t="n">
        <v>0.251422410086654</v>
      </c>
      <c r="AD10" s="19" t="n">
        <v>0.65348023140226</v>
      </c>
      <c r="AE10" s="19"/>
      <c r="AF10" s="19" t="n">
        <v>0.557042124698725</v>
      </c>
      <c r="AG10" s="19"/>
      <c r="AH10" s="19" t="n">
        <v>0.533686741788609</v>
      </c>
      <c r="AI10" s="19"/>
      <c r="AJ10" s="19" t="n">
        <v>0.435607659907915</v>
      </c>
      <c r="AK10" s="19" t="n">
        <v>0.596061295770509</v>
      </c>
      <c r="AL10" s="19" t="n">
        <v>0.461992069251756</v>
      </c>
      <c r="AM10" s="19" t="n">
        <v>0.553378653069207</v>
      </c>
      <c r="AN10" s="19" t="n">
        <v>0.680958251889138</v>
      </c>
      <c r="AO10" s="19" t="n">
        <v>0.582159749113143</v>
      </c>
      <c r="AP10" s="19" t="n">
        <v>0.568051461246608</v>
      </c>
    </row>
    <row r="11">
      <c r="B11" s="20" t="s">
        <v>209</v>
      </c>
      <c r="C11" s="21" t="n">
        <v>0.0239742967668519</v>
      </c>
      <c r="D11" s="21" t="n">
        <v>0.0307590109848633</v>
      </c>
      <c r="E11" s="21" t="n">
        <v>0.0171955475829617</v>
      </c>
      <c r="F11" s="21"/>
      <c r="G11" s="21" t="n">
        <v>0.0278734344380729</v>
      </c>
      <c r="H11" s="21" t="n">
        <v>0.0352050379867574</v>
      </c>
      <c r="I11" s="21" t="n">
        <v>0.0354079525151785</v>
      </c>
      <c r="J11" s="21" t="n">
        <v>0.0269543133620044</v>
      </c>
      <c r="K11" s="21" t="n">
        <v>0.0106801434149502</v>
      </c>
      <c r="L11" s="21" t="n">
        <v>0.0107060009150056</v>
      </c>
      <c r="M11" s="21"/>
      <c r="N11" s="21" t="n">
        <v>0.0168011438197937</v>
      </c>
      <c r="O11" s="21" t="n">
        <v>0.0359922540835117</v>
      </c>
      <c r="P11" s="21" t="n">
        <v>0.0304171840326669</v>
      </c>
      <c r="Q11" s="21" t="n">
        <v>0.00517425308580952</v>
      </c>
      <c r="R11" s="21" t="n">
        <v>0.0394269709413842</v>
      </c>
      <c r="S11" s="21"/>
      <c r="T11" s="21" t="n">
        <v>0.0424493195573356</v>
      </c>
      <c r="U11" s="21" t="n">
        <v>0.0143745299584252</v>
      </c>
      <c r="V11" s="21" t="n">
        <v>0.0213170993681433</v>
      </c>
      <c r="W11" s="21" t="n">
        <v>0.0304598524085436</v>
      </c>
      <c r="X11" s="21"/>
      <c r="Y11" s="21" t="n">
        <v>0.0372231591963621</v>
      </c>
      <c r="Z11" s="21" t="n">
        <v>0</v>
      </c>
      <c r="AA11" s="21" t="n">
        <v>0.00908972063675524</v>
      </c>
      <c r="AB11" s="21" t="n">
        <v>0.0288496284884896</v>
      </c>
      <c r="AC11" s="21" t="n">
        <v>0.0375452877788238</v>
      </c>
      <c r="AD11" s="21" t="n">
        <v>0.0175639085800615</v>
      </c>
      <c r="AE11" s="21"/>
      <c r="AF11" s="21" t="n">
        <v>0.0247826251518848</v>
      </c>
      <c r="AG11" s="21"/>
      <c r="AH11" s="21" t="n">
        <v>0.0184136589262389</v>
      </c>
      <c r="AI11" s="21"/>
      <c r="AJ11" s="21" t="n">
        <v>0.0079537097616073</v>
      </c>
      <c r="AK11" s="21" t="n">
        <v>0.0224243469623859</v>
      </c>
      <c r="AL11" s="21" t="n">
        <v>0.0349860218990795</v>
      </c>
      <c r="AM11" s="21" t="n">
        <v>0.00973615211122652</v>
      </c>
      <c r="AN11" s="21" t="n">
        <v>0.0538600271984684</v>
      </c>
      <c r="AO11" s="21" t="n">
        <v>0.0566349980378991</v>
      </c>
      <c r="AP11" s="21" t="n">
        <v>0.0161942049130367</v>
      </c>
    </row>
    <row r="12">
      <c r="B12" s="18" t="s">
        <v>211</v>
      </c>
    </row>
    <row r="13">
      <c r="B13" t="s">
        <v>65</v>
      </c>
    </row>
    <row r="14">
      <c r="B14" t="s">
        <v>66</v>
      </c>
    </row>
    <row r="16">
      <c r="B16" s="9" t="str">
        <f>=HYPERLINK("#'Contents'!A1", "Return to Contents")</f>
      </c>
    </row>
  </sheetData>
  <mergeCells count="9">
    <mergeCell ref="D5:E5"/>
    <mergeCell ref="G5:L5"/>
    <mergeCell ref="N5:R5"/>
    <mergeCell ref="T5:W5"/>
    <mergeCell ref="Y5:AD5"/>
    <mergeCell ref="AF5:AF5"/>
    <mergeCell ref="AH5:AH5"/>
    <mergeCell ref="AJ5:AP5"/>
    <mergeCell ref="D2:AJ2"/>
  </mergeCells>
  <pageMargins left="0.7" right="0.7" top="0.75" bottom="0.75" header="0.3" footer="0.3"/>
  <pageSetup paperSize="9" orientation="portrait" horizontalDpi="300" verticalDpi="300" r:id="rId2"/>
  <drawing r:id="rId1"/>
</worksheet>
</file>

<file path=xl/worksheets/sheet5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2.21" hidden="0" customWidth="1"/>
    <col min="20" max="20" width="10.71" hidden="0" customWidth="1"/>
    <col min="21" max="21" width="10.71" hidden="0" customWidth="1"/>
    <col min="22" max="22" width="10.71" hidden="0" customWidth="1"/>
    <col min="23" max="23" width="10.71" hidden="0" customWidth="1"/>
    <col min="24" max="24" width="2.2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2.21" hidden="0" customWidth="1"/>
    <col min="34" max="34" width="10.71" hidden="0" customWidth="1"/>
    <col min="35" max="35" width="2.2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s>
  <sheetData>
    <row r="2" ht="40" customHeight="1">
      <c r="D2" s="16" t="s">
        <v>217</v>
      </c>
    </row>
    <row r="5" ht="30" customHeight="1">
      <c r="B5" s="17"/>
      <c r="C5" s="17"/>
      <c r="D5" s="17" t="s">
        <v>51</v>
      </c>
      <c r="E5" s="17"/>
      <c r="F5" s="17"/>
      <c r="G5" s="17" t="s">
        <v>52</v>
      </c>
      <c r="H5" s="17"/>
      <c r="I5" s="17"/>
      <c r="J5" s="17"/>
      <c r="K5" s="17"/>
      <c r="L5" s="17"/>
      <c r="M5" s="17"/>
      <c r="N5" s="17" t="s">
        <v>53</v>
      </c>
      <c r="O5" s="17"/>
      <c r="P5" s="17"/>
      <c r="Q5" s="17"/>
      <c r="R5" s="17"/>
      <c r="S5" s="17"/>
      <c r="T5" s="17" t="s">
        <v>54</v>
      </c>
      <c r="U5" s="17"/>
      <c r="V5" s="17"/>
      <c r="W5" s="17"/>
      <c r="X5" s="17"/>
      <c r="Y5" s="17" t="s">
        <v>55</v>
      </c>
      <c r="Z5" s="17"/>
      <c r="AA5" s="17"/>
      <c r="AB5" s="17"/>
      <c r="AC5" s="17"/>
      <c r="AD5" s="17"/>
      <c r="AE5" s="17"/>
      <c r="AF5" s="17" t="s">
        <v>42</v>
      </c>
      <c r="AG5" s="17"/>
      <c r="AH5" s="17" t="s">
        <v>43</v>
      </c>
      <c r="AI5" s="17"/>
      <c r="AJ5" s="17" t="s">
        <v>56</v>
      </c>
      <c r="AK5" s="17"/>
      <c r="AL5" s="17"/>
      <c r="AM5" s="17"/>
      <c r="AN5" s="17"/>
      <c r="AO5" s="17"/>
      <c r="AP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R6" s="13" t="s">
        <v>31</v>
      </c>
      <c r="T6" s="13" t="s">
        <v>32</v>
      </c>
      <c r="U6" s="13" t="s">
        <v>33</v>
      </c>
      <c r="V6" s="13" t="s">
        <v>34</v>
      </c>
      <c r="W6" s="13" t="s">
        <v>35</v>
      </c>
      <c r="Y6" s="13" t="s">
        <v>36</v>
      </c>
      <c r="Z6" s="13" t="s">
        <v>37</v>
      </c>
      <c r="AA6" s="13" t="s">
        <v>38</v>
      </c>
      <c r="AB6" s="13" t="s">
        <v>39</v>
      </c>
      <c r="AC6" s="13" t="s">
        <v>40</v>
      </c>
      <c r="AD6" s="13" t="s">
        <v>41</v>
      </c>
      <c r="AF6" s="13" t="s">
        <v>42</v>
      </c>
      <c r="AH6" s="13" t="s">
        <v>43</v>
      </c>
      <c r="AJ6" s="13" t="s">
        <v>44</v>
      </c>
      <c r="AK6" s="13" t="s">
        <v>45</v>
      </c>
      <c r="AL6" s="13" t="s">
        <v>46</v>
      </c>
      <c r="AM6" s="13" t="s">
        <v>47</v>
      </c>
      <c r="AN6" s="13" t="s">
        <v>48</v>
      </c>
      <c r="AO6" s="13" t="s">
        <v>49</v>
      </c>
      <c r="AP6" s="13" t="s">
        <v>50</v>
      </c>
    </row>
    <row r="7" ht="30" customHeight="1">
      <c r="B7" s="11" t="s">
        <v>19</v>
      </c>
      <c r="C7" s="11" t="n">
        <v>908</v>
      </c>
      <c r="D7" s="11" t="n">
        <v>449</v>
      </c>
      <c r="E7" s="11" t="n">
        <v>459</v>
      </c>
      <c r="F7" s="11"/>
      <c r="G7" s="11" t="n">
        <v>120</v>
      </c>
      <c r="H7" s="11" t="n">
        <v>175</v>
      </c>
      <c r="I7" s="11" t="n">
        <v>177</v>
      </c>
      <c r="J7" s="11" t="n">
        <v>153</v>
      </c>
      <c r="K7" s="11" t="n">
        <v>119</v>
      </c>
      <c r="L7" s="11" t="n">
        <v>164</v>
      </c>
      <c r="M7" s="11"/>
      <c r="N7" s="11" t="n">
        <v>48</v>
      </c>
      <c r="O7" s="11" t="n">
        <v>161</v>
      </c>
      <c r="P7" s="11" t="n">
        <v>177</v>
      </c>
      <c r="Q7" s="11" t="n">
        <v>346</v>
      </c>
      <c r="R7" s="11" t="n">
        <v>174</v>
      </c>
      <c r="S7" s="11"/>
      <c r="T7" s="11" t="n">
        <v>48</v>
      </c>
      <c r="U7" s="11" t="n">
        <v>134</v>
      </c>
      <c r="V7" s="11" t="n">
        <v>155</v>
      </c>
      <c r="W7" s="11" t="n">
        <v>490</v>
      </c>
      <c r="X7" s="11"/>
      <c r="Y7" s="11" t="n">
        <v>444</v>
      </c>
      <c r="Z7" s="11" t="n">
        <v>98</v>
      </c>
      <c r="AA7" s="11" t="n">
        <v>193</v>
      </c>
      <c r="AB7" s="11" t="n">
        <v>50</v>
      </c>
      <c r="AC7" s="11" t="n">
        <v>64</v>
      </c>
      <c r="AD7" s="11" t="n">
        <v>52</v>
      </c>
      <c r="AE7" s="11"/>
      <c r="AF7" s="11" t="n">
        <v>438</v>
      </c>
      <c r="AG7" s="11"/>
      <c r="AH7" s="11" t="n">
        <v>864</v>
      </c>
      <c r="AI7" s="11"/>
      <c r="AJ7" s="11" t="n">
        <v>256</v>
      </c>
      <c r="AK7" s="11" t="n">
        <v>168</v>
      </c>
      <c r="AL7" s="11" t="n">
        <v>172</v>
      </c>
      <c r="AM7" s="11" t="n">
        <v>80</v>
      </c>
      <c r="AN7" s="11" t="n">
        <v>53</v>
      </c>
      <c r="AO7" s="11" t="n">
        <v>89</v>
      </c>
      <c r="AP7" s="11" t="n">
        <v>90</v>
      </c>
    </row>
    <row r="8" ht="30" customHeight="1">
      <c r="B8" s="12" t="s">
        <v>20</v>
      </c>
      <c r="C8" s="12" t="n">
        <v>896</v>
      </c>
      <c r="D8" s="12" t="n">
        <v>448</v>
      </c>
      <c r="E8" s="12" t="n">
        <v>448</v>
      </c>
      <c r="F8" s="12"/>
      <c r="G8" s="12" t="n">
        <v>103</v>
      </c>
      <c r="H8" s="12" t="n">
        <v>162</v>
      </c>
      <c r="I8" s="12" t="n">
        <v>151</v>
      </c>
      <c r="J8" s="12" t="n">
        <v>150</v>
      </c>
      <c r="K8" s="12" t="n">
        <v>136</v>
      </c>
      <c r="L8" s="12" t="n">
        <v>194</v>
      </c>
      <c r="M8" s="12"/>
      <c r="N8" s="12" t="n">
        <v>60</v>
      </c>
      <c r="O8" s="12" t="n">
        <v>187</v>
      </c>
      <c r="P8" s="12" t="n">
        <v>220</v>
      </c>
      <c r="Q8" s="12" t="n">
        <v>286</v>
      </c>
      <c r="R8" s="12" t="n">
        <v>142</v>
      </c>
      <c r="S8" s="12"/>
      <c r="T8" s="12" t="n">
        <v>45</v>
      </c>
      <c r="U8" s="12" t="n">
        <v>149</v>
      </c>
      <c r="V8" s="12" t="n">
        <v>166</v>
      </c>
      <c r="W8" s="12" t="n">
        <v>456</v>
      </c>
      <c r="X8" s="12"/>
      <c r="Y8" s="12" t="n">
        <v>396</v>
      </c>
      <c r="Z8" s="12" t="n">
        <v>96</v>
      </c>
      <c r="AA8" s="12" t="n">
        <v>229</v>
      </c>
      <c r="AB8" s="12" t="n">
        <v>55</v>
      </c>
      <c r="AC8" s="12" t="n">
        <v>55</v>
      </c>
      <c r="AD8" s="12" t="n">
        <v>57</v>
      </c>
      <c r="AE8" s="12"/>
      <c r="AF8" s="12" t="n">
        <v>445</v>
      </c>
      <c r="AG8" s="12"/>
      <c r="AH8" s="12" t="n">
        <v>854</v>
      </c>
      <c r="AI8" s="12"/>
      <c r="AJ8" s="12" t="n">
        <v>226</v>
      </c>
      <c r="AK8" s="12" t="n">
        <v>167</v>
      </c>
      <c r="AL8" s="12" t="n">
        <v>147</v>
      </c>
      <c r="AM8" s="12" t="n">
        <v>82</v>
      </c>
      <c r="AN8" s="12" t="n">
        <v>65</v>
      </c>
      <c r="AO8" s="12" t="n">
        <v>77</v>
      </c>
      <c r="AP8" s="12" t="n">
        <v>132</v>
      </c>
    </row>
    <row r="9">
      <c r="B9" s="20" t="s">
        <v>169</v>
      </c>
      <c r="C9" s="19" t="n">
        <v>0.485276268484187</v>
      </c>
      <c r="D9" s="19" t="n">
        <v>0.488378130350797</v>
      </c>
      <c r="E9" s="19" t="n">
        <v>0.48217713373493</v>
      </c>
      <c r="F9" s="19"/>
      <c r="G9" s="19" t="n">
        <v>0.552627110031124</v>
      </c>
      <c r="H9" s="19" t="n">
        <v>0.549727392849314</v>
      </c>
      <c r="I9" s="19" t="n">
        <v>0.486463596010054</v>
      </c>
      <c r="J9" s="19" t="n">
        <v>0.446017317444453</v>
      </c>
      <c r="K9" s="19" t="n">
        <v>0.450493197788907</v>
      </c>
      <c r="L9" s="19" t="n">
        <v>0.449486696281072</v>
      </c>
      <c r="M9" s="19"/>
      <c r="N9" s="19" t="n">
        <v>0.396138199537286</v>
      </c>
      <c r="O9" s="19" t="n">
        <v>0.489177449020755</v>
      </c>
      <c r="P9" s="19" t="n">
        <v>0.383391944914074</v>
      </c>
      <c r="Q9" s="19" t="n">
        <v>0.532785129809185</v>
      </c>
      <c r="R9" s="19" t="n">
        <v>0.577406616408401</v>
      </c>
      <c r="S9" s="19"/>
      <c r="T9" s="19" t="n">
        <v>0.492936692893503</v>
      </c>
      <c r="U9" s="19" t="n">
        <v>0.427058670058994</v>
      </c>
      <c r="V9" s="19" t="n">
        <v>0.516662896939836</v>
      </c>
      <c r="W9" s="19" t="n">
        <v>0.510199790150416</v>
      </c>
      <c r="X9" s="19"/>
      <c r="Y9" s="19" t="n">
        <v>0.550858869266118</v>
      </c>
      <c r="Z9" s="19" t="n">
        <v>0.505017569636151</v>
      </c>
      <c r="AA9" s="19" t="n">
        <v>0.423157643319462</v>
      </c>
      <c r="AB9" s="19" t="n">
        <v>0.458495338928794</v>
      </c>
      <c r="AC9" s="19" t="n">
        <v>0.530246083720013</v>
      </c>
      <c r="AD9" s="19" t="n">
        <v>0.249430579955785</v>
      </c>
      <c r="AE9" s="19"/>
      <c r="AF9" s="19" t="n">
        <v>0.473775525825014</v>
      </c>
      <c r="AG9" s="19"/>
      <c r="AH9" s="19" t="n">
        <v>0.492593404852173</v>
      </c>
      <c r="AI9" s="19"/>
      <c r="AJ9" s="19" t="n">
        <v>0.618293053799766</v>
      </c>
      <c r="AK9" s="19" t="n">
        <v>0.434025321298136</v>
      </c>
      <c r="AL9" s="19" t="n">
        <v>0.542523883444159</v>
      </c>
      <c r="AM9" s="19" t="n">
        <v>0.397407598695936</v>
      </c>
      <c r="AN9" s="19" t="n">
        <v>0.38347505456133</v>
      </c>
      <c r="AO9" s="19" t="n">
        <v>0.422256669061267</v>
      </c>
      <c r="AP9" s="19" t="n">
        <v>0.400061587572915</v>
      </c>
    </row>
    <row r="10">
      <c r="B10" s="20" t="s">
        <v>170</v>
      </c>
      <c r="C10" s="19" t="n">
        <v>0.481910450879477</v>
      </c>
      <c r="D10" s="19" t="n">
        <v>0.478936477198838</v>
      </c>
      <c r="E10" s="19" t="n">
        <v>0.484881809880423</v>
      </c>
      <c r="F10" s="19"/>
      <c r="G10" s="19" t="n">
        <v>0.361833416646774</v>
      </c>
      <c r="H10" s="19" t="n">
        <v>0.405617430950566</v>
      </c>
      <c r="I10" s="19" t="n">
        <v>0.481728980267019</v>
      </c>
      <c r="J10" s="19" t="n">
        <v>0.522949344596455</v>
      </c>
      <c r="K10" s="19" t="n">
        <v>0.536139718885952</v>
      </c>
      <c r="L10" s="19" t="n">
        <v>0.539807302803922</v>
      </c>
      <c r="M10" s="19"/>
      <c r="N10" s="19" t="n">
        <v>0.603861800462714</v>
      </c>
      <c r="O10" s="19" t="n">
        <v>0.481524685189114</v>
      </c>
      <c r="P10" s="19" t="n">
        <v>0.554263963271713</v>
      </c>
      <c r="Q10" s="19" t="n">
        <v>0.454844786190479</v>
      </c>
      <c r="R10" s="19" t="n">
        <v>0.375352937295022</v>
      </c>
      <c r="S10" s="19"/>
      <c r="T10" s="19" t="n">
        <v>0.44413294824999</v>
      </c>
      <c r="U10" s="19" t="n">
        <v>0.544508434748599</v>
      </c>
      <c r="V10" s="19" t="n">
        <v>0.465986217548543</v>
      </c>
      <c r="W10" s="19" t="n">
        <v>0.452742279092895</v>
      </c>
      <c r="X10" s="19"/>
      <c r="Y10" s="19" t="n">
        <v>0.408079411452004</v>
      </c>
      <c r="Z10" s="19" t="n">
        <v>0.456594077179613</v>
      </c>
      <c r="AA10" s="19" t="n">
        <v>0.567752636043783</v>
      </c>
      <c r="AB10" s="19" t="n">
        <v>0.488876379478501</v>
      </c>
      <c r="AC10" s="19" t="n">
        <v>0.402574019029136</v>
      </c>
      <c r="AD10" s="19" t="n">
        <v>0.736886364935946</v>
      </c>
      <c r="AE10" s="19"/>
      <c r="AF10" s="19" t="n">
        <v>0.498586930838198</v>
      </c>
      <c r="AG10" s="19"/>
      <c r="AH10" s="19" t="n">
        <v>0.481669882706741</v>
      </c>
      <c r="AI10" s="19"/>
      <c r="AJ10" s="19" t="n">
        <v>0.363390368834829</v>
      </c>
      <c r="AK10" s="19" t="n">
        <v>0.536149263497191</v>
      </c>
      <c r="AL10" s="19" t="n">
        <v>0.401690129791408</v>
      </c>
      <c r="AM10" s="19" t="n">
        <v>0.579672870216604</v>
      </c>
      <c r="AN10" s="19" t="n">
        <v>0.567818328867815</v>
      </c>
      <c r="AO10" s="19" t="n">
        <v>0.531188387111829</v>
      </c>
      <c r="AP10" s="19" t="n">
        <v>0.573821551417107</v>
      </c>
    </row>
    <row r="11">
      <c r="B11" s="20" t="s">
        <v>209</v>
      </c>
      <c r="C11" s="21" t="n">
        <v>0.0328132806363358</v>
      </c>
      <c r="D11" s="21" t="n">
        <v>0.0326853924503642</v>
      </c>
      <c r="E11" s="21" t="n">
        <v>0.032941056384647</v>
      </c>
      <c r="F11" s="21"/>
      <c r="G11" s="21" t="n">
        <v>0.0855394733221014</v>
      </c>
      <c r="H11" s="21" t="n">
        <v>0.0446551762001207</v>
      </c>
      <c r="I11" s="21" t="n">
        <v>0.0318074237229266</v>
      </c>
      <c r="J11" s="21" t="n">
        <v>0.0310333379590922</v>
      </c>
      <c r="K11" s="21" t="n">
        <v>0.013367083325141</v>
      </c>
      <c r="L11" s="21" t="n">
        <v>0.0107060009150056</v>
      </c>
      <c r="M11" s="21"/>
      <c r="N11" s="21" t="n">
        <v>0</v>
      </c>
      <c r="O11" s="21" t="n">
        <v>0.0292978657901308</v>
      </c>
      <c r="P11" s="21" t="n">
        <v>0.0623440918142125</v>
      </c>
      <c r="Q11" s="21" t="n">
        <v>0.0123700840003352</v>
      </c>
      <c r="R11" s="21" t="n">
        <v>0.0472404462965767</v>
      </c>
      <c r="S11" s="21"/>
      <c r="T11" s="21" t="n">
        <v>0.0629303588565063</v>
      </c>
      <c r="U11" s="21" t="n">
        <v>0.0284328951924071</v>
      </c>
      <c r="V11" s="21" t="n">
        <v>0.0173508855116206</v>
      </c>
      <c r="W11" s="21" t="n">
        <v>0.0370579307566886</v>
      </c>
      <c r="X11" s="21"/>
      <c r="Y11" s="21" t="n">
        <v>0.0410617192818779</v>
      </c>
      <c r="Z11" s="21" t="n">
        <v>0.0383883531842366</v>
      </c>
      <c r="AA11" s="21" t="n">
        <v>0.00908972063675524</v>
      </c>
      <c r="AB11" s="21" t="n">
        <v>0.0526282815927053</v>
      </c>
      <c r="AC11" s="21" t="n">
        <v>0.0671798972508507</v>
      </c>
      <c r="AD11" s="21" t="n">
        <v>0.0136830551082687</v>
      </c>
      <c r="AE11" s="21"/>
      <c r="AF11" s="21" t="n">
        <v>0.027637543336788</v>
      </c>
      <c r="AG11" s="21"/>
      <c r="AH11" s="21" t="n">
        <v>0.0257367124410863</v>
      </c>
      <c r="AI11" s="21"/>
      <c r="AJ11" s="21" t="n">
        <v>0.0183165773654045</v>
      </c>
      <c r="AK11" s="21" t="n">
        <v>0.0298254152046721</v>
      </c>
      <c r="AL11" s="21" t="n">
        <v>0.0557859867644326</v>
      </c>
      <c r="AM11" s="21" t="n">
        <v>0.0229195310874599</v>
      </c>
      <c r="AN11" s="21" t="n">
        <v>0.0487066165708559</v>
      </c>
      <c r="AO11" s="21" t="n">
        <v>0.0465549438269035</v>
      </c>
      <c r="AP11" s="21" t="n">
        <v>0.0261168610099782</v>
      </c>
    </row>
    <row r="12">
      <c r="B12" s="18" t="s">
        <v>211</v>
      </c>
    </row>
    <row r="13">
      <c r="B13" t="s">
        <v>65</v>
      </c>
    </row>
    <row r="14">
      <c r="B14" t="s">
        <v>66</v>
      </c>
    </row>
    <row r="16">
      <c r="B16" s="9" t="str">
        <f>=HYPERLINK("#'Contents'!A1", "Return to Contents")</f>
      </c>
    </row>
  </sheetData>
  <mergeCells count="9">
    <mergeCell ref="D5:E5"/>
    <mergeCell ref="G5:L5"/>
    <mergeCell ref="N5:R5"/>
    <mergeCell ref="T5:W5"/>
    <mergeCell ref="Y5:AD5"/>
    <mergeCell ref="AF5:AF5"/>
    <mergeCell ref="AH5:AH5"/>
    <mergeCell ref="AJ5:AP5"/>
    <mergeCell ref="D2:AJ2"/>
  </mergeCells>
  <pageMargins left="0.7" right="0.7" top="0.75" bottom="0.75" header="0.3" footer="0.3"/>
  <pageSetup paperSize="9" orientation="portrait" horizontalDpi="300" verticalDpi="300" r:id="rId2"/>
  <drawing r:id="rId1"/>
</worksheet>
</file>

<file path=xl/worksheets/sheet6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2.21" hidden="0" customWidth="1"/>
    <col min="20" max="20" width="10.71" hidden="0" customWidth="1"/>
    <col min="21" max="21" width="10.71" hidden="0" customWidth="1"/>
    <col min="22" max="22" width="10.71" hidden="0" customWidth="1"/>
    <col min="23" max="23" width="10.71" hidden="0" customWidth="1"/>
    <col min="24" max="24" width="2.2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2.21" hidden="0" customWidth="1"/>
    <col min="34" max="34" width="10.71" hidden="0" customWidth="1"/>
    <col min="35" max="35" width="2.2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s>
  <sheetData>
    <row r="2" ht="40" customHeight="1">
      <c r="D2" s="16" t="s">
        <v>218</v>
      </c>
    </row>
    <row r="5" ht="30" customHeight="1">
      <c r="B5" s="17"/>
      <c r="C5" s="17"/>
      <c r="D5" s="17" t="s">
        <v>51</v>
      </c>
      <c r="E5" s="17"/>
      <c r="F5" s="17"/>
      <c r="G5" s="17" t="s">
        <v>52</v>
      </c>
      <c r="H5" s="17"/>
      <c r="I5" s="17"/>
      <c r="J5" s="17"/>
      <c r="K5" s="17"/>
      <c r="L5" s="17"/>
      <c r="M5" s="17"/>
      <c r="N5" s="17" t="s">
        <v>53</v>
      </c>
      <c r="O5" s="17"/>
      <c r="P5" s="17"/>
      <c r="Q5" s="17"/>
      <c r="R5" s="17"/>
      <c r="S5" s="17"/>
      <c r="T5" s="17" t="s">
        <v>54</v>
      </c>
      <c r="U5" s="17"/>
      <c r="V5" s="17"/>
      <c r="W5" s="17"/>
      <c r="X5" s="17"/>
      <c r="Y5" s="17" t="s">
        <v>55</v>
      </c>
      <c r="Z5" s="17"/>
      <c r="AA5" s="17"/>
      <c r="AB5" s="17"/>
      <c r="AC5" s="17"/>
      <c r="AD5" s="17"/>
      <c r="AE5" s="17"/>
      <c r="AF5" s="17" t="s">
        <v>42</v>
      </c>
      <c r="AG5" s="17"/>
      <c r="AH5" s="17" t="s">
        <v>43</v>
      </c>
      <c r="AI5" s="17"/>
      <c r="AJ5" s="17" t="s">
        <v>56</v>
      </c>
      <c r="AK5" s="17"/>
      <c r="AL5" s="17"/>
      <c r="AM5" s="17"/>
      <c r="AN5" s="17"/>
      <c r="AO5" s="17"/>
      <c r="AP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R6" s="13" t="s">
        <v>31</v>
      </c>
      <c r="T6" s="13" t="s">
        <v>32</v>
      </c>
      <c r="U6" s="13" t="s">
        <v>33</v>
      </c>
      <c r="V6" s="13" t="s">
        <v>34</v>
      </c>
      <c r="W6" s="13" t="s">
        <v>35</v>
      </c>
      <c r="Y6" s="13" t="s">
        <v>36</v>
      </c>
      <c r="Z6" s="13" t="s">
        <v>37</v>
      </c>
      <c r="AA6" s="13" t="s">
        <v>38</v>
      </c>
      <c r="AB6" s="13" t="s">
        <v>39</v>
      </c>
      <c r="AC6" s="13" t="s">
        <v>40</v>
      </c>
      <c r="AD6" s="13" t="s">
        <v>41</v>
      </c>
      <c r="AF6" s="13" t="s">
        <v>42</v>
      </c>
      <c r="AH6" s="13" t="s">
        <v>43</v>
      </c>
      <c r="AJ6" s="13" t="s">
        <v>44</v>
      </c>
      <c r="AK6" s="13" t="s">
        <v>45</v>
      </c>
      <c r="AL6" s="13" t="s">
        <v>46</v>
      </c>
      <c r="AM6" s="13" t="s">
        <v>47</v>
      </c>
      <c r="AN6" s="13" t="s">
        <v>48</v>
      </c>
      <c r="AO6" s="13" t="s">
        <v>49</v>
      </c>
      <c r="AP6" s="13" t="s">
        <v>50</v>
      </c>
    </row>
    <row r="7" ht="30" customHeight="1">
      <c r="B7" s="11" t="s">
        <v>19</v>
      </c>
      <c r="C7" s="11" t="n">
        <v>908</v>
      </c>
      <c r="D7" s="11" t="n">
        <v>449</v>
      </c>
      <c r="E7" s="11" t="n">
        <v>459</v>
      </c>
      <c r="F7" s="11"/>
      <c r="G7" s="11" t="n">
        <v>120</v>
      </c>
      <c r="H7" s="11" t="n">
        <v>175</v>
      </c>
      <c r="I7" s="11" t="n">
        <v>177</v>
      </c>
      <c r="J7" s="11" t="n">
        <v>153</v>
      </c>
      <c r="K7" s="11" t="n">
        <v>119</v>
      </c>
      <c r="L7" s="11" t="n">
        <v>164</v>
      </c>
      <c r="M7" s="11"/>
      <c r="N7" s="11" t="n">
        <v>48</v>
      </c>
      <c r="O7" s="11" t="n">
        <v>161</v>
      </c>
      <c r="P7" s="11" t="n">
        <v>177</v>
      </c>
      <c r="Q7" s="11" t="n">
        <v>346</v>
      </c>
      <c r="R7" s="11" t="n">
        <v>174</v>
      </c>
      <c r="S7" s="11"/>
      <c r="T7" s="11" t="n">
        <v>48</v>
      </c>
      <c r="U7" s="11" t="n">
        <v>134</v>
      </c>
      <c r="V7" s="11" t="n">
        <v>155</v>
      </c>
      <c r="W7" s="11" t="n">
        <v>490</v>
      </c>
      <c r="X7" s="11"/>
      <c r="Y7" s="11" t="n">
        <v>444</v>
      </c>
      <c r="Z7" s="11" t="n">
        <v>98</v>
      </c>
      <c r="AA7" s="11" t="n">
        <v>193</v>
      </c>
      <c r="AB7" s="11" t="n">
        <v>50</v>
      </c>
      <c r="AC7" s="11" t="n">
        <v>64</v>
      </c>
      <c r="AD7" s="11" t="n">
        <v>52</v>
      </c>
      <c r="AE7" s="11"/>
      <c r="AF7" s="11" t="n">
        <v>438</v>
      </c>
      <c r="AG7" s="11"/>
      <c r="AH7" s="11" t="n">
        <v>864</v>
      </c>
      <c r="AI7" s="11"/>
      <c r="AJ7" s="11" t="n">
        <v>256</v>
      </c>
      <c r="AK7" s="11" t="n">
        <v>168</v>
      </c>
      <c r="AL7" s="11" t="n">
        <v>172</v>
      </c>
      <c r="AM7" s="11" t="n">
        <v>80</v>
      </c>
      <c r="AN7" s="11" t="n">
        <v>53</v>
      </c>
      <c r="AO7" s="11" t="n">
        <v>89</v>
      </c>
      <c r="AP7" s="11" t="n">
        <v>90</v>
      </c>
    </row>
    <row r="8" ht="30" customHeight="1">
      <c r="B8" s="12" t="s">
        <v>20</v>
      </c>
      <c r="C8" s="12" t="n">
        <v>896</v>
      </c>
      <c r="D8" s="12" t="n">
        <v>448</v>
      </c>
      <c r="E8" s="12" t="n">
        <v>448</v>
      </c>
      <c r="F8" s="12"/>
      <c r="G8" s="12" t="n">
        <v>103</v>
      </c>
      <c r="H8" s="12" t="n">
        <v>162</v>
      </c>
      <c r="I8" s="12" t="n">
        <v>151</v>
      </c>
      <c r="J8" s="12" t="n">
        <v>150</v>
      </c>
      <c r="K8" s="12" t="n">
        <v>136</v>
      </c>
      <c r="L8" s="12" t="n">
        <v>194</v>
      </c>
      <c r="M8" s="12"/>
      <c r="N8" s="12" t="n">
        <v>60</v>
      </c>
      <c r="O8" s="12" t="n">
        <v>187</v>
      </c>
      <c r="P8" s="12" t="n">
        <v>220</v>
      </c>
      <c r="Q8" s="12" t="n">
        <v>286</v>
      </c>
      <c r="R8" s="12" t="n">
        <v>142</v>
      </c>
      <c r="S8" s="12"/>
      <c r="T8" s="12" t="n">
        <v>45</v>
      </c>
      <c r="U8" s="12" t="n">
        <v>149</v>
      </c>
      <c r="V8" s="12" t="n">
        <v>166</v>
      </c>
      <c r="W8" s="12" t="n">
        <v>456</v>
      </c>
      <c r="X8" s="12"/>
      <c r="Y8" s="12" t="n">
        <v>396</v>
      </c>
      <c r="Z8" s="12" t="n">
        <v>96</v>
      </c>
      <c r="AA8" s="12" t="n">
        <v>229</v>
      </c>
      <c r="AB8" s="12" t="n">
        <v>55</v>
      </c>
      <c r="AC8" s="12" t="n">
        <v>55</v>
      </c>
      <c r="AD8" s="12" t="n">
        <v>57</v>
      </c>
      <c r="AE8" s="12"/>
      <c r="AF8" s="12" t="n">
        <v>445</v>
      </c>
      <c r="AG8" s="12"/>
      <c r="AH8" s="12" t="n">
        <v>854</v>
      </c>
      <c r="AI8" s="12"/>
      <c r="AJ8" s="12" t="n">
        <v>226</v>
      </c>
      <c r="AK8" s="12" t="n">
        <v>167</v>
      </c>
      <c r="AL8" s="12" t="n">
        <v>147</v>
      </c>
      <c r="AM8" s="12" t="n">
        <v>82</v>
      </c>
      <c r="AN8" s="12" t="n">
        <v>65</v>
      </c>
      <c r="AO8" s="12" t="n">
        <v>77</v>
      </c>
      <c r="AP8" s="12" t="n">
        <v>132</v>
      </c>
    </row>
    <row r="9">
      <c r="B9" s="20" t="s">
        <v>169</v>
      </c>
      <c r="C9" s="19" t="n">
        <v>0.388966393050424</v>
      </c>
      <c r="D9" s="19" t="n">
        <v>0.414577554447697</v>
      </c>
      <c r="E9" s="19" t="n">
        <v>0.363377748659279</v>
      </c>
      <c r="F9" s="19"/>
      <c r="G9" s="19" t="n">
        <v>0.485373347813077</v>
      </c>
      <c r="H9" s="19" t="n">
        <v>0.44622013998302</v>
      </c>
      <c r="I9" s="19" t="n">
        <v>0.466877135672401</v>
      </c>
      <c r="J9" s="19" t="n">
        <v>0.392493019199062</v>
      </c>
      <c r="K9" s="19" t="n">
        <v>0.343141262564378</v>
      </c>
      <c r="L9" s="19" t="n">
        <v>0.258976192546559</v>
      </c>
      <c r="M9" s="19"/>
      <c r="N9" s="19" t="n">
        <v>0.179236983302644</v>
      </c>
      <c r="O9" s="19" t="n">
        <v>0.40077039585132</v>
      </c>
      <c r="P9" s="19" t="n">
        <v>0.35875284100603</v>
      </c>
      <c r="Q9" s="19" t="n">
        <v>0.445042754219877</v>
      </c>
      <c r="R9" s="19" t="n">
        <v>0.391797503199768</v>
      </c>
      <c r="S9" s="19"/>
      <c r="T9" s="19" t="n">
        <v>0.536744306694099</v>
      </c>
      <c r="U9" s="19" t="n">
        <v>0.351917778502243</v>
      </c>
      <c r="V9" s="19" t="n">
        <v>0.355416720676506</v>
      </c>
      <c r="W9" s="19" t="n">
        <v>0.422516189890492</v>
      </c>
      <c r="X9" s="19"/>
      <c r="Y9" s="19" t="n">
        <v>0.422507150690074</v>
      </c>
      <c r="Z9" s="19" t="n">
        <v>0.504419432528449</v>
      </c>
      <c r="AA9" s="19" t="n">
        <v>0.287904067522287</v>
      </c>
      <c r="AB9" s="19" t="n">
        <v>0.343061378899473</v>
      </c>
      <c r="AC9" s="19" t="n">
        <v>0.401707822894867</v>
      </c>
      <c r="AD9" s="19" t="n">
        <v>0.417191738898317</v>
      </c>
      <c r="AE9" s="19"/>
      <c r="AF9" s="19" t="n">
        <v>0.357819167878083</v>
      </c>
      <c r="AG9" s="19"/>
      <c r="AH9" s="19" t="n">
        <v>0.393083493297787</v>
      </c>
      <c r="AI9" s="19"/>
      <c r="AJ9" s="19" t="n">
        <v>0.445349788940736</v>
      </c>
      <c r="AK9" s="19" t="n">
        <v>0.389566601682446</v>
      </c>
      <c r="AL9" s="19" t="n">
        <v>0.377207704663236</v>
      </c>
      <c r="AM9" s="19" t="n">
        <v>0.370556518348609</v>
      </c>
      <c r="AN9" s="19" t="n">
        <v>0.348070479286992</v>
      </c>
      <c r="AO9" s="19" t="n">
        <v>0.286726618452741</v>
      </c>
      <c r="AP9" s="19" t="n">
        <v>0.39613221456659</v>
      </c>
    </row>
    <row r="10">
      <c r="B10" s="20" t="s">
        <v>170</v>
      </c>
      <c r="C10" s="19" t="n">
        <v>0.576774277512521</v>
      </c>
      <c r="D10" s="19" t="n">
        <v>0.558501769090401</v>
      </c>
      <c r="E10" s="19" t="n">
        <v>0.595030720978519</v>
      </c>
      <c r="F10" s="19"/>
      <c r="G10" s="19" t="n">
        <v>0.463726276876687</v>
      </c>
      <c r="H10" s="19" t="n">
        <v>0.499044453115802</v>
      </c>
      <c r="I10" s="19" t="n">
        <v>0.470579442584196</v>
      </c>
      <c r="J10" s="19" t="n">
        <v>0.568640837977121</v>
      </c>
      <c r="K10" s="19" t="n">
        <v>0.647030793194462</v>
      </c>
      <c r="L10" s="19" t="n">
        <v>0.741023807453441</v>
      </c>
      <c r="M10" s="19"/>
      <c r="N10" s="19" t="n">
        <v>0.788429873266478</v>
      </c>
      <c r="O10" s="19" t="n">
        <v>0.568702240074244</v>
      </c>
      <c r="P10" s="19" t="n">
        <v>0.571266990490267</v>
      </c>
      <c r="Q10" s="19" t="n">
        <v>0.547898952568729</v>
      </c>
      <c r="R10" s="19" t="n">
        <v>0.568232402207984</v>
      </c>
      <c r="S10" s="19"/>
      <c r="T10" s="19" t="n">
        <v>0.423387043818028</v>
      </c>
      <c r="U10" s="19" t="n">
        <v>0.632092885250058</v>
      </c>
      <c r="V10" s="19" t="n">
        <v>0.624799185811292</v>
      </c>
      <c r="W10" s="19" t="n">
        <v>0.532584414135868</v>
      </c>
      <c r="X10" s="19"/>
      <c r="Y10" s="19" t="n">
        <v>0.533765202626446</v>
      </c>
      <c r="Z10" s="19" t="n">
        <v>0.451581757944583</v>
      </c>
      <c r="AA10" s="19" t="n">
        <v>0.707840180847721</v>
      </c>
      <c r="AB10" s="19" t="n">
        <v>0.609807259511251</v>
      </c>
      <c r="AC10" s="19" t="n">
        <v>0.521046655267969</v>
      </c>
      <c r="AD10" s="19" t="n">
        <v>0.582808261101683</v>
      </c>
      <c r="AE10" s="19"/>
      <c r="AF10" s="19" t="n">
        <v>0.617441818200657</v>
      </c>
      <c r="AG10" s="19"/>
      <c r="AH10" s="19" t="n">
        <v>0.576330943109109</v>
      </c>
      <c r="AI10" s="19"/>
      <c r="AJ10" s="19" t="n">
        <v>0.524057080309579</v>
      </c>
      <c r="AK10" s="19" t="n">
        <v>0.598408607249805</v>
      </c>
      <c r="AL10" s="19" t="n">
        <v>0.587090712150302</v>
      </c>
      <c r="AM10" s="19" t="n">
        <v>0.550618392046754</v>
      </c>
      <c r="AN10" s="19" t="n">
        <v>0.582348518152868</v>
      </c>
      <c r="AO10" s="19" t="n">
        <v>0.668133523354997</v>
      </c>
      <c r="AP10" s="19" t="n">
        <v>0.588166435875008</v>
      </c>
    </row>
    <row r="11">
      <c r="B11" s="20" t="s">
        <v>209</v>
      </c>
      <c r="C11" s="21" t="n">
        <v>0.0342593294370543</v>
      </c>
      <c r="D11" s="21" t="n">
        <v>0.026920676461902</v>
      </c>
      <c r="E11" s="21" t="n">
        <v>0.0415915303622021</v>
      </c>
      <c r="F11" s="21"/>
      <c r="G11" s="21" t="n">
        <v>0.050900375310236</v>
      </c>
      <c r="H11" s="21" t="n">
        <v>0.0547354069011776</v>
      </c>
      <c r="I11" s="21" t="n">
        <v>0.0625434217434033</v>
      </c>
      <c r="J11" s="21" t="n">
        <v>0.0388661428238169</v>
      </c>
      <c r="K11" s="21" t="n">
        <v>0.00982794424116001</v>
      </c>
      <c r="L11" s="21" t="n">
        <v>0</v>
      </c>
      <c r="M11" s="21"/>
      <c r="N11" s="21" t="n">
        <v>0.0323331434308778</v>
      </c>
      <c r="O11" s="21" t="n">
        <v>0.0305273640744354</v>
      </c>
      <c r="P11" s="21" t="n">
        <v>0.0699801685037023</v>
      </c>
      <c r="Q11" s="21" t="n">
        <v>0.00705829321139379</v>
      </c>
      <c r="R11" s="21" t="n">
        <v>0.0399700945922477</v>
      </c>
      <c r="S11" s="21"/>
      <c r="T11" s="21" t="n">
        <v>0.0398686494878729</v>
      </c>
      <c r="U11" s="21" t="n">
        <v>0.0159893362476985</v>
      </c>
      <c r="V11" s="21" t="n">
        <v>0.019784093512202</v>
      </c>
      <c r="W11" s="21" t="n">
        <v>0.0448993959736408</v>
      </c>
      <c r="X11" s="21"/>
      <c r="Y11" s="21" t="n">
        <v>0.0437276466834803</v>
      </c>
      <c r="Z11" s="21" t="n">
        <v>0.0439988095269685</v>
      </c>
      <c r="AA11" s="21" t="n">
        <v>0.00425575162999214</v>
      </c>
      <c r="AB11" s="21" t="n">
        <v>0.0471313615892758</v>
      </c>
      <c r="AC11" s="21" t="n">
        <v>0.0772455218371644</v>
      </c>
      <c r="AD11" s="21" t="n">
        <v>0</v>
      </c>
      <c r="AE11" s="21"/>
      <c r="AF11" s="21" t="n">
        <v>0.0247390139212597</v>
      </c>
      <c r="AG11" s="21"/>
      <c r="AH11" s="21" t="n">
        <v>0.0305855635931039</v>
      </c>
      <c r="AI11" s="21"/>
      <c r="AJ11" s="21" t="n">
        <v>0.0305931307496851</v>
      </c>
      <c r="AK11" s="21" t="n">
        <v>0.0120247910677485</v>
      </c>
      <c r="AL11" s="21" t="n">
        <v>0.0357015831864619</v>
      </c>
      <c r="AM11" s="21" t="n">
        <v>0.0788250896046368</v>
      </c>
      <c r="AN11" s="21" t="n">
        <v>0.0695810025601405</v>
      </c>
      <c r="AO11" s="21" t="n">
        <v>0.045139858192262</v>
      </c>
      <c r="AP11" s="21" t="n">
        <v>0.0157013495584025</v>
      </c>
    </row>
    <row r="12">
      <c r="B12" s="18" t="s">
        <v>211</v>
      </c>
    </row>
    <row r="13">
      <c r="B13" t="s">
        <v>65</v>
      </c>
    </row>
    <row r="14">
      <c r="B14" t="s">
        <v>66</v>
      </c>
    </row>
    <row r="16">
      <c r="B16" s="9" t="str">
        <f>=HYPERLINK("#'Contents'!A1", "Return to Contents")</f>
      </c>
    </row>
  </sheetData>
  <mergeCells count="9">
    <mergeCell ref="D5:E5"/>
    <mergeCell ref="G5:L5"/>
    <mergeCell ref="N5:R5"/>
    <mergeCell ref="T5:W5"/>
    <mergeCell ref="Y5:AD5"/>
    <mergeCell ref="AF5:AF5"/>
    <mergeCell ref="AH5:AH5"/>
    <mergeCell ref="AJ5:AP5"/>
    <mergeCell ref="D2:AJ2"/>
  </mergeCells>
  <pageMargins left="0.7" right="0.7" top="0.75" bottom="0.75" header="0.3" footer="0.3"/>
  <pageSetup paperSize="9" orientation="portrait" horizontalDpi="300" verticalDpi="300" r:id="rId2"/>
  <drawing r:id="rId1"/>
</worksheet>
</file>

<file path=xl/worksheets/sheet6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20.71" hidden="0" customWidth="1"/>
    <col min="4" max="4" width="20.71" hidden="0" customWidth="1"/>
    <col min="5" max="5" width="20.71" hidden="0" customWidth="1"/>
    <col min="6" max="6" width="20.71" hidden="0" customWidth="1"/>
    <col min="7" max="7" width="20.71" hidden="0" customWidth="1"/>
    <col min="8" max="8" width="20.71" hidden="0" customWidth="1"/>
  </cols>
  <sheetData>
    <row r="2" ht="40" customHeight="1">
      <c r="D2" s="16" t="s">
        <v>223</v>
      </c>
    </row>
    <row r="6" ht="50" customHeight="1">
      <c r="B6" s="22" t="s">
        <v>15</v>
      </c>
      <c r="C6" s="22" t="s">
        <v>93</v>
      </c>
      <c r="D6" s="22" t="s">
        <v>219</v>
      </c>
      <c r="E6" s="22" t="s">
        <v>98</v>
      </c>
      <c r="F6" s="22" t="s">
        <v>94</v>
      </c>
      <c r="G6" s="22" t="s">
        <v>220</v>
      </c>
    </row>
    <row r="7">
      <c r="B7" s="20" t="s">
        <v>221</v>
      </c>
      <c r="C7" s="19" t="n">
        <v>0.742064638132458</v>
      </c>
      <c r="D7" s="19" t="n">
        <v>0.308636521170054</v>
      </c>
      <c r="E7" s="19" t="n">
        <v>0.474040151119435</v>
      </c>
      <c r="F7" s="19" t="n">
        <v>0.487753715241187</v>
      </c>
      <c r="G7" s="19" t="n">
        <v>0.476928075751547</v>
      </c>
    </row>
    <row r="8">
      <c r="B8" s="20" t="s">
        <v>222</v>
      </c>
      <c r="C8" s="19" t="n">
        <v>0.243537428308383</v>
      </c>
      <c r="D8" s="19" t="n">
        <v>0.655183258434491</v>
      </c>
      <c r="E8" s="19" t="n">
        <v>0.506119911898803</v>
      </c>
      <c r="F8" s="19" t="n">
        <v>0.499069862641644</v>
      </c>
      <c r="G8" s="19" t="n">
        <v>0.503812157148544</v>
      </c>
    </row>
    <row r="9">
      <c r="B9" s="20" t="s">
        <v>60</v>
      </c>
      <c r="C9" s="19" t="n">
        <v>0.0143979335591588</v>
      </c>
      <c r="D9" s="19" t="n">
        <v>0.0361802203954552</v>
      </c>
      <c r="E9" s="19" t="n">
        <v>0.019839936981762</v>
      </c>
      <c r="F9" s="19" t="n">
        <v>0.0131764221171688</v>
      </c>
      <c r="G9" s="19" t="n">
        <v>0.0192597670999086</v>
      </c>
    </row>
    <row r="10">
      <c r="B10" s="18" t="s">
        <v>224</v>
      </c>
      <c r="C10" s="18"/>
      <c r="D10" s="18"/>
      <c r="E10" s="18"/>
      <c r="F10" s="18"/>
      <c r="G10" s="18"/>
    </row>
    <row r="11">
      <c r="B11" t="s">
        <v>65</v>
      </c>
    </row>
    <row r="12">
      <c r="B12" t="s">
        <v>66</v>
      </c>
    </row>
    <row r="16">
      <c r="B16" s="9" t="str">
        <f>=HYPERLINK("#'Contents'!A1", "Return to Contents")</f>
      </c>
    </row>
  </sheetData>
  <mergeCells count="1">
    <mergeCell ref="D2:H2"/>
  </mergeCells>
  <pageMargins left="0.7" right="0.7" top="0.75" bottom="0.75" header="0.3" footer="0.3"/>
  <pageSetup paperSize="9" orientation="portrait" horizontalDpi="300" verticalDpi="300" r:id="rId2"/>
  <drawing r:id="rId1"/>
</worksheet>
</file>

<file path=xl/worksheets/sheet6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2.21" hidden="0" customWidth="1"/>
    <col min="20" max="20" width="10.71" hidden="0" customWidth="1"/>
    <col min="21" max="21" width="10.71" hidden="0" customWidth="1"/>
    <col min="22" max="22" width="10.71" hidden="0" customWidth="1"/>
    <col min="23" max="23" width="10.71" hidden="0" customWidth="1"/>
    <col min="24" max="24" width="2.2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2.21" hidden="0" customWidth="1"/>
    <col min="34" max="34" width="10.71" hidden="0" customWidth="1"/>
    <col min="35" max="35" width="2.2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s>
  <sheetData>
    <row r="2" ht="40" customHeight="1">
      <c r="D2" s="16" t="s">
        <v>225</v>
      </c>
    </row>
    <row r="5" ht="30" customHeight="1">
      <c r="B5" s="17"/>
      <c r="C5" s="17"/>
      <c r="D5" s="17" t="s">
        <v>51</v>
      </c>
      <c r="E5" s="17"/>
      <c r="F5" s="17"/>
      <c r="G5" s="17" t="s">
        <v>52</v>
      </c>
      <c r="H5" s="17"/>
      <c r="I5" s="17"/>
      <c r="J5" s="17"/>
      <c r="K5" s="17"/>
      <c r="L5" s="17"/>
      <c r="M5" s="17"/>
      <c r="N5" s="17" t="s">
        <v>53</v>
      </c>
      <c r="O5" s="17"/>
      <c r="P5" s="17"/>
      <c r="Q5" s="17"/>
      <c r="R5" s="17"/>
      <c r="S5" s="17"/>
      <c r="T5" s="17" t="s">
        <v>54</v>
      </c>
      <c r="U5" s="17"/>
      <c r="V5" s="17"/>
      <c r="W5" s="17"/>
      <c r="X5" s="17"/>
      <c r="Y5" s="17" t="s">
        <v>55</v>
      </c>
      <c r="Z5" s="17"/>
      <c r="AA5" s="17"/>
      <c r="AB5" s="17"/>
      <c r="AC5" s="17"/>
      <c r="AD5" s="17"/>
      <c r="AE5" s="17"/>
      <c r="AF5" s="17" t="s">
        <v>42</v>
      </c>
      <c r="AG5" s="17"/>
      <c r="AH5" s="17" t="s">
        <v>43</v>
      </c>
      <c r="AI5" s="17"/>
      <c r="AJ5" s="17" t="s">
        <v>56</v>
      </c>
      <c r="AK5" s="17"/>
      <c r="AL5" s="17"/>
      <c r="AM5" s="17"/>
      <c r="AN5" s="17"/>
      <c r="AO5" s="17"/>
      <c r="AP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R6" s="13" t="s">
        <v>31</v>
      </c>
      <c r="T6" s="13" t="s">
        <v>32</v>
      </c>
      <c r="U6" s="13" t="s">
        <v>33</v>
      </c>
      <c r="V6" s="13" t="s">
        <v>34</v>
      </c>
      <c r="W6" s="13" t="s">
        <v>35</v>
      </c>
      <c r="Y6" s="13" t="s">
        <v>36</v>
      </c>
      <c r="Z6" s="13" t="s">
        <v>37</v>
      </c>
      <c r="AA6" s="13" t="s">
        <v>38</v>
      </c>
      <c r="AB6" s="13" t="s">
        <v>39</v>
      </c>
      <c r="AC6" s="13" t="s">
        <v>40</v>
      </c>
      <c r="AD6" s="13" t="s">
        <v>41</v>
      </c>
      <c r="AF6" s="13" t="s">
        <v>42</v>
      </c>
      <c r="AH6" s="13" t="s">
        <v>43</v>
      </c>
      <c r="AJ6" s="13" t="s">
        <v>44</v>
      </c>
      <c r="AK6" s="13" t="s">
        <v>45</v>
      </c>
      <c r="AL6" s="13" t="s">
        <v>46</v>
      </c>
      <c r="AM6" s="13" t="s">
        <v>47</v>
      </c>
      <c r="AN6" s="13" t="s">
        <v>48</v>
      </c>
      <c r="AO6" s="13" t="s">
        <v>49</v>
      </c>
      <c r="AP6" s="13" t="s">
        <v>50</v>
      </c>
    </row>
    <row r="7" ht="30" customHeight="1">
      <c r="B7" s="11" t="s">
        <v>19</v>
      </c>
      <c r="C7" s="11" t="n">
        <v>578</v>
      </c>
      <c r="D7" s="11" t="n">
        <v>302</v>
      </c>
      <c r="E7" s="11" t="n">
        <v>276</v>
      </c>
      <c r="F7" s="11"/>
      <c r="G7" s="11" t="n">
        <v>60</v>
      </c>
      <c r="H7" s="11" t="n">
        <v>151</v>
      </c>
      <c r="I7" s="11" t="n">
        <v>156</v>
      </c>
      <c r="J7" s="11" t="n">
        <v>128</v>
      </c>
      <c r="K7" s="11" t="n">
        <v>64</v>
      </c>
      <c r="L7" s="11" t="n">
        <v>19</v>
      </c>
      <c r="M7" s="11"/>
      <c r="N7" s="11" t="n">
        <v>17</v>
      </c>
      <c r="O7" s="11" t="n">
        <v>78</v>
      </c>
      <c r="P7" s="11" t="n">
        <v>111</v>
      </c>
      <c r="Q7" s="11" t="n">
        <v>238</v>
      </c>
      <c r="R7" s="11" t="n">
        <v>133</v>
      </c>
      <c r="S7" s="11"/>
      <c r="T7" s="11" t="n">
        <v>21</v>
      </c>
      <c r="U7" s="11" t="n">
        <v>50</v>
      </c>
      <c r="V7" s="11" t="n">
        <v>97</v>
      </c>
      <c r="W7" s="11" t="n">
        <v>370</v>
      </c>
      <c r="X7" s="11"/>
      <c r="Y7" s="11" t="n">
        <v>473</v>
      </c>
      <c r="Z7" s="11" t="n">
        <v>105</v>
      </c>
      <c r="AA7" s="11" t="s">
        <v>117</v>
      </c>
      <c r="AB7" s="11" t="s">
        <v>117</v>
      </c>
      <c r="AC7" s="11" t="s">
        <v>117</v>
      </c>
      <c r="AD7" s="11" t="s">
        <v>117</v>
      </c>
      <c r="AE7" s="11"/>
      <c r="AF7" s="11" t="n">
        <v>279</v>
      </c>
      <c r="AG7" s="11"/>
      <c r="AH7" s="11" t="n">
        <v>545</v>
      </c>
      <c r="AI7" s="11"/>
      <c r="AJ7" s="11" t="n">
        <v>169</v>
      </c>
      <c r="AK7" s="11" t="n">
        <v>88</v>
      </c>
      <c r="AL7" s="11" t="n">
        <v>120</v>
      </c>
      <c r="AM7" s="11" t="n">
        <v>60</v>
      </c>
      <c r="AN7" s="11" t="n">
        <v>33</v>
      </c>
      <c r="AO7" s="11" t="n">
        <v>61</v>
      </c>
      <c r="AP7" s="11" t="n">
        <v>47</v>
      </c>
    </row>
    <row r="8" ht="30" customHeight="1">
      <c r="B8" s="12" t="s">
        <v>20</v>
      </c>
      <c r="C8" s="12" t="n">
        <v>528</v>
      </c>
      <c r="D8" s="12" t="n">
        <v>296</v>
      </c>
      <c r="E8" s="12" t="n">
        <v>232</v>
      </c>
      <c r="F8" s="12"/>
      <c r="G8" s="12" t="n">
        <v>51</v>
      </c>
      <c r="H8" s="12" t="n">
        <v>139</v>
      </c>
      <c r="I8" s="12" t="n">
        <v>130</v>
      </c>
      <c r="J8" s="12" t="n">
        <v>122</v>
      </c>
      <c r="K8" s="12" t="n">
        <v>67</v>
      </c>
      <c r="L8" s="12" t="n">
        <v>20</v>
      </c>
      <c r="M8" s="12"/>
      <c r="N8" s="12" t="n">
        <v>20</v>
      </c>
      <c r="O8" s="12" t="n">
        <v>87</v>
      </c>
      <c r="P8" s="12" t="n">
        <v>132</v>
      </c>
      <c r="Q8" s="12" t="n">
        <v>187</v>
      </c>
      <c r="R8" s="12" t="n">
        <v>102</v>
      </c>
      <c r="S8" s="12"/>
      <c r="T8" s="12" t="n">
        <v>20</v>
      </c>
      <c r="U8" s="12" t="n">
        <v>49</v>
      </c>
      <c r="V8" s="12" t="n">
        <v>98</v>
      </c>
      <c r="W8" s="12" t="n">
        <v>322</v>
      </c>
      <c r="X8" s="12"/>
      <c r="Y8" s="12" t="n">
        <v>424</v>
      </c>
      <c r="Z8" s="12" t="n">
        <v>104</v>
      </c>
      <c r="AA8" s="12" t="s">
        <v>117</v>
      </c>
      <c r="AB8" s="12" t="s">
        <v>117</v>
      </c>
      <c r="AC8" s="12" t="s">
        <v>117</v>
      </c>
      <c r="AD8" s="12" t="s">
        <v>117</v>
      </c>
      <c r="AE8" s="12"/>
      <c r="AF8" s="12" t="n">
        <v>262</v>
      </c>
      <c r="AG8" s="12"/>
      <c r="AH8" s="12" t="n">
        <v>497</v>
      </c>
      <c r="AI8" s="12"/>
      <c r="AJ8" s="12" t="n">
        <v>137</v>
      </c>
      <c r="AK8" s="12" t="n">
        <v>81</v>
      </c>
      <c r="AL8" s="12" t="n">
        <v>99</v>
      </c>
      <c r="AM8" s="12" t="n">
        <v>59</v>
      </c>
      <c r="AN8" s="12" t="n">
        <v>37</v>
      </c>
      <c r="AO8" s="12" t="n">
        <v>52</v>
      </c>
      <c r="AP8" s="12" t="n">
        <v>64</v>
      </c>
    </row>
    <row r="9">
      <c r="B9" s="20" t="s">
        <v>221</v>
      </c>
      <c r="C9" s="19" t="n">
        <v>0.742064638132458</v>
      </c>
      <c r="D9" s="19" t="n">
        <v>0.773778054047278</v>
      </c>
      <c r="E9" s="19" t="n">
        <v>0.7016430445328</v>
      </c>
      <c r="F9" s="19"/>
      <c r="G9" s="19" t="n">
        <v>0.685938414078563</v>
      </c>
      <c r="H9" s="19" t="n">
        <v>0.770424306582621</v>
      </c>
      <c r="I9" s="19" t="n">
        <v>0.766459755640476</v>
      </c>
      <c r="J9" s="19" t="n">
        <v>0.792329062142989</v>
      </c>
      <c r="K9" s="19" t="n">
        <v>0.624909530921667</v>
      </c>
      <c r="L9" s="19" t="n">
        <v>0.614064025655555</v>
      </c>
      <c r="M9" s="19"/>
      <c r="N9" s="19" t="n">
        <v>0.738991418271031</v>
      </c>
      <c r="O9" s="19" t="n">
        <v>0.691305264515309</v>
      </c>
      <c r="P9" s="19" t="n">
        <v>0.64618111663871</v>
      </c>
      <c r="Q9" s="19" t="n">
        <v>0.782210419716382</v>
      </c>
      <c r="R9" s="19" t="n">
        <v>0.841173607134676</v>
      </c>
      <c r="S9" s="19"/>
      <c r="T9" s="19" t="n">
        <v>0.694854352632932</v>
      </c>
      <c r="U9" s="19" t="n">
        <v>0.643615685105551</v>
      </c>
      <c r="V9" s="19" t="n">
        <v>0.749320682387248</v>
      </c>
      <c r="W9" s="19" t="n">
        <v>0.766937802752082</v>
      </c>
      <c r="X9" s="19"/>
      <c r="Y9" s="19" t="n">
        <v>0.761073984496975</v>
      </c>
      <c r="Z9" s="19" t="n">
        <v>0.664773902335938</v>
      </c>
      <c r="AA9" s="19" t="s">
        <v>118</v>
      </c>
      <c r="AB9" s="19" t="s">
        <v>118</v>
      </c>
      <c r="AC9" s="19" t="s">
        <v>118</v>
      </c>
      <c r="AD9" s="19" t="s">
        <v>118</v>
      </c>
      <c r="AE9" s="19"/>
      <c r="AF9" s="19" t="n">
        <v>0.739199506043467</v>
      </c>
      <c r="AG9" s="19"/>
      <c r="AH9" s="19" t="n">
        <v>0.755490124431801</v>
      </c>
      <c r="AI9" s="19"/>
      <c r="AJ9" s="19" t="n">
        <v>0.786764009132607</v>
      </c>
      <c r="AK9" s="19" t="n">
        <v>0.683145426888309</v>
      </c>
      <c r="AL9" s="19" t="n">
        <v>0.743767566200955</v>
      </c>
      <c r="AM9" s="19" t="n">
        <v>0.78750849812274</v>
      </c>
      <c r="AN9" s="19" t="n">
        <v>0.703878077661933</v>
      </c>
      <c r="AO9" s="19" t="n">
        <v>0.670948717424502</v>
      </c>
      <c r="AP9" s="19" t="n">
        <v>0.756287017599027</v>
      </c>
    </row>
    <row r="10">
      <c r="B10" s="20" t="s">
        <v>222</v>
      </c>
      <c r="C10" s="19" t="n">
        <v>0.243537428308383</v>
      </c>
      <c r="D10" s="19" t="n">
        <v>0.212833383397519</v>
      </c>
      <c r="E10" s="19" t="n">
        <v>0.282672488012646</v>
      </c>
      <c r="F10" s="19"/>
      <c r="G10" s="19" t="n">
        <v>0.269676386027611</v>
      </c>
      <c r="H10" s="19" t="n">
        <v>0.20096708122766</v>
      </c>
      <c r="I10" s="19" t="n">
        <v>0.22847827772436</v>
      </c>
      <c r="J10" s="19" t="n">
        <v>0.207670937857011</v>
      </c>
      <c r="K10" s="19" t="n">
        <v>0.363960580455832</v>
      </c>
      <c r="L10" s="19" t="n">
        <v>0.385935974344445</v>
      </c>
      <c r="M10" s="19"/>
      <c r="N10" s="19" t="n">
        <v>0.222079865978595</v>
      </c>
      <c r="O10" s="19" t="n">
        <v>0.268408708500696</v>
      </c>
      <c r="P10" s="19" t="n">
        <v>0.35381888336129</v>
      </c>
      <c r="Q10" s="19" t="n">
        <v>0.20762493646141</v>
      </c>
      <c r="R10" s="19" t="n">
        <v>0.144893753876762</v>
      </c>
      <c r="S10" s="19"/>
      <c r="T10" s="19" t="n">
        <v>0.181094631641711</v>
      </c>
      <c r="U10" s="19" t="n">
        <v>0.356384314894449</v>
      </c>
      <c r="V10" s="19" t="n">
        <v>0.234404717287083</v>
      </c>
      <c r="W10" s="19" t="n">
        <v>0.226705312771877</v>
      </c>
      <c r="X10" s="19"/>
      <c r="Y10" s="19" t="n">
        <v>0.226305510642681</v>
      </c>
      <c r="Z10" s="19" t="n">
        <v>0.313601257438945</v>
      </c>
      <c r="AA10" s="19" t="s">
        <v>118</v>
      </c>
      <c r="AB10" s="19" t="s">
        <v>118</v>
      </c>
      <c r="AC10" s="19" t="s">
        <v>118</v>
      </c>
      <c r="AD10" s="19" t="s">
        <v>118</v>
      </c>
      <c r="AE10" s="19"/>
      <c r="AF10" s="19" t="n">
        <v>0.253847288136155</v>
      </c>
      <c r="AG10" s="19"/>
      <c r="AH10" s="19" t="n">
        <v>0.233983621424379</v>
      </c>
      <c r="AI10" s="19"/>
      <c r="AJ10" s="19" t="n">
        <v>0.213235990867393</v>
      </c>
      <c r="AK10" s="19" t="n">
        <v>0.316854573111691</v>
      </c>
      <c r="AL10" s="19" t="n">
        <v>0.208261109961586</v>
      </c>
      <c r="AM10" s="19" t="n">
        <v>0.21249150187726</v>
      </c>
      <c r="AN10" s="19" t="n">
        <v>0.252749653813477</v>
      </c>
      <c r="AO10" s="19" t="n">
        <v>0.304642182574754</v>
      </c>
      <c r="AP10" s="19" t="n">
        <v>0.243712982400973</v>
      </c>
    </row>
    <row r="11">
      <c r="B11" s="20" t="s">
        <v>60</v>
      </c>
      <c r="C11" s="21" t="n">
        <v>0.0143979335591588</v>
      </c>
      <c r="D11" s="21" t="n">
        <v>0.013388562555203</v>
      </c>
      <c r="E11" s="21" t="n">
        <v>0.0156844674545539</v>
      </c>
      <c r="F11" s="21"/>
      <c r="G11" s="21" t="n">
        <v>0.0443851998938255</v>
      </c>
      <c r="H11" s="21" t="n">
        <v>0.0286086121897187</v>
      </c>
      <c r="I11" s="21" t="n">
        <v>0.00506196663516402</v>
      </c>
      <c r="J11" s="21" t="n">
        <v>0</v>
      </c>
      <c r="K11" s="21" t="n">
        <v>0.0111298886225006</v>
      </c>
      <c r="L11" s="21" t="n">
        <v>0</v>
      </c>
      <c r="M11" s="21"/>
      <c r="N11" s="21" t="n">
        <v>0.0389287157503734</v>
      </c>
      <c r="O11" s="21" t="n">
        <v>0.0402860269839948</v>
      </c>
      <c r="P11" s="21" t="n">
        <v>0</v>
      </c>
      <c r="Q11" s="21" t="n">
        <v>0.0101646438222084</v>
      </c>
      <c r="R11" s="21" t="n">
        <v>0.0139326389885623</v>
      </c>
      <c r="S11" s="21"/>
      <c r="T11" s="21" t="n">
        <v>0.124051015725357</v>
      </c>
      <c r="U11" s="21" t="n">
        <v>0</v>
      </c>
      <c r="V11" s="21" t="n">
        <v>0.0162746003256689</v>
      </c>
      <c r="W11" s="21" t="n">
        <v>0.00635688447604054</v>
      </c>
      <c r="X11" s="21"/>
      <c r="Y11" s="21" t="n">
        <v>0.0126205048603439</v>
      </c>
      <c r="Z11" s="21" t="n">
        <v>0.0216248402251179</v>
      </c>
      <c r="AA11" s="21" t="s">
        <v>118</v>
      </c>
      <c r="AB11" s="21" t="s">
        <v>118</v>
      </c>
      <c r="AC11" s="21" t="s">
        <v>118</v>
      </c>
      <c r="AD11" s="21" t="s">
        <v>118</v>
      </c>
      <c r="AE11" s="21"/>
      <c r="AF11" s="21" t="n">
        <v>0.00695320582037786</v>
      </c>
      <c r="AG11" s="21"/>
      <c r="AH11" s="21" t="n">
        <v>0.0105262541438201</v>
      </c>
      <c r="AI11" s="21"/>
      <c r="AJ11" s="21" t="n">
        <v>0</v>
      </c>
      <c r="AK11" s="21" t="n">
        <v>0</v>
      </c>
      <c r="AL11" s="21" t="n">
        <v>0.0479713238374584</v>
      </c>
      <c r="AM11" s="21" t="n">
        <v>0</v>
      </c>
      <c r="AN11" s="21" t="n">
        <v>0.0433722685245898</v>
      </c>
      <c r="AO11" s="21" t="n">
        <v>0.0244091000007442</v>
      </c>
      <c r="AP11" s="21" t="n">
        <v>0</v>
      </c>
    </row>
    <row r="12">
      <c r="B12" s="18" t="s">
        <v>224</v>
      </c>
    </row>
    <row r="13">
      <c r="B13" t="s">
        <v>65</v>
      </c>
    </row>
    <row r="14">
      <c r="B14" t="s">
        <v>66</v>
      </c>
    </row>
    <row r="16">
      <c r="B16" s="9" t="str">
        <f>=HYPERLINK("#'Contents'!A1", "Return to Contents")</f>
      </c>
    </row>
  </sheetData>
  <mergeCells count="9">
    <mergeCell ref="D5:E5"/>
    <mergeCell ref="G5:L5"/>
    <mergeCell ref="N5:R5"/>
    <mergeCell ref="T5:W5"/>
    <mergeCell ref="Y5:AD5"/>
    <mergeCell ref="AF5:AF5"/>
    <mergeCell ref="AH5:AH5"/>
    <mergeCell ref="AJ5:AP5"/>
    <mergeCell ref="D2:AJ2"/>
  </mergeCells>
  <pageMargins left="0.7" right="0.7" top="0.75" bottom="0.75" header="0.3" footer="0.3"/>
  <pageSetup paperSize="9" orientation="portrait" horizontalDpi="300" verticalDpi="300" r:id="rId2"/>
  <drawing r:id="rId1"/>
</worksheet>
</file>

<file path=xl/worksheets/sheet6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2.21" hidden="0" customWidth="1"/>
    <col min="20" max="20" width="10.71" hidden="0" customWidth="1"/>
    <col min="21" max="21" width="10.71" hidden="0" customWidth="1"/>
    <col min="22" max="22" width="10.71" hidden="0" customWidth="1"/>
    <col min="23" max="23" width="10.71" hidden="0" customWidth="1"/>
    <col min="24" max="24" width="2.2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2.21" hidden="0" customWidth="1"/>
    <col min="34" max="34" width="10.71" hidden="0" customWidth="1"/>
    <col min="35" max="35" width="2.2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s>
  <sheetData>
    <row r="2" ht="40" customHeight="1">
      <c r="D2" s="16" t="s">
        <v>226</v>
      </c>
    </row>
    <row r="5" ht="30" customHeight="1">
      <c r="B5" s="17"/>
      <c r="C5" s="17"/>
      <c r="D5" s="17" t="s">
        <v>51</v>
      </c>
      <c r="E5" s="17"/>
      <c r="F5" s="17"/>
      <c r="G5" s="17" t="s">
        <v>52</v>
      </c>
      <c r="H5" s="17"/>
      <c r="I5" s="17"/>
      <c r="J5" s="17"/>
      <c r="K5" s="17"/>
      <c r="L5" s="17"/>
      <c r="M5" s="17"/>
      <c r="N5" s="17" t="s">
        <v>53</v>
      </c>
      <c r="O5" s="17"/>
      <c r="P5" s="17"/>
      <c r="Q5" s="17"/>
      <c r="R5" s="17"/>
      <c r="S5" s="17"/>
      <c r="T5" s="17" t="s">
        <v>54</v>
      </c>
      <c r="U5" s="17"/>
      <c r="V5" s="17"/>
      <c r="W5" s="17"/>
      <c r="X5" s="17"/>
      <c r="Y5" s="17" t="s">
        <v>55</v>
      </c>
      <c r="Z5" s="17"/>
      <c r="AA5" s="17"/>
      <c r="AB5" s="17"/>
      <c r="AC5" s="17"/>
      <c r="AD5" s="17"/>
      <c r="AE5" s="17"/>
      <c r="AF5" s="17" t="s">
        <v>42</v>
      </c>
      <c r="AG5" s="17"/>
      <c r="AH5" s="17" t="s">
        <v>43</v>
      </c>
      <c r="AI5" s="17"/>
      <c r="AJ5" s="17" t="s">
        <v>56</v>
      </c>
      <c r="AK5" s="17"/>
      <c r="AL5" s="17"/>
      <c r="AM5" s="17"/>
      <c r="AN5" s="17"/>
      <c r="AO5" s="17"/>
      <c r="AP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R6" s="13" t="s">
        <v>31</v>
      </c>
      <c r="T6" s="13" t="s">
        <v>32</v>
      </c>
      <c r="U6" s="13" t="s">
        <v>33</v>
      </c>
      <c r="V6" s="13" t="s">
        <v>34</v>
      </c>
      <c r="W6" s="13" t="s">
        <v>35</v>
      </c>
      <c r="Y6" s="13" t="s">
        <v>36</v>
      </c>
      <c r="Z6" s="13" t="s">
        <v>37</v>
      </c>
      <c r="AA6" s="13" t="s">
        <v>38</v>
      </c>
      <c r="AB6" s="13" t="s">
        <v>39</v>
      </c>
      <c r="AC6" s="13" t="s">
        <v>40</v>
      </c>
      <c r="AD6" s="13" t="s">
        <v>41</v>
      </c>
      <c r="AF6" s="13" t="s">
        <v>42</v>
      </c>
      <c r="AH6" s="13" t="s">
        <v>43</v>
      </c>
      <c r="AJ6" s="13" t="s">
        <v>44</v>
      </c>
      <c r="AK6" s="13" t="s">
        <v>45</v>
      </c>
      <c r="AL6" s="13" t="s">
        <v>46</v>
      </c>
      <c r="AM6" s="13" t="s">
        <v>47</v>
      </c>
      <c r="AN6" s="13" t="s">
        <v>48</v>
      </c>
      <c r="AO6" s="13" t="s">
        <v>49</v>
      </c>
      <c r="AP6" s="13" t="s">
        <v>50</v>
      </c>
    </row>
    <row r="7" ht="30" customHeight="1">
      <c r="B7" s="11" t="s">
        <v>19</v>
      </c>
      <c r="C7" s="11" t="n">
        <v>578</v>
      </c>
      <c r="D7" s="11" t="n">
        <v>302</v>
      </c>
      <c r="E7" s="11" t="n">
        <v>276</v>
      </c>
      <c r="F7" s="11"/>
      <c r="G7" s="11" t="n">
        <v>60</v>
      </c>
      <c r="H7" s="11" t="n">
        <v>151</v>
      </c>
      <c r="I7" s="11" t="n">
        <v>156</v>
      </c>
      <c r="J7" s="11" t="n">
        <v>128</v>
      </c>
      <c r="K7" s="11" t="n">
        <v>64</v>
      </c>
      <c r="L7" s="11" t="n">
        <v>19</v>
      </c>
      <c r="M7" s="11"/>
      <c r="N7" s="11" t="n">
        <v>17</v>
      </c>
      <c r="O7" s="11" t="n">
        <v>78</v>
      </c>
      <c r="P7" s="11" t="n">
        <v>111</v>
      </c>
      <c r="Q7" s="11" t="n">
        <v>238</v>
      </c>
      <c r="R7" s="11" t="n">
        <v>133</v>
      </c>
      <c r="S7" s="11"/>
      <c r="T7" s="11" t="n">
        <v>21</v>
      </c>
      <c r="U7" s="11" t="n">
        <v>50</v>
      </c>
      <c r="V7" s="11" t="n">
        <v>97</v>
      </c>
      <c r="W7" s="11" t="n">
        <v>370</v>
      </c>
      <c r="X7" s="11"/>
      <c r="Y7" s="11" t="n">
        <v>473</v>
      </c>
      <c r="Z7" s="11" t="n">
        <v>105</v>
      </c>
      <c r="AA7" s="11" t="s">
        <v>117</v>
      </c>
      <c r="AB7" s="11" t="s">
        <v>117</v>
      </c>
      <c r="AC7" s="11" t="s">
        <v>117</v>
      </c>
      <c r="AD7" s="11" t="s">
        <v>117</v>
      </c>
      <c r="AE7" s="11"/>
      <c r="AF7" s="11" t="n">
        <v>279</v>
      </c>
      <c r="AG7" s="11"/>
      <c r="AH7" s="11" t="n">
        <v>545</v>
      </c>
      <c r="AI7" s="11"/>
      <c r="AJ7" s="11" t="n">
        <v>169</v>
      </c>
      <c r="AK7" s="11" t="n">
        <v>88</v>
      </c>
      <c r="AL7" s="11" t="n">
        <v>120</v>
      </c>
      <c r="AM7" s="11" t="n">
        <v>60</v>
      </c>
      <c r="AN7" s="11" t="n">
        <v>33</v>
      </c>
      <c r="AO7" s="11" t="n">
        <v>61</v>
      </c>
      <c r="AP7" s="11" t="n">
        <v>47</v>
      </c>
    </row>
    <row r="8" ht="30" customHeight="1">
      <c r="B8" s="12" t="s">
        <v>20</v>
      </c>
      <c r="C8" s="12" t="n">
        <v>528</v>
      </c>
      <c r="D8" s="12" t="n">
        <v>296</v>
      </c>
      <c r="E8" s="12" t="n">
        <v>232</v>
      </c>
      <c r="F8" s="12"/>
      <c r="G8" s="12" t="n">
        <v>51</v>
      </c>
      <c r="H8" s="12" t="n">
        <v>139</v>
      </c>
      <c r="I8" s="12" t="n">
        <v>130</v>
      </c>
      <c r="J8" s="12" t="n">
        <v>122</v>
      </c>
      <c r="K8" s="12" t="n">
        <v>67</v>
      </c>
      <c r="L8" s="12" t="n">
        <v>20</v>
      </c>
      <c r="M8" s="12"/>
      <c r="N8" s="12" t="n">
        <v>20</v>
      </c>
      <c r="O8" s="12" t="n">
        <v>87</v>
      </c>
      <c r="P8" s="12" t="n">
        <v>132</v>
      </c>
      <c r="Q8" s="12" t="n">
        <v>187</v>
      </c>
      <c r="R8" s="12" t="n">
        <v>102</v>
      </c>
      <c r="S8" s="12"/>
      <c r="T8" s="12" t="n">
        <v>20</v>
      </c>
      <c r="U8" s="12" t="n">
        <v>49</v>
      </c>
      <c r="V8" s="12" t="n">
        <v>98</v>
      </c>
      <c r="W8" s="12" t="n">
        <v>322</v>
      </c>
      <c r="X8" s="12"/>
      <c r="Y8" s="12" t="n">
        <v>424</v>
      </c>
      <c r="Z8" s="12" t="n">
        <v>104</v>
      </c>
      <c r="AA8" s="12" t="s">
        <v>117</v>
      </c>
      <c r="AB8" s="12" t="s">
        <v>117</v>
      </c>
      <c r="AC8" s="12" t="s">
        <v>117</v>
      </c>
      <c r="AD8" s="12" t="s">
        <v>117</v>
      </c>
      <c r="AE8" s="12"/>
      <c r="AF8" s="12" t="n">
        <v>262</v>
      </c>
      <c r="AG8" s="12"/>
      <c r="AH8" s="12" t="n">
        <v>497</v>
      </c>
      <c r="AI8" s="12"/>
      <c r="AJ8" s="12" t="n">
        <v>137</v>
      </c>
      <c r="AK8" s="12" t="n">
        <v>81</v>
      </c>
      <c r="AL8" s="12" t="n">
        <v>99</v>
      </c>
      <c r="AM8" s="12" t="n">
        <v>59</v>
      </c>
      <c r="AN8" s="12" t="n">
        <v>37</v>
      </c>
      <c r="AO8" s="12" t="n">
        <v>52</v>
      </c>
      <c r="AP8" s="12" t="n">
        <v>64</v>
      </c>
    </row>
    <row r="9">
      <c r="B9" s="20" t="s">
        <v>221</v>
      </c>
      <c r="C9" s="19" t="n">
        <v>0.308636521170054</v>
      </c>
      <c r="D9" s="19" t="n">
        <v>0.350144152228157</v>
      </c>
      <c r="E9" s="19" t="n">
        <v>0.255731321729487</v>
      </c>
      <c r="F9" s="19"/>
      <c r="G9" s="19" t="n">
        <v>0.439289216810421</v>
      </c>
      <c r="H9" s="19" t="n">
        <v>0.36950008733029</v>
      </c>
      <c r="I9" s="19" t="n">
        <v>0.375966428315235</v>
      </c>
      <c r="J9" s="19" t="n">
        <v>0.28053825943119</v>
      </c>
      <c r="K9" s="19" t="n">
        <v>0.0601673406368521</v>
      </c>
      <c r="L9" s="19" t="n">
        <v>0.122510600332316</v>
      </c>
      <c r="M9" s="19"/>
      <c r="N9" s="19" t="n">
        <v>0.194645010066987</v>
      </c>
      <c r="O9" s="19" t="n">
        <v>0.225716528596921</v>
      </c>
      <c r="P9" s="19" t="n">
        <v>0.223658054359123</v>
      </c>
      <c r="Q9" s="19" t="n">
        <v>0.382861472137077</v>
      </c>
      <c r="R9" s="19" t="n">
        <v>0.3771505459225</v>
      </c>
      <c r="S9" s="19"/>
      <c r="T9" s="19" t="n">
        <v>0.476839541560242</v>
      </c>
      <c r="U9" s="19" t="n">
        <v>0.230285060226906</v>
      </c>
      <c r="V9" s="19" t="n">
        <v>0.231087050521155</v>
      </c>
      <c r="W9" s="19" t="n">
        <v>0.347774874133094</v>
      </c>
      <c r="X9" s="19"/>
      <c r="Y9" s="19" t="n">
        <v>0.333313603582791</v>
      </c>
      <c r="Z9" s="19" t="n">
        <v>0.208301148221513</v>
      </c>
      <c r="AA9" s="19" t="s">
        <v>118</v>
      </c>
      <c r="AB9" s="19" t="s">
        <v>118</v>
      </c>
      <c r="AC9" s="19" t="s">
        <v>118</v>
      </c>
      <c r="AD9" s="19" t="s">
        <v>118</v>
      </c>
      <c r="AE9" s="19"/>
      <c r="AF9" s="19" t="n">
        <v>0.299263747357994</v>
      </c>
      <c r="AG9" s="19"/>
      <c r="AH9" s="19" t="n">
        <v>0.316460299535891</v>
      </c>
      <c r="AI9" s="19"/>
      <c r="AJ9" s="19" t="n">
        <v>0.394203255477353</v>
      </c>
      <c r="AK9" s="19" t="n">
        <v>0.179795685422811</v>
      </c>
      <c r="AL9" s="19" t="n">
        <v>0.315037106253481</v>
      </c>
      <c r="AM9" s="19" t="n">
        <v>0.319397795960343</v>
      </c>
      <c r="AN9" s="19" t="n">
        <v>0.211434508561772</v>
      </c>
      <c r="AO9" s="19" t="n">
        <v>0.294542041021512</v>
      </c>
      <c r="AP9" s="19" t="n">
        <v>0.337088033718514</v>
      </c>
    </row>
    <row r="10">
      <c r="B10" s="20" t="s">
        <v>222</v>
      </c>
      <c r="C10" s="19" t="n">
        <v>0.655183258434491</v>
      </c>
      <c r="D10" s="19" t="n">
        <v>0.61076454040257</v>
      </c>
      <c r="E10" s="19" t="n">
        <v>0.711798899377322</v>
      </c>
      <c r="F10" s="19"/>
      <c r="G10" s="19" t="n">
        <v>0.504797656868977</v>
      </c>
      <c r="H10" s="19" t="n">
        <v>0.599343360893169</v>
      </c>
      <c r="I10" s="19" t="n">
        <v>0.590844067839944</v>
      </c>
      <c r="J10" s="19" t="n">
        <v>0.675212514142509</v>
      </c>
      <c r="K10" s="19" t="n">
        <v>0.906162637740803</v>
      </c>
      <c r="L10" s="19" t="n">
        <v>0.877489399667684</v>
      </c>
      <c r="M10" s="19"/>
      <c r="N10" s="19" t="n">
        <v>0.687303869761109</v>
      </c>
      <c r="O10" s="19" t="n">
        <v>0.722813644103488</v>
      </c>
      <c r="P10" s="19" t="n">
        <v>0.734929098435978</v>
      </c>
      <c r="Q10" s="19" t="n">
        <v>0.584360213839275</v>
      </c>
      <c r="R10" s="19" t="n">
        <v>0.61590548859804</v>
      </c>
      <c r="S10" s="19"/>
      <c r="T10" s="19" t="n">
        <v>0.484354163632032</v>
      </c>
      <c r="U10" s="19" t="n">
        <v>0.744933063745826</v>
      </c>
      <c r="V10" s="19" t="n">
        <v>0.731446118221466</v>
      </c>
      <c r="W10" s="19" t="n">
        <v>0.615537386089068</v>
      </c>
      <c r="X10" s="19"/>
      <c r="Y10" s="19" t="n">
        <v>0.631568285981897</v>
      </c>
      <c r="Z10" s="19" t="n">
        <v>0.751200163049502</v>
      </c>
      <c r="AA10" s="19" t="s">
        <v>118</v>
      </c>
      <c r="AB10" s="19" t="s">
        <v>118</v>
      </c>
      <c r="AC10" s="19" t="s">
        <v>118</v>
      </c>
      <c r="AD10" s="19" t="s">
        <v>118</v>
      </c>
      <c r="AE10" s="19"/>
      <c r="AF10" s="19" t="n">
        <v>0.676143618569641</v>
      </c>
      <c r="AG10" s="19"/>
      <c r="AH10" s="19" t="n">
        <v>0.650098654445403</v>
      </c>
      <c r="AI10" s="19"/>
      <c r="AJ10" s="19" t="n">
        <v>0.569679885067197</v>
      </c>
      <c r="AK10" s="19" t="n">
        <v>0.779462743691244</v>
      </c>
      <c r="AL10" s="19" t="n">
        <v>0.617307773649483</v>
      </c>
      <c r="AM10" s="19" t="n">
        <v>0.680602204039657</v>
      </c>
      <c r="AN10" s="19" t="n">
        <v>0.703468454727279</v>
      </c>
      <c r="AO10" s="19" t="n">
        <v>0.705457958978488</v>
      </c>
      <c r="AP10" s="19" t="n">
        <v>0.646678278274076</v>
      </c>
    </row>
    <row r="11">
      <c r="B11" s="20" t="s">
        <v>60</v>
      </c>
      <c r="C11" s="21" t="n">
        <v>0.0361802203954552</v>
      </c>
      <c r="D11" s="21" t="n">
        <v>0.0390913073692733</v>
      </c>
      <c r="E11" s="21" t="n">
        <v>0.0324697788931904</v>
      </c>
      <c r="F11" s="21"/>
      <c r="G11" s="21" t="n">
        <v>0.0559131263206016</v>
      </c>
      <c r="H11" s="21" t="n">
        <v>0.0311565517765408</v>
      </c>
      <c r="I11" s="21" t="n">
        <v>0.0331895038448207</v>
      </c>
      <c r="J11" s="21" t="n">
        <v>0.0442492264263011</v>
      </c>
      <c r="K11" s="21" t="n">
        <v>0.0336700216223445</v>
      </c>
      <c r="L11" s="21" t="n">
        <v>0</v>
      </c>
      <c r="M11" s="21"/>
      <c r="N11" s="21" t="n">
        <v>0.118051120171904</v>
      </c>
      <c r="O11" s="21" t="n">
        <v>0.0514698272995917</v>
      </c>
      <c r="P11" s="21" t="n">
        <v>0.0414128472048987</v>
      </c>
      <c r="Q11" s="21" t="n">
        <v>0.0327783140236478</v>
      </c>
      <c r="R11" s="21" t="n">
        <v>0.00694396547946031</v>
      </c>
      <c r="S11" s="21"/>
      <c r="T11" s="21" t="n">
        <v>0.0388062948077262</v>
      </c>
      <c r="U11" s="21" t="n">
        <v>0.0247818760272684</v>
      </c>
      <c r="V11" s="21" t="n">
        <v>0.0374668312573791</v>
      </c>
      <c r="W11" s="21" t="n">
        <v>0.0366877397778381</v>
      </c>
      <c r="X11" s="21"/>
      <c r="Y11" s="21" t="n">
        <v>0.0351181104353122</v>
      </c>
      <c r="Z11" s="21" t="n">
        <v>0.0404986887289851</v>
      </c>
      <c r="AA11" s="21" t="s">
        <v>118</v>
      </c>
      <c r="AB11" s="21" t="s">
        <v>118</v>
      </c>
      <c r="AC11" s="21" t="s">
        <v>118</v>
      </c>
      <c r="AD11" s="21" t="s">
        <v>118</v>
      </c>
      <c r="AE11" s="21"/>
      <c r="AF11" s="21" t="n">
        <v>0.024592634072365</v>
      </c>
      <c r="AG11" s="21"/>
      <c r="AH11" s="21" t="n">
        <v>0.0334410460187063</v>
      </c>
      <c r="AI11" s="21"/>
      <c r="AJ11" s="21" t="n">
        <v>0.0361168594554507</v>
      </c>
      <c r="AK11" s="21" t="n">
        <v>0.0407415708859443</v>
      </c>
      <c r="AL11" s="21" t="n">
        <v>0.0676551200970363</v>
      </c>
      <c r="AM11" s="21" t="n">
        <v>0</v>
      </c>
      <c r="AN11" s="21" t="n">
        <v>0.0850970367109495</v>
      </c>
      <c r="AO11" s="21" t="n">
        <v>0</v>
      </c>
      <c r="AP11" s="21" t="n">
        <v>0.0162336880074104</v>
      </c>
    </row>
    <row r="12">
      <c r="B12" s="18" t="s">
        <v>224</v>
      </c>
    </row>
    <row r="13">
      <c r="B13" t="s">
        <v>65</v>
      </c>
    </row>
    <row r="14">
      <c r="B14" t="s">
        <v>66</v>
      </c>
    </row>
    <row r="16">
      <c r="B16" s="9" t="str">
        <f>=HYPERLINK("#'Contents'!A1", "Return to Contents")</f>
      </c>
    </row>
  </sheetData>
  <mergeCells count="9">
    <mergeCell ref="D5:E5"/>
    <mergeCell ref="G5:L5"/>
    <mergeCell ref="N5:R5"/>
    <mergeCell ref="T5:W5"/>
    <mergeCell ref="Y5:AD5"/>
    <mergeCell ref="AF5:AF5"/>
    <mergeCell ref="AH5:AH5"/>
    <mergeCell ref="AJ5:AP5"/>
    <mergeCell ref="D2:AJ2"/>
  </mergeCells>
  <pageMargins left="0.7" right="0.7" top="0.75" bottom="0.75" header="0.3" footer="0.3"/>
  <pageSetup paperSize="9" orientation="portrait" horizontalDpi="300" verticalDpi="300" r:id="rId2"/>
  <drawing r:id="rId1"/>
</worksheet>
</file>

<file path=xl/worksheets/sheet6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2.21" hidden="0" customWidth="1"/>
    <col min="20" max="20" width="10.71" hidden="0" customWidth="1"/>
    <col min="21" max="21" width="10.71" hidden="0" customWidth="1"/>
    <col min="22" max="22" width="10.71" hidden="0" customWidth="1"/>
    <col min="23" max="23" width="10.71" hidden="0" customWidth="1"/>
    <col min="24" max="24" width="2.2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2.21" hidden="0" customWidth="1"/>
    <col min="34" max="34" width="10.71" hidden="0" customWidth="1"/>
    <col min="35" max="35" width="2.2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s>
  <sheetData>
    <row r="2" ht="40" customHeight="1">
      <c r="D2" s="16" t="s">
        <v>227</v>
      </c>
    </row>
    <row r="5" ht="30" customHeight="1">
      <c r="B5" s="17"/>
      <c r="C5" s="17"/>
      <c r="D5" s="17" t="s">
        <v>51</v>
      </c>
      <c r="E5" s="17"/>
      <c r="F5" s="17"/>
      <c r="G5" s="17" t="s">
        <v>52</v>
      </c>
      <c r="H5" s="17"/>
      <c r="I5" s="17"/>
      <c r="J5" s="17"/>
      <c r="K5" s="17"/>
      <c r="L5" s="17"/>
      <c r="M5" s="17"/>
      <c r="N5" s="17" t="s">
        <v>53</v>
      </c>
      <c r="O5" s="17"/>
      <c r="P5" s="17"/>
      <c r="Q5" s="17"/>
      <c r="R5" s="17"/>
      <c r="S5" s="17"/>
      <c r="T5" s="17" t="s">
        <v>54</v>
      </c>
      <c r="U5" s="17"/>
      <c r="V5" s="17"/>
      <c r="W5" s="17"/>
      <c r="X5" s="17"/>
      <c r="Y5" s="17" t="s">
        <v>55</v>
      </c>
      <c r="Z5" s="17"/>
      <c r="AA5" s="17"/>
      <c r="AB5" s="17"/>
      <c r="AC5" s="17"/>
      <c r="AD5" s="17"/>
      <c r="AE5" s="17"/>
      <c r="AF5" s="17" t="s">
        <v>42</v>
      </c>
      <c r="AG5" s="17"/>
      <c r="AH5" s="17" t="s">
        <v>43</v>
      </c>
      <c r="AI5" s="17"/>
      <c r="AJ5" s="17" t="s">
        <v>56</v>
      </c>
      <c r="AK5" s="17"/>
      <c r="AL5" s="17"/>
      <c r="AM5" s="17"/>
      <c r="AN5" s="17"/>
      <c r="AO5" s="17"/>
      <c r="AP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R6" s="13" t="s">
        <v>31</v>
      </c>
      <c r="T6" s="13" t="s">
        <v>32</v>
      </c>
      <c r="U6" s="13" t="s">
        <v>33</v>
      </c>
      <c r="V6" s="13" t="s">
        <v>34</v>
      </c>
      <c r="W6" s="13" t="s">
        <v>35</v>
      </c>
      <c r="Y6" s="13" t="s">
        <v>36</v>
      </c>
      <c r="Z6" s="13" t="s">
        <v>37</v>
      </c>
      <c r="AA6" s="13" t="s">
        <v>38</v>
      </c>
      <c r="AB6" s="13" t="s">
        <v>39</v>
      </c>
      <c r="AC6" s="13" t="s">
        <v>40</v>
      </c>
      <c r="AD6" s="13" t="s">
        <v>41</v>
      </c>
      <c r="AF6" s="13" t="s">
        <v>42</v>
      </c>
      <c r="AH6" s="13" t="s">
        <v>43</v>
      </c>
      <c r="AJ6" s="13" t="s">
        <v>44</v>
      </c>
      <c r="AK6" s="13" t="s">
        <v>45</v>
      </c>
      <c r="AL6" s="13" t="s">
        <v>46</v>
      </c>
      <c r="AM6" s="13" t="s">
        <v>47</v>
      </c>
      <c r="AN6" s="13" t="s">
        <v>48</v>
      </c>
      <c r="AO6" s="13" t="s">
        <v>49</v>
      </c>
      <c r="AP6" s="13" t="s">
        <v>50</v>
      </c>
    </row>
    <row r="7" ht="30" customHeight="1">
      <c r="B7" s="11" t="s">
        <v>19</v>
      </c>
      <c r="C7" s="11" t="n">
        <v>578</v>
      </c>
      <c r="D7" s="11" t="n">
        <v>302</v>
      </c>
      <c r="E7" s="11" t="n">
        <v>276</v>
      </c>
      <c r="F7" s="11"/>
      <c r="G7" s="11" t="n">
        <v>60</v>
      </c>
      <c r="H7" s="11" t="n">
        <v>151</v>
      </c>
      <c r="I7" s="11" t="n">
        <v>156</v>
      </c>
      <c r="J7" s="11" t="n">
        <v>128</v>
      </c>
      <c r="K7" s="11" t="n">
        <v>64</v>
      </c>
      <c r="L7" s="11" t="n">
        <v>19</v>
      </c>
      <c r="M7" s="11"/>
      <c r="N7" s="11" t="n">
        <v>17</v>
      </c>
      <c r="O7" s="11" t="n">
        <v>78</v>
      </c>
      <c r="P7" s="11" t="n">
        <v>111</v>
      </c>
      <c r="Q7" s="11" t="n">
        <v>238</v>
      </c>
      <c r="R7" s="11" t="n">
        <v>133</v>
      </c>
      <c r="S7" s="11"/>
      <c r="T7" s="11" t="n">
        <v>21</v>
      </c>
      <c r="U7" s="11" t="n">
        <v>50</v>
      </c>
      <c r="V7" s="11" t="n">
        <v>97</v>
      </c>
      <c r="W7" s="11" t="n">
        <v>370</v>
      </c>
      <c r="X7" s="11"/>
      <c r="Y7" s="11" t="n">
        <v>473</v>
      </c>
      <c r="Z7" s="11" t="n">
        <v>105</v>
      </c>
      <c r="AA7" s="11" t="s">
        <v>117</v>
      </c>
      <c r="AB7" s="11" t="s">
        <v>117</v>
      </c>
      <c r="AC7" s="11" t="s">
        <v>117</v>
      </c>
      <c r="AD7" s="11" t="s">
        <v>117</v>
      </c>
      <c r="AE7" s="11"/>
      <c r="AF7" s="11" t="n">
        <v>279</v>
      </c>
      <c r="AG7" s="11"/>
      <c r="AH7" s="11" t="n">
        <v>545</v>
      </c>
      <c r="AI7" s="11"/>
      <c r="AJ7" s="11" t="n">
        <v>169</v>
      </c>
      <c r="AK7" s="11" t="n">
        <v>88</v>
      </c>
      <c r="AL7" s="11" t="n">
        <v>120</v>
      </c>
      <c r="AM7" s="11" t="n">
        <v>60</v>
      </c>
      <c r="AN7" s="11" t="n">
        <v>33</v>
      </c>
      <c r="AO7" s="11" t="n">
        <v>61</v>
      </c>
      <c r="AP7" s="11" t="n">
        <v>47</v>
      </c>
    </row>
    <row r="8" ht="30" customHeight="1">
      <c r="B8" s="12" t="s">
        <v>20</v>
      </c>
      <c r="C8" s="12" t="n">
        <v>528</v>
      </c>
      <c r="D8" s="12" t="n">
        <v>296</v>
      </c>
      <c r="E8" s="12" t="n">
        <v>232</v>
      </c>
      <c r="F8" s="12"/>
      <c r="G8" s="12" t="n">
        <v>51</v>
      </c>
      <c r="H8" s="12" t="n">
        <v>139</v>
      </c>
      <c r="I8" s="12" t="n">
        <v>130</v>
      </c>
      <c r="J8" s="12" t="n">
        <v>122</v>
      </c>
      <c r="K8" s="12" t="n">
        <v>67</v>
      </c>
      <c r="L8" s="12" t="n">
        <v>20</v>
      </c>
      <c r="M8" s="12"/>
      <c r="N8" s="12" t="n">
        <v>20</v>
      </c>
      <c r="O8" s="12" t="n">
        <v>87</v>
      </c>
      <c r="P8" s="12" t="n">
        <v>132</v>
      </c>
      <c r="Q8" s="12" t="n">
        <v>187</v>
      </c>
      <c r="R8" s="12" t="n">
        <v>102</v>
      </c>
      <c r="S8" s="12"/>
      <c r="T8" s="12" t="n">
        <v>20</v>
      </c>
      <c r="U8" s="12" t="n">
        <v>49</v>
      </c>
      <c r="V8" s="12" t="n">
        <v>98</v>
      </c>
      <c r="W8" s="12" t="n">
        <v>322</v>
      </c>
      <c r="X8" s="12"/>
      <c r="Y8" s="12" t="n">
        <v>424</v>
      </c>
      <c r="Z8" s="12" t="n">
        <v>104</v>
      </c>
      <c r="AA8" s="12" t="s">
        <v>117</v>
      </c>
      <c r="AB8" s="12" t="s">
        <v>117</v>
      </c>
      <c r="AC8" s="12" t="s">
        <v>117</v>
      </c>
      <c r="AD8" s="12" t="s">
        <v>117</v>
      </c>
      <c r="AE8" s="12"/>
      <c r="AF8" s="12" t="n">
        <v>262</v>
      </c>
      <c r="AG8" s="12"/>
      <c r="AH8" s="12" t="n">
        <v>497</v>
      </c>
      <c r="AI8" s="12"/>
      <c r="AJ8" s="12" t="n">
        <v>137</v>
      </c>
      <c r="AK8" s="12" t="n">
        <v>81</v>
      </c>
      <c r="AL8" s="12" t="n">
        <v>99</v>
      </c>
      <c r="AM8" s="12" t="n">
        <v>59</v>
      </c>
      <c r="AN8" s="12" t="n">
        <v>37</v>
      </c>
      <c r="AO8" s="12" t="n">
        <v>52</v>
      </c>
      <c r="AP8" s="12" t="n">
        <v>64</v>
      </c>
    </row>
    <row r="9">
      <c r="B9" s="20" t="s">
        <v>221</v>
      </c>
      <c r="C9" s="19" t="n">
        <v>0.474040151119435</v>
      </c>
      <c r="D9" s="19" t="n">
        <v>0.534482016405544</v>
      </c>
      <c r="E9" s="19" t="n">
        <v>0.397001571561734</v>
      </c>
      <c r="F9" s="19"/>
      <c r="G9" s="19" t="n">
        <v>0.667184498765551</v>
      </c>
      <c r="H9" s="19" t="n">
        <v>0.508679541748343</v>
      </c>
      <c r="I9" s="19" t="n">
        <v>0.505682059263396</v>
      </c>
      <c r="J9" s="19" t="n">
        <v>0.410650927020236</v>
      </c>
      <c r="K9" s="19" t="n">
        <v>0.318085769774934</v>
      </c>
      <c r="L9" s="19" t="n">
        <v>0.449099660872588</v>
      </c>
      <c r="M9" s="19"/>
      <c r="N9" s="19" t="n">
        <v>0.51319920417474</v>
      </c>
      <c r="O9" s="19" t="n">
        <v>0.515312726512291</v>
      </c>
      <c r="P9" s="19" t="n">
        <v>0.38780148398323</v>
      </c>
      <c r="Q9" s="19" t="n">
        <v>0.481327839932658</v>
      </c>
      <c r="R9" s="19" t="n">
        <v>0.532229991333031</v>
      </c>
      <c r="S9" s="19"/>
      <c r="T9" s="19" t="n">
        <v>0.469075279399763</v>
      </c>
      <c r="U9" s="19" t="n">
        <v>0.340167259883919</v>
      </c>
      <c r="V9" s="19" t="n">
        <v>0.434061426887169</v>
      </c>
      <c r="W9" s="19" t="n">
        <v>0.514335394248619</v>
      </c>
      <c r="X9" s="19"/>
      <c r="Y9" s="19" t="n">
        <v>0.470945048501653</v>
      </c>
      <c r="Z9" s="19" t="n">
        <v>0.486624632148233</v>
      </c>
      <c r="AA9" s="19" t="s">
        <v>118</v>
      </c>
      <c r="AB9" s="19" t="s">
        <v>118</v>
      </c>
      <c r="AC9" s="19" t="s">
        <v>118</v>
      </c>
      <c r="AD9" s="19" t="s">
        <v>118</v>
      </c>
      <c r="AE9" s="19"/>
      <c r="AF9" s="19" t="n">
        <v>0.462660996734198</v>
      </c>
      <c r="AG9" s="19"/>
      <c r="AH9" s="19" t="n">
        <v>0.481628008051123</v>
      </c>
      <c r="AI9" s="19"/>
      <c r="AJ9" s="19" t="n">
        <v>0.599992184001497</v>
      </c>
      <c r="AK9" s="19" t="n">
        <v>0.363279752727412</v>
      </c>
      <c r="AL9" s="19" t="n">
        <v>0.482905012128848</v>
      </c>
      <c r="AM9" s="19" t="n">
        <v>0.406461908406801</v>
      </c>
      <c r="AN9" s="19" t="n">
        <v>0.353437507821372</v>
      </c>
      <c r="AO9" s="19" t="n">
        <v>0.431767844335043</v>
      </c>
      <c r="AP9" s="19" t="n">
        <v>0.497792730751938</v>
      </c>
    </row>
    <row r="10">
      <c r="B10" s="20" t="s">
        <v>222</v>
      </c>
      <c r="C10" s="19" t="n">
        <v>0.506119911898803</v>
      </c>
      <c r="D10" s="19" t="n">
        <v>0.443280091659754</v>
      </c>
      <c r="E10" s="19" t="n">
        <v>0.586214900164996</v>
      </c>
      <c r="F10" s="19"/>
      <c r="G10" s="19" t="n">
        <v>0.317554534957228</v>
      </c>
      <c r="H10" s="19" t="n">
        <v>0.442773797709897</v>
      </c>
      <c r="I10" s="19" t="n">
        <v>0.487309222717633</v>
      </c>
      <c r="J10" s="19" t="n">
        <v>0.580871593520237</v>
      </c>
      <c r="K10" s="19" t="n">
        <v>0.666370390072964</v>
      </c>
      <c r="L10" s="19" t="n">
        <v>0.550900339127412</v>
      </c>
      <c r="M10" s="19"/>
      <c r="N10" s="19" t="n">
        <v>0.48680079582526</v>
      </c>
      <c r="O10" s="19" t="n">
        <v>0.450942936210895</v>
      </c>
      <c r="P10" s="19" t="n">
        <v>0.594511808824927</v>
      </c>
      <c r="Q10" s="19" t="n">
        <v>0.499040222321905</v>
      </c>
      <c r="R10" s="19" t="n">
        <v>0.452736529057898</v>
      </c>
      <c r="S10" s="19"/>
      <c r="T10" s="19" t="n">
        <v>0.530924720600237</v>
      </c>
      <c r="U10" s="19" t="n">
        <v>0.605654060446244</v>
      </c>
      <c r="V10" s="19" t="n">
        <v>0.555779354759151</v>
      </c>
      <c r="W10" s="19" t="n">
        <v>0.464408360051371</v>
      </c>
      <c r="X10" s="19"/>
      <c r="Y10" s="19" t="n">
        <v>0.510580368929017</v>
      </c>
      <c r="Z10" s="19" t="n">
        <v>0.487983990797511</v>
      </c>
      <c r="AA10" s="19" t="s">
        <v>118</v>
      </c>
      <c r="AB10" s="19" t="s">
        <v>118</v>
      </c>
      <c r="AC10" s="19" t="s">
        <v>118</v>
      </c>
      <c r="AD10" s="19" t="s">
        <v>118</v>
      </c>
      <c r="AE10" s="19"/>
      <c r="AF10" s="19" t="n">
        <v>0.511627285992266</v>
      </c>
      <c r="AG10" s="19"/>
      <c r="AH10" s="19" t="n">
        <v>0.499585595100381</v>
      </c>
      <c r="AI10" s="19"/>
      <c r="AJ10" s="19" t="n">
        <v>0.394952235723003</v>
      </c>
      <c r="AK10" s="19" t="n">
        <v>0.623965494481917</v>
      </c>
      <c r="AL10" s="19" t="n">
        <v>0.497897663907079</v>
      </c>
      <c r="AM10" s="19" t="n">
        <v>0.560471616363948</v>
      </c>
      <c r="AN10" s="19" t="n">
        <v>0.621637259912993</v>
      </c>
      <c r="AO10" s="19" t="n">
        <v>0.54903836126217</v>
      </c>
      <c r="AP10" s="19" t="n">
        <v>0.455297938697562</v>
      </c>
    </row>
    <row r="11">
      <c r="B11" s="20" t="s">
        <v>60</v>
      </c>
      <c r="C11" s="21" t="n">
        <v>0.019839936981762</v>
      </c>
      <c r="D11" s="21" t="n">
        <v>0.0222378919347028</v>
      </c>
      <c r="E11" s="21" t="n">
        <v>0.0167835282732707</v>
      </c>
      <c r="F11" s="21"/>
      <c r="G11" s="21" t="n">
        <v>0.0152609662772211</v>
      </c>
      <c r="H11" s="21" t="n">
        <v>0.0485466605417601</v>
      </c>
      <c r="I11" s="21" t="n">
        <v>0.00700871801897104</v>
      </c>
      <c r="J11" s="21" t="n">
        <v>0.00847747945952687</v>
      </c>
      <c r="K11" s="21" t="n">
        <v>0.0155438401521023</v>
      </c>
      <c r="L11" s="21" t="n">
        <v>0</v>
      </c>
      <c r="M11" s="21"/>
      <c r="N11" s="21" t="n">
        <v>0</v>
      </c>
      <c r="O11" s="21" t="n">
        <v>0.0337443372768144</v>
      </c>
      <c r="P11" s="21" t="n">
        <v>0.0176867071918431</v>
      </c>
      <c r="Q11" s="21" t="n">
        <v>0.0196319377454364</v>
      </c>
      <c r="R11" s="21" t="n">
        <v>0.0150334796090713</v>
      </c>
      <c r="S11" s="21"/>
      <c r="T11" s="21" t="n">
        <v>0</v>
      </c>
      <c r="U11" s="21" t="n">
        <v>0.054178679669838</v>
      </c>
      <c r="V11" s="21" t="n">
        <v>0.01015921835368</v>
      </c>
      <c r="W11" s="21" t="n">
        <v>0.0212562457000108</v>
      </c>
      <c r="X11" s="21"/>
      <c r="Y11" s="21" t="n">
        <v>0.01847458256933</v>
      </c>
      <c r="Z11" s="21" t="n">
        <v>0.0253913770542556</v>
      </c>
      <c r="AA11" s="21" t="s">
        <v>118</v>
      </c>
      <c r="AB11" s="21" t="s">
        <v>118</v>
      </c>
      <c r="AC11" s="21" t="s">
        <v>118</v>
      </c>
      <c r="AD11" s="21" t="s">
        <v>118</v>
      </c>
      <c r="AE11" s="21"/>
      <c r="AF11" s="21" t="n">
        <v>0.0257117172735363</v>
      </c>
      <c r="AG11" s="21"/>
      <c r="AH11" s="21" t="n">
        <v>0.0187863968484956</v>
      </c>
      <c r="AI11" s="21"/>
      <c r="AJ11" s="21" t="n">
        <v>0.00505558027549932</v>
      </c>
      <c r="AK11" s="21" t="n">
        <v>0.0127547527906709</v>
      </c>
      <c r="AL11" s="21" t="n">
        <v>0.019197323964073</v>
      </c>
      <c r="AM11" s="21" t="n">
        <v>0.0330664752292506</v>
      </c>
      <c r="AN11" s="21" t="n">
        <v>0.0249252322656356</v>
      </c>
      <c r="AO11" s="21" t="n">
        <v>0.0191937944027876</v>
      </c>
      <c r="AP11" s="21" t="n">
        <v>0.0469093305504997</v>
      </c>
    </row>
    <row r="12">
      <c r="B12" s="18" t="s">
        <v>224</v>
      </c>
    </row>
    <row r="13">
      <c r="B13" t="s">
        <v>65</v>
      </c>
    </row>
    <row r="14">
      <c r="B14" t="s">
        <v>66</v>
      </c>
    </row>
    <row r="16">
      <c r="B16" s="9" t="str">
        <f>=HYPERLINK("#'Contents'!A1", "Return to Contents")</f>
      </c>
    </row>
  </sheetData>
  <mergeCells count="9">
    <mergeCell ref="D5:E5"/>
    <mergeCell ref="G5:L5"/>
    <mergeCell ref="N5:R5"/>
    <mergeCell ref="T5:W5"/>
    <mergeCell ref="Y5:AD5"/>
    <mergeCell ref="AF5:AF5"/>
    <mergeCell ref="AH5:AH5"/>
    <mergeCell ref="AJ5:AP5"/>
    <mergeCell ref="D2:AJ2"/>
  </mergeCells>
  <pageMargins left="0.7" right="0.7" top="0.75" bottom="0.75" header="0.3" footer="0.3"/>
  <pageSetup paperSize="9" orientation="portrait" horizontalDpi="300" verticalDpi="300" r:id="rId2"/>
  <drawing r:id="rId1"/>
</worksheet>
</file>

<file path=xl/worksheets/sheet6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2.21" hidden="0" customWidth="1"/>
    <col min="20" max="20" width="10.71" hidden="0" customWidth="1"/>
    <col min="21" max="21" width="10.71" hidden="0" customWidth="1"/>
    <col min="22" max="22" width="10.71" hidden="0" customWidth="1"/>
    <col min="23" max="23" width="10.71" hidden="0" customWidth="1"/>
    <col min="24" max="24" width="2.2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2.21" hidden="0" customWidth="1"/>
    <col min="34" max="34" width="10.71" hidden="0" customWidth="1"/>
    <col min="35" max="35" width="2.2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s>
  <sheetData>
    <row r="2" ht="40" customHeight="1">
      <c r="D2" s="16" t="s">
        <v>228</v>
      </c>
    </row>
    <row r="5" ht="30" customHeight="1">
      <c r="B5" s="17"/>
      <c r="C5" s="17"/>
      <c r="D5" s="17" t="s">
        <v>51</v>
      </c>
      <c r="E5" s="17"/>
      <c r="F5" s="17"/>
      <c r="G5" s="17" t="s">
        <v>52</v>
      </c>
      <c r="H5" s="17"/>
      <c r="I5" s="17"/>
      <c r="J5" s="17"/>
      <c r="K5" s="17"/>
      <c r="L5" s="17"/>
      <c r="M5" s="17"/>
      <c r="N5" s="17" t="s">
        <v>53</v>
      </c>
      <c r="O5" s="17"/>
      <c r="P5" s="17"/>
      <c r="Q5" s="17"/>
      <c r="R5" s="17"/>
      <c r="S5" s="17"/>
      <c r="T5" s="17" t="s">
        <v>54</v>
      </c>
      <c r="U5" s="17"/>
      <c r="V5" s="17"/>
      <c r="W5" s="17"/>
      <c r="X5" s="17"/>
      <c r="Y5" s="17" t="s">
        <v>55</v>
      </c>
      <c r="Z5" s="17"/>
      <c r="AA5" s="17"/>
      <c r="AB5" s="17"/>
      <c r="AC5" s="17"/>
      <c r="AD5" s="17"/>
      <c r="AE5" s="17"/>
      <c r="AF5" s="17" t="s">
        <v>42</v>
      </c>
      <c r="AG5" s="17"/>
      <c r="AH5" s="17" t="s">
        <v>43</v>
      </c>
      <c r="AI5" s="17"/>
      <c r="AJ5" s="17" t="s">
        <v>56</v>
      </c>
      <c r="AK5" s="17"/>
      <c r="AL5" s="17"/>
      <c r="AM5" s="17"/>
      <c r="AN5" s="17"/>
      <c r="AO5" s="17"/>
      <c r="AP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R6" s="13" t="s">
        <v>31</v>
      </c>
      <c r="T6" s="13" t="s">
        <v>32</v>
      </c>
      <c r="U6" s="13" t="s">
        <v>33</v>
      </c>
      <c r="V6" s="13" t="s">
        <v>34</v>
      </c>
      <c r="W6" s="13" t="s">
        <v>35</v>
      </c>
      <c r="Y6" s="13" t="s">
        <v>36</v>
      </c>
      <c r="Z6" s="13" t="s">
        <v>37</v>
      </c>
      <c r="AA6" s="13" t="s">
        <v>38</v>
      </c>
      <c r="AB6" s="13" t="s">
        <v>39</v>
      </c>
      <c r="AC6" s="13" t="s">
        <v>40</v>
      </c>
      <c r="AD6" s="13" t="s">
        <v>41</v>
      </c>
      <c r="AF6" s="13" t="s">
        <v>42</v>
      </c>
      <c r="AH6" s="13" t="s">
        <v>43</v>
      </c>
      <c r="AJ6" s="13" t="s">
        <v>44</v>
      </c>
      <c r="AK6" s="13" t="s">
        <v>45</v>
      </c>
      <c r="AL6" s="13" t="s">
        <v>46</v>
      </c>
      <c r="AM6" s="13" t="s">
        <v>47</v>
      </c>
      <c r="AN6" s="13" t="s">
        <v>48</v>
      </c>
      <c r="AO6" s="13" t="s">
        <v>49</v>
      </c>
      <c r="AP6" s="13" t="s">
        <v>50</v>
      </c>
    </row>
    <row r="7" ht="30" customHeight="1">
      <c r="B7" s="11" t="s">
        <v>19</v>
      </c>
      <c r="C7" s="11" t="n">
        <v>578</v>
      </c>
      <c r="D7" s="11" t="n">
        <v>302</v>
      </c>
      <c r="E7" s="11" t="n">
        <v>276</v>
      </c>
      <c r="F7" s="11"/>
      <c r="G7" s="11" t="n">
        <v>60</v>
      </c>
      <c r="H7" s="11" t="n">
        <v>151</v>
      </c>
      <c r="I7" s="11" t="n">
        <v>156</v>
      </c>
      <c r="J7" s="11" t="n">
        <v>128</v>
      </c>
      <c r="K7" s="11" t="n">
        <v>64</v>
      </c>
      <c r="L7" s="11" t="n">
        <v>19</v>
      </c>
      <c r="M7" s="11"/>
      <c r="N7" s="11" t="n">
        <v>17</v>
      </c>
      <c r="O7" s="11" t="n">
        <v>78</v>
      </c>
      <c r="P7" s="11" t="n">
        <v>111</v>
      </c>
      <c r="Q7" s="11" t="n">
        <v>238</v>
      </c>
      <c r="R7" s="11" t="n">
        <v>133</v>
      </c>
      <c r="S7" s="11"/>
      <c r="T7" s="11" t="n">
        <v>21</v>
      </c>
      <c r="U7" s="11" t="n">
        <v>50</v>
      </c>
      <c r="V7" s="11" t="n">
        <v>97</v>
      </c>
      <c r="W7" s="11" t="n">
        <v>370</v>
      </c>
      <c r="X7" s="11"/>
      <c r="Y7" s="11" t="n">
        <v>473</v>
      </c>
      <c r="Z7" s="11" t="n">
        <v>105</v>
      </c>
      <c r="AA7" s="11" t="s">
        <v>117</v>
      </c>
      <c r="AB7" s="11" t="s">
        <v>117</v>
      </c>
      <c r="AC7" s="11" t="s">
        <v>117</v>
      </c>
      <c r="AD7" s="11" t="s">
        <v>117</v>
      </c>
      <c r="AE7" s="11"/>
      <c r="AF7" s="11" t="n">
        <v>279</v>
      </c>
      <c r="AG7" s="11"/>
      <c r="AH7" s="11" t="n">
        <v>545</v>
      </c>
      <c r="AI7" s="11"/>
      <c r="AJ7" s="11" t="n">
        <v>169</v>
      </c>
      <c r="AK7" s="11" t="n">
        <v>88</v>
      </c>
      <c r="AL7" s="11" t="n">
        <v>120</v>
      </c>
      <c r="AM7" s="11" t="n">
        <v>60</v>
      </c>
      <c r="AN7" s="11" t="n">
        <v>33</v>
      </c>
      <c r="AO7" s="11" t="n">
        <v>61</v>
      </c>
      <c r="AP7" s="11" t="n">
        <v>47</v>
      </c>
    </row>
    <row r="8" ht="30" customHeight="1">
      <c r="B8" s="12" t="s">
        <v>20</v>
      </c>
      <c r="C8" s="12" t="n">
        <v>528</v>
      </c>
      <c r="D8" s="12" t="n">
        <v>296</v>
      </c>
      <c r="E8" s="12" t="n">
        <v>232</v>
      </c>
      <c r="F8" s="12"/>
      <c r="G8" s="12" t="n">
        <v>51</v>
      </c>
      <c r="H8" s="12" t="n">
        <v>139</v>
      </c>
      <c r="I8" s="12" t="n">
        <v>130</v>
      </c>
      <c r="J8" s="12" t="n">
        <v>122</v>
      </c>
      <c r="K8" s="12" t="n">
        <v>67</v>
      </c>
      <c r="L8" s="12" t="n">
        <v>20</v>
      </c>
      <c r="M8" s="12"/>
      <c r="N8" s="12" t="n">
        <v>20</v>
      </c>
      <c r="O8" s="12" t="n">
        <v>87</v>
      </c>
      <c r="P8" s="12" t="n">
        <v>132</v>
      </c>
      <c r="Q8" s="12" t="n">
        <v>187</v>
      </c>
      <c r="R8" s="12" t="n">
        <v>102</v>
      </c>
      <c r="S8" s="12"/>
      <c r="T8" s="12" t="n">
        <v>20</v>
      </c>
      <c r="U8" s="12" t="n">
        <v>49</v>
      </c>
      <c r="V8" s="12" t="n">
        <v>98</v>
      </c>
      <c r="W8" s="12" t="n">
        <v>322</v>
      </c>
      <c r="X8" s="12"/>
      <c r="Y8" s="12" t="n">
        <v>424</v>
      </c>
      <c r="Z8" s="12" t="n">
        <v>104</v>
      </c>
      <c r="AA8" s="12" t="s">
        <v>117</v>
      </c>
      <c r="AB8" s="12" t="s">
        <v>117</v>
      </c>
      <c r="AC8" s="12" t="s">
        <v>117</v>
      </c>
      <c r="AD8" s="12" t="s">
        <v>117</v>
      </c>
      <c r="AE8" s="12"/>
      <c r="AF8" s="12" t="n">
        <v>262</v>
      </c>
      <c r="AG8" s="12"/>
      <c r="AH8" s="12" t="n">
        <v>497</v>
      </c>
      <c r="AI8" s="12"/>
      <c r="AJ8" s="12" t="n">
        <v>137</v>
      </c>
      <c r="AK8" s="12" t="n">
        <v>81</v>
      </c>
      <c r="AL8" s="12" t="n">
        <v>99</v>
      </c>
      <c r="AM8" s="12" t="n">
        <v>59</v>
      </c>
      <c r="AN8" s="12" t="n">
        <v>37</v>
      </c>
      <c r="AO8" s="12" t="n">
        <v>52</v>
      </c>
      <c r="AP8" s="12" t="n">
        <v>64</v>
      </c>
    </row>
    <row r="9">
      <c r="B9" s="20" t="s">
        <v>221</v>
      </c>
      <c r="C9" s="19" t="n">
        <v>0.487753715241187</v>
      </c>
      <c r="D9" s="19" t="n">
        <v>0.565532286726192</v>
      </c>
      <c r="E9" s="19" t="n">
        <v>0.388617948353975</v>
      </c>
      <c r="F9" s="19"/>
      <c r="G9" s="19" t="n">
        <v>0.40424188572204</v>
      </c>
      <c r="H9" s="19" t="n">
        <v>0.549720786178531</v>
      </c>
      <c r="I9" s="19" t="n">
        <v>0.501863550056414</v>
      </c>
      <c r="J9" s="19" t="n">
        <v>0.496126517966476</v>
      </c>
      <c r="K9" s="19" t="n">
        <v>0.425550506104859</v>
      </c>
      <c r="L9" s="19" t="n">
        <v>0.335584842234044</v>
      </c>
      <c r="M9" s="19"/>
      <c r="N9" s="19" t="n">
        <v>0.49563341750354</v>
      </c>
      <c r="O9" s="19" t="n">
        <v>0.393644708221544</v>
      </c>
      <c r="P9" s="19" t="n">
        <v>0.471732930534874</v>
      </c>
      <c r="Q9" s="19" t="n">
        <v>0.507019519361193</v>
      </c>
      <c r="R9" s="19" t="n">
        <v>0.555464528953212</v>
      </c>
      <c r="S9" s="19"/>
      <c r="T9" s="19" t="n">
        <v>0.179544777351582</v>
      </c>
      <c r="U9" s="19" t="n">
        <v>0.480789148009577</v>
      </c>
      <c r="V9" s="19" t="n">
        <v>0.463677946838947</v>
      </c>
      <c r="W9" s="19" t="n">
        <v>0.539318445402478</v>
      </c>
      <c r="X9" s="19"/>
      <c r="Y9" s="19" t="n">
        <v>0.511842856558258</v>
      </c>
      <c r="Z9" s="19" t="n">
        <v>0.389808871615312</v>
      </c>
      <c r="AA9" s="19" t="s">
        <v>118</v>
      </c>
      <c r="AB9" s="19" t="s">
        <v>118</v>
      </c>
      <c r="AC9" s="19" t="s">
        <v>118</v>
      </c>
      <c r="AD9" s="19" t="s">
        <v>118</v>
      </c>
      <c r="AE9" s="19"/>
      <c r="AF9" s="19" t="n">
        <v>0.489901637691651</v>
      </c>
      <c r="AG9" s="19"/>
      <c r="AH9" s="19" t="n">
        <v>0.490457904212412</v>
      </c>
      <c r="AI9" s="19"/>
      <c r="AJ9" s="19" t="n">
        <v>0.536286278831519</v>
      </c>
      <c r="AK9" s="19" t="n">
        <v>0.378791136629374</v>
      </c>
      <c r="AL9" s="19" t="n">
        <v>0.458451424622551</v>
      </c>
      <c r="AM9" s="19" t="n">
        <v>0.539541294771698</v>
      </c>
      <c r="AN9" s="19" t="n">
        <v>0.368349083018803</v>
      </c>
      <c r="AO9" s="19" t="n">
        <v>0.532900165727493</v>
      </c>
      <c r="AP9" s="19" t="n">
        <v>0.552512808140633</v>
      </c>
    </row>
    <row r="10">
      <c r="B10" s="20" t="s">
        <v>222</v>
      </c>
      <c r="C10" s="19" t="n">
        <v>0.499069862641644</v>
      </c>
      <c r="D10" s="19" t="n">
        <v>0.424976815114253</v>
      </c>
      <c r="E10" s="19" t="n">
        <v>0.593508098615863</v>
      </c>
      <c r="F10" s="19"/>
      <c r="G10" s="19" t="n">
        <v>0.568016557361203</v>
      </c>
      <c r="H10" s="19" t="n">
        <v>0.435544410872991</v>
      </c>
      <c r="I10" s="19" t="n">
        <v>0.498136449943586</v>
      </c>
      <c r="J10" s="19" t="n">
        <v>0.494670863911938</v>
      </c>
      <c r="K10" s="19" t="n">
        <v>0.538609169443045</v>
      </c>
      <c r="L10" s="19" t="n">
        <v>0.664415157765956</v>
      </c>
      <c r="M10" s="19"/>
      <c r="N10" s="19" t="n">
        <v>0.50436658249646</v>
      </c>
      <c r="O10" s="19" t="n">
        <v>0.584038014514564</v>
      </c>
      <c r="P10" s="19" t="n">
        <v>0.502988166984693</v>
      </c>
      <c r="Q10" s="19" t="n">
        <v>0.489590533437334</v>
      </c>
      <c r="R10" s="19" t="n">
        <v>0.434209924657198</v>
      </c>
      <c r="S10" s="19"/>
      <c r="T10" s="19" t="n">
        <v>0.820455222648418</v>
      </c>
      <c r="U10" s="19" t="n">
        <v>0.474160029560877</v>
      </c>
      <c r="V10" s="19" t="n">
        <v>0.524183214958762</v>
      </c>
      <c r="W10" s="19" t="n">
        <v>0.451953787787148</v>
      </c>
      <c r="X10" s="19"/>
      <c r="Y10" s="19" t="n">
        <v>0.479194500354236</v>
      </c>
      <c r="Z10" s="19" t="n">
        <v>0.579881761481238</v>
      </c>
      <c r="AA10" s="19" t="s">
        <v>118</v>
      </c>
      <c r="AB10" s="19" t="s">
        <v>118</v>
      </c>
      <c r="AC10" s="19" t="s">
        <v>118</v>
      </c>
      <c r="AD10" s="19" t="s">
        <v>118</v>
      </c>
      <c r="AE10" s="19"/>
      <c r="AF10" s="19" t="n">
        <v>0.503372632047423</v>
      </c>
      <c r="AG10" s="19"/>
      <c r="AH10" s="19" t="n">
        <v>0.500178241282955</v>
      </c>
      <c r="AI10" s="19"/>
      <c r="AJ10" s="19" t="n">
        <v>0.455049809856453</v>
      </c>
      <c r="AK10" s="19" t="n">
        <v>0.606335128088389</v>
      </c>
      <c r="AL10" s="19" t="n">
        <v>0.516097145908977</v>
      </c>
      <c r="AM10" s="19" t="n">
        <v>0.460458705228302</v>
      </c>
      <c r="AN10" s="19" t="n">
        <v>0.602944142696926</v>
      </c>
      <c r="AO10" s="19" t="n">
        <v>0.447906039869719</v>
      </c>
      <c r="AP10" s="19" t="n">
        <v>0.447487191859367</v>
      </c>
    </row>
    <row r="11">
      <c r="B11" s="20" t="s">
        <v>60</v>
      </c>
      <c r="C11" s="21" t="n">
        <v>0.0131764221171688</v>
      </c>
      <c r="D11" s="21" t="n">
        <v>0.00949089815955506</v>
      </c>
      <c r="E11" s="21" t="n">
        <v>0.0178739530301617</v>
      </c>
      <c r="F11" s="21"/>
      <c r="G11" s="21" t="n">
        <v>0.0277415569167572</v>
      </c>
      <c r="H11" s="21" t="n">
        <v>0.0147348029484778</v>
      </c>
      <c r="I11" s="21" t="n">
        <v>0</v>
      </c>
      <c r="J11" s="21" t="n">
        <v>0.00920261812158582</v>
      </c>
      <c r="K11" s="21" t="n">
        <v>0.0358403244520956</v>
      </c>
      <c r="L11" s="21" t="n">
        <v>0</v>
      </c>
      <c r="M11" s="21"/>
      <c r="N11" s="21" t="n">
        <v>0</v>
      </c>
      <c r="O11" s="21" t="n">
        <v>0.0223172772638926</v>
      </c>
      <c r="P11" s="21" t="n">
        <v>0.0252789024804328</v>
      </c>
      <c r="Q11" s="21" t="n">
        <v>0.00338994720147357</v>
      </c>
      <c r="R11" s="21" t="n">
        <v>0.0103255463895896</v>
      </c>
      <c r="S11" s="21"/>
      <c r="T11" s="21" t="n">
        <v>0</v>
      </c>
      <c r="U11" s="21" t="n">
        <v>0.045050822429546</v>
      </c>
      <c r="V11" s="21" t="n">
        <v>0.0121388382022917</v>
      </c>
      <c r="W11" s="21" t="n">
        <v>0.00872776681037464</v>
      </c>
      <c r="X11" s="21"/>
      <c r="Y11" s="21" t="n">
        <v>0.00896264308750638</v>
      </c>
      <c r="Z11" s="21" t="n">
        <v>0.0303093669034498</v>
      </c>
      <c r="AA11" s="21" t="s">
        <v>118</v>
      </c>
      <c r="AB11" s="21" t="s">
        <v>118</v>
      </c>
      <c r="AC11" s="21" t="s">
        <v>118</v>
      </c>
      <c r="AD11" s="21" t="s">
        <v>118</v>
      </c>
      <c r="AE11" s="21"/>
      <c r="AF11" s="21" t="n">
        <v>0.00672573026092638</v>
      </c>
      <c r="AG11" s="21"/>
      <c r="AH11" s="21" t="n">
        <v>0.00936385450463329</v>
      </c>
      <c r="AI11" s="21"/>
      <c r="AJ11" s="21" t="n">
        <v>0.0086639113120286</v>
      </c>
      <c r="AK11" s="21" t="n">
        <v>0.0148737352822372</v>
      </c>
      <c r="AL11" s="21" t="n">
        <v>0.0254514294684721</v>
      </c>
      <c r="AM11" s="21" t="n">
        <v>0</v>
      </c>
      <c r="AN11" s="21" t="n">
        <v>0.0287067742842706</v>
      </c>
      <c r="AO11" s="21" t="n">
        <v>0.0191937944027876</v>
      </c>
      <c r="AP11" s="21" t="n">
        <v>0</v>
      </c>
    </row>
    <row r="12">
      <c r="B12" s="18" t="s">
        <v>224</v>
      </c>
    </row>
    <row r="13">
      <c r="B13" t="s">
        <v>65</v>
      </c>
    </row>
    <row r="14">
      <c r="B14" t="s">
        <v>66</v>
      </c>
    </row>
    <row r="16">
      <c r="B16" s="9" t="str">
        <f>=HYPERLINK("#'Contents'!A1", "Return to Contents")</f>
      </c>
    </row>
  </sheetData>
  <mergeCells count="9">
    <mergeCell ref="D5:E5"/>
    <mergeCell ref="G5:L5"/>
    <mergeCell ref="N5:R5"/>
    <mergeCell ref="T5:W5"/>
    <mergeCell ref="Y5:AD5"/>
    <mergeCell ref="AF5:AF5"/>
    <mergeCell ref="AH5:AH5"/>
    <mergeCell ref="AJ5:AP5"/>
    <mergeCell ref="D2:AJ2"/>
  </mergeCells>
  <pageMargins left="0.7" right="0.7" top="0.75" bottom="0.75" header="0.3" footer="0.3"/>
  <pageSetup paperSize="9" orientation="portrait" horizontalDpi="300" verticalDpi="300" r:id="rId2"/>
  <drawing r:id="rId1"/>
</worksheet>
</file>

<file path=xl/worksheets/sheet6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2.21" hidden="0" customWidth="1"/>
    <col min="20" max="20" width="10.71" hidden="0" customWidth="1"/>
    <col min="21" max="21" width="10.71" hidden="0" customWidth="1"/>
    <col min="22" max="22" width="10.71" hidden="0" customWidth="1"/>
    <col min="23" max="23" width="10.71" hidden="0" customWidth="1"/>
    <col min="24" max="24" width="2.2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2.21" hidden="0" customWidth="1"/>
    <col min="34" max="34" width="10.71" hidden="0" customWidth="1"/>
    <col min="35" max="35" width="2.2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s>
  <sheetData>
    <row r="2" ht="40" customHeight="1">
      <c r="D2" s="16" t="s">
        <v>229</v>
      </c>
    </row>
    <row r="5" ht="30" customHeight="1">
      <c r="B5" s="17"/>
      <c r="C5" s="17"/>
      <c r="D5" s="17" t="s">
        <v>51</v>
      </c>
      <c r="E5" s="17"/>
      <c r="F5" s="17"/>
      <c r="G5" s="17" t="s">
        <v>52</v>
      </c>
      <c r="H5" s="17"/>
      <c r="I5" s="17"/>
      <c r="J5" s="17"/>
      <c r="K5" s="17"/>
      <c r="L5" s="17"/>
      <c r="M5" s="17"/>
      <c r="N5" s="17" t="s">
        <v>53</v>
      </c>
      <c r="O5" s="17"/>
      <c r="P5" s="17"/>
      <c r="Q5" s="17"/>
      <c r="R5" s="17"/>
      <c r="S5" s="17"/>
      <c r="T5" s="17" t="s">
        <v>54</v>
      </c>
      <c r="U5" s="17"/>
      <c r="V5" s="17"/>
      <c r="W5" s="17"/>
      <c r="X5" s="17"/>
      <c r="Y5" s="17" t="s">
        <v>55</v>
      </c>
      <c r="Z5" s="17"/>
      <c r="AA5" s="17"/>
      <c r="AB5" s="17"/>
      <c r="AC5" s="17"/>
      <c r="AD5" s="17"/>
      <c r="AE5" s="17"/>
      <c r="AF5" s="17" t="s">
        <v>42</v>
      </c>
      <c r="AG5" s="17"/>
      <c r="AH5" s="17" t="s">
        <v>43</v>
      </c>
      <c r="AI5" s="17"/>
      <c r="AJ5" s="17" t="s">
        <v>56</v>
      </c>
      <c r="AK5" s="17"/>
      <c r="AL5" s="17"/>
      <c r="AM5" s="17"/>
      <c r="AN5" s="17"/>
      <c r="AO5" s="17"/>
      <c r="AP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R6" s="13" t="s">
        <v>31</v>
      </c>
      <c r="T6" s="13" t="s">
        <v>32</v>
      </c>
      <c r="U6" s="13" t="s">
        <v>33</v>
      </c>
      <c r="V6" s="13" t="s">
        <v>34</v>
      </c>
      <c r="W6" s="13" t="s">
        <v>35</v>
      </c>
      <c r="Y6" s="13" t="s">
        <v>36</v>
      </c>
      <c r="Z6" s="13" t="s">
        <v>37</v>
      </c>
      <c r="AA6" s="13" t="s">
        <v>38</v>
      </c>
      <c r="AB6" s="13" t="s">
        <v>39</v>
      </c>
      <c r="AC6" s="13" t="s">
        <v>40</v>
      </c>
      <c r="AD6" s="13" t="s">
        <v>41</v>
      </c>
      <c r="AF6" s="13" t="s">
        <v>42</v>
      </c>
      <c r="AH6" s="13" t="s">
        <v>43</v>
      </c>
      <c r="AJ6" s="13" t="s">
        <v>44</v>
      </c>
      <c r="AK6" s="13" t="s">
        <v>45</v>
      </c>
      <c r="AL6" s="13" t="s">
        <v>46</v>
      </c>
      <c r="AM6" s="13" t="s">
        <v>47</v>
      </c>
      <c r="AN6" s="13" t="s">
        <v>48</v>
      </c>
      <c r="AO6" s="13" t="s">
        <v>49</v>
      </c>
      <c r="AP6" s="13" t="s">
        <v>50</v>
      </c>
    </row>
    <row r="7" ht="30" customHeight="1">
      <c r="B7" s="11" t="s">
        <v>19</v>
      </c>
      <c r="C7" s="11" t="n">
        <v>578</v>
      </c>
      <c r="D7" s="11" t="n">
        <v>302</v>
      </c>
      <c r="E7" s="11" t="n">
        <v>276</v>
      </c>
      <c r="F7" s="11"/>
      <c r="G7" s="11" t="n">
        <v>60</v>
      </c>
      <c r="H7" s="11" t="n">
        <v>151</v>
      </c>
      <c r="I7" s="11" t="n">
        <v>156</v>
      </c>
      <c r="J7" s="11" t="n">
        <v>128</v>
      </c>
      <c r="K7" s="11" t="n">
        <v>64</v>
      </c>
      <c r="L7" s="11" t="n">
        <v>19</v>
      </c>
      <c r="M7" s="11"/>
      <c r="N7" s="11" t="n">
        <v>17</v>
      </c>
      <c r="O7" s="11" t="n">
        <v>78</v>
      </c>
      <c r="P7" s="11" t="n">
        <v>111</v>
      </c>
      <c r="Q7" s="11" t="n">
        <v>238</v>
      </c>
      <c r="R7" s="11" t="n">
        <v>133</v>
      </c>
      <c r="S7" s="11"/>
      <c r="T7" s="11" t="n">
        <v>21</v>
      </c>
      <c r="U7" s="11" t="n">
        <v>50</v>
      </c>
      <c r="V7" s="11" t="n">
        <v>97</v>
      </c>
      <c r="W7" s="11" t="n">
        <v>370</v>
      </c>
      <c r="X7" s="11"/>
      <c r="Y7" s="11" t="n">
        <v>473</v>
      </c>
      <c r="Z7" s="11" t="n">
        <v>105</v>
      </c>
      <c r="AA7" s="11" t="s">
        <v>117</v>
      </c>
      <c r="AB7" s="11" t="s">
        <v>117</v>
      </c>
      <c r="AC7" s="11" t="s">
        <v>117</v>
      </c>
      <c r="AD7" s="11" t="s">
        <v>117</v>
      </c>
      <c r="AE7" s="11"/>
      <c r="AF7" s="11" t="n">
        <v>279</v>
      </c>
      <c r="AG7" s="11"/>
      <c r="AH7" s="11" t="n">
        <v>545</v>
      </c>
      <c r="AI7" s="11"/>
      <c r="AJ7" s="11" t="n">
        <v>169</v>
      </c>
      <c r="AK7" s="11" t="n">
        <v>88</v>
      </c>
      <c r="AL7" s="11" t="n">
        <v>120</v>
      </c>
      <c r="AM7" s="11" t="n">
        <v>60</v>
      </c>
      <c r="AN7" s="11" t="n">
        <v>33</v>
      </c>
      <c r="AO7" s="11" t="n">
        <v>61</v>
      </c>
      <c r="AP7" s="11" t="n">
        <v>47</v>
      </c>
    </row>
    <row r="8" ht="30" customHeight="1">
      <c r="B8" s="12" t="s">
        <v>20</v>
      </c>
      <c r="C8" s="12" t="n">
        <v>528</v>
      </c>
      <c r="D8" s="12" t="n">
        <v>296</v>
      </c>
      <c r="E8" s="12" t="n">
        <v>232</v>
      </c>
      <c r="F8" s="12"/>
      <c r="G8" s="12" t="n">
        <v>51</v>
      </c>
      <c r="H8" s="12" t="n">
        <v>139</v>
      </c>
      <c r="I8" s="12" t="n">
        <v>130</v>
      </c>
      <c r="J8" s="12" t="n">
        <v>122</v>
      </c>
      <c r="K8" s="12" t="n">
        <v>67</v>
      </c>
      <c r="L8" s="12" t="n">
        <v>20</v>
      </c>
      <c r="M8" s="12"/>
      <c r="N8" s="12" t="n">
        <v>20</v>
      </c>
      <c r="O8" s="12" t="n">
        <v>87</v>
      </c>
      <c r="P8" s="12" t="n">
        <v>132</v>
      </c>
      <c r="Q8" s="12" t="n">
        <v>187</v>
      </c>
      <c r="R8" s="12" t="n">
        <v>102</v>
      </c>
      <c r="S8" s="12"/>
      <c r="T8" s="12" t="n">
        <v>20</v>
      </c>
      <c r="U8" s="12" t="n">
        <v>49</v>
      </c>
      <c r="V8" s="12" t="n">
        <v>98</v>
      </c>
      <c r="W8" s="12" t="n">
        <v>322</v>
      </c>
      <c r="X8" s="12"/>
      <c r="Y8" s="12" t="n">
        <v>424</v>
      </c>
      <c r="Z8" s="12" t="n">
        <v>104</v>
      </c>
      <c r="AA8" s="12" t="s">
        <v>117</v>
      </c>
      <c r="AB8" s="12" t="s">
        <v>117</v>
      </c>
      <c r="AC8" s="12" t="s">
        <v>117</v>
      </c>
      <c r="AD8" s="12" t="s">
        <v>117</v>
      </c>
      <c r="AE8" s="12"/>
      <c r="AF8" s="12" t="n">
        <v>262</v>
      </c>
      <c r="AG8" s="12"/>
      <c r="AH8" s="12" t="n">
        <v>497</v>
      </c>
      <c r="AI8" s="12"/>
      <c r="AJ8" s="12" t="n">
        <v>137</v>
      </c>
      <c r="AK8" s="12" t="n">
        <v>81</v>
      </c>
      <c r="AL8" s="12" t="n">
        <v>99</v>
      </c>
      <c r="AM8" s="12" t="n">
        <v>59</v>
      </c>
      <c r="AN8" s="12" t="n">
        <v>37</v>
      </c>
      <c r="AO8" s="12" t="n">
        <v>52</v>
      </c>
      <c r="AP8" s="12" t="n">
        <v>64</v>
      </c>
    </row>
    <row r="9">
      <c r="B9" s="20" t="s">
        <v>221</v>
      </c>
      <c r="C9" s="19" t="n">
        <v>0.476928075751547</v>
      </c>
      <c r="D9" s="19" t="n">
        <v>0.493443265587379</v>
      </c>
      <c r="E9" s="19" t="n">
        <v>0.455877984725142</v>
      </c>
      <c r="F9" s="19"/>
      <c r="G9" s="19" t="n">
        <v>0.392909675160595</v>
      </c>
      <c r="H9" s="19" t="n">
        <v>0.567807365360058</v>
      </c>
      <c r="I9" s="19" t="n">
        <v>0.483939502105433</v>
      </c>
      <c r="J9" s="19" t="n">
        <v>0.470802665920582</v>
      </c>
      <c r="K9" s="19" t="n">
        <v>0.419526930011363</v>
      </c>
      <c r="L9" s="19" t="n">
        <v>0.245171338238724</v>
      </c>
      <c r="M9" s="19"/>
      <c r="N9" s="19" t="n">
        <v>0.274504695349529</v>
      </c>
      <c r="O9" s="19" t="n">
        <v>0.471373586102249</v>
      </c>
      <c r="P9" s="19" t="n">
        <v>0.376948916846482</v>
      </c>
      <c r="Q9" s="19" t="n">
        <v>0.506609673982063</v>
      </c>
      <c r="R9" s="19" t="n">
        <v>0.598619353815615</v>
      </c>
      <c r="S9" s="19"/>
      <c r="T9" s="19" t="n">
        <v>0.423795664550162</v>
      </c>
      <c r="U9" s="19" t="n">
        <v>0.413609653618165</v>
      </c>
      <c r="V9" s="19" t="n">
        <v>0.484002257953204</v>
      </c>
      <c r="W9" s="19" t="n">
        <v>0.509421771730536</v>
      </c>
      <c r="X9" s="19"/>
      <c r="Y9" s="19" t="n">
        <v>0.498712113383255</v>
      </c>
      <c r="Z9" s="19" t="n">
        <v>0.388355630129923</v>
      </c>
      <c r="AA9" s="19" t="s">
        <v>118</v>
      </c>
      <c r="AB9" s="19" t="s">
        <v>118</v>
      </c>
      <c r="AC9" s="19" t="s">
        <v>118</v>
      </c>
      <c r="AD9" s="19" t="s">
        <v>118</v>
      </c>
      <c r="AE9" s="19"/>
      <c r="AF9" s="19" t="n">
        <v>0.441021084676737</v>
      </c>
      <c r="AG9" s="19"/>
      <c r="AH9" s="19" t="n">
        <v>0.484426459150227</v>
      </c>
      <c r="AI9" s="19"/>
      <c r="AJ9" s="19" t="n">
        <v>0.525515251857411</v>
      </c>
      <c r="AK9" s="19" t="n">
        <v>0.433771262110935</v>
      </c>
      <c r="AL9" s="19" t="n">
        <v>0.460424993077675</v>
      </c>
      <c r="AM9" s="19" t="n">
        <v>0.543705147898866</v>
      </c>
      <c r="AN9" s="19" t="n">
        <v>0.355378447456519</v>
      </c>
      <c r="AO9" s="19" t="n">
        <v>0.507232075101589</v>
      </c>
      <c r="AP9" s="19" t="n">
        <v>0.437050733668627</v>
      </c>
    </row>
    <row r="10">
      <c r="B10" s="20" t="s">
        <v>222</v>
      </c>
      <c r="C10" s="19" t="n">
        <v>0.503812157148544</v>
      </c>
      <c r="D10" s="19" t="n">
        <v>0.474654104671711</v>
      </c>
      <c r="E10" s="19" t="n">
        <v>0.540976710804377</v>
      </c>
      <c r="F10" s="19"/>
      <c r="G10" s="19" t="n">
        <v>0.53201472623505</v>
      </c>
      <c r="H10" s="19" t="n">
        <v>0.404878141490378</v>
      </c>
      <c r="I10" s="19" t="n">
        <v>0.516060497894567</v>
      </c>
      <c r="J10" s="19" t="n">
        <v>0.519994715957832</v>
      </c>
      <c r="K10" s="19" t="n">
        <v>0.569540219681294</v>
      </c>
      <c r="L10" s="19" t="n">
        <v>0.717865386699729</v>
      </c>
      <c r="M10" s="19"/>
      <c r="N10" s="19" t="n">
        <v>0.725495304650471</v>
      </c>
      <c r="O10" s="19" t="n">
        <v>0.516849970904714</v>
      </c>
      <c r="P10" s="19" t="n">
        <v>0.577915419252233</v>
      </c>
      <c r="Q10" s="19" t="n">
        <v>0.485510315423727</v>
      </c>
      <c r="R10" s="19" t="n">
        <v>0.384361271360382</v>
      </c>
      <c r="S10" s="19"/>
      <c r="T10" s="19" t="n">
        <v>0.576204335449838</v>
      </c>
      <c r="U10" s="19" t="n">
        <v>0.586390346381835</v>
      </c>
      <c r="V10" s="19" t="n">
        <v>0.505447270593924</v>
      </c>
      <c r="W10" s="19" t="n">
        <v>0.465362954925108</v>
      </c>
      <c r="X10" s="19"/>
      <c r="Y10" s="19" t="n">
        <v>0.483923141788455</v>
      </c>
      <c r="Z10" s="19" t="n">
        <v>0.584679568472008</v>
      </c>
      <c r="AA10" s="19" t="s">
        <v>118</v>
      </c>
      <c r="AB10" s="19" t="s">
        <v>118</v>
      </c>
      <c r="AC10" s="19" t="s">
        <v>118</v>
      </c>
      <c r="AD10" s="19" t="s">
        <v>118</v>
      </c>
      <c r="AE10" s="19"/>
      <c r="AF10" s="19" t="n">
        <v>0.538779473689509</v>
      </c>
      <c r="AG10" s="19"/>
      <c r="AH10" s="19" t="n">
        <v>0.501785139904883</v>
      </c>
      <c r="AI10" s="19"/>
      <c r="AJ10" s="19" t="n">
        <v>0.454440236755551</v>
      </c>
      <c r="AK10" s="19" t="n">
        <v>0.553301230587485</v>
      </c>
      <c r="AL10" s="19" t="n">
        <v>0.509328309902756</v>
      </c>
      <c r="AM10" s="19" t="n">
        <v>0.443666007382419</v>
      </c>
      <c r="AN10" s="19" t="n">
        <v>0.572542509734621</v>
      </c>
      <c r="AO10" s="19" t="n">
        <v>0.492767924898411</v>
      </c>
      <c r="AP10" s="19" t="n">
        <v>0.562949266331373</v>
      </c>
    </row>
    <row r="11">
      <c r="B11" s="20" t="s">
        <v>60</v>
      </c>
      <c r="C11" s="21" t="n">
        <v>0.0192597670999086</v>
      </c>
      <c r="D11" s="21" t="n">
        <v>0.03190262974091</v>
      </c>
      <c r="E11" s="21" t="n">
        <v>0.00314530447048118</v>
      </c>
      <c r="F11" s="21"/>
      <c r="G11" s="21" t="n">
        <v>0.0750755986043552</v>
      </c>
      <c r="H11" s="21" t="n">
        <v>0.0273144931495636</v>
      </c>
      <c r="I11" s="21" t="n">
        <v>0</v>
      </c>
      <c r="J11" s="21" t="n">
        <v>0.00920261812158582</v>
      </c>
      <c r="K11" s="21" t="n">
        <v>0.010932850307343</v>
      </c>
      <c r="L11" s="21" t="n">
        <v>0.0369632750615475</v>
      </c>
      <c r="M11" s="21"/>
      <c r="N11" s="21" t="n">
        <v>0</v>
      </c>
      <c r="O11" s="21" t="n">
        <v>0.0117764429930372</v>
      </c>
      <c r="P11" s="21" t="n">
        <v>0.0451356639012854</v>
      </c>
      <c r="Q11" s="21" t="n">
        <v>0.00788001059421004</v>
      </c>
      <c r="R11" s="21" t="n">
        <v>0.0170193748240029</v>
      </c>
      <c r="S11" s="21"/>
      <c r="T11" s="21" t="n">
        <v>0</v>
      </c>
      <c r="U11" s="21" t="n">
        <v>0</v>
      </c>
      <c r="V11" s="21" t="n">
        <v>0.0105504714528723</v>
      </c>
      <c r="W11" s="21" t="n">
        <v>0.0252152733443558</v>
      </c>
      <c r="X11" s="21"/>
      <c r="Y11" s="21" t="n">
        <v>0.0173647448282897</v>
      </c>
      <c r="Z11" s="21" t="n">
        <v>0.0269648013980692</v>
      </c>
      <c r="AA11" s="21" t="s">
        <v>118</v>
      </c>
      <c r="AB11" s="21" t="s">
        <v>118</v>
      </c>
      <c r="AC11" s="21" t="s">
        <v>118</v>
      </c>
      <c r="AD11" s="21" t="s">
        <v>118</v>
      </c>
      <c r="AE11" s="21"/>
      <c r="AF11" s="21" t="n">
        <v>0.0201994416337543</v>
      </c>
      <c r="AG11" s="21"/>
      <c r="AH11" s="21" t="n">
        <v>0.01378840094489</v>
      </c>
      <c r="AI11" s="21"/>
      <c r="AJ11" s="21" t="n">
        <v>0.0200445113870377</v>
      </c>
      <c r="AK11" s="21" t="n">
        <v>0.0129275073015799</v>
      </c>
      <c r="AL11" s="21" t="n">
        <v>0.0302466970195686</v>
      </c>
      <c r="AM11" s="21" t="n">
        <v>0.0126288447187153</v>
      </c>
      <c r="AN11" s="21" t="n">
        <v>0.0720790428088605</v>
      </c>
      <c r="AO11" s="21" t="n">
        <v>0</v>
      </c>
      <c r="AP11" s="21" t="n">
        <v>0</v>
      </c>
    </row>
    <row r="12">
      <c r="B12" s="18" t="s">
        <v>224</v>
      </c>
    </row>
    <row r="13">
      <c r="B13" t="s">
        <v>65</v>
      </c>
    </row>
    <row r="14">
      <c r="B14" t="s">
        <v>66</v>
      </c>
    </row>
    <row r="16">
      <c r="B16" s="9" t="str">
        <f>=HYPERLINK("#'Contents'!A1", "Return to Contents")</f>
      </c>
    </row>
  </sheetData>
  <mergeCells count="9">
    <mergeCell ref="D5:E5"/>
    <mergeCell ref="G5:L5"/>
    <mergeCell ref="N5:R5"/>
    <mergeCell ref="T5:W5"/>
    <mergeCell ref="Y5:AD5"/>
    <mergeCell ref="AF5:AF5"/>
    <mergeCell ref="AH5:AH5"/>
    <mergeCell ref="AJ5:AP5"/>
    <mergeCell ref="D2:AJ2"/>
  </mergeCells>
  <pageMargins left="0.7" right="0.7" top="0.75" bottom="0.75" header="0.3" footer="0.3"/>
  <pageSetup paperSize="9" orientation="portrait" horizontalDpi="300" verticalDpi="300" r:id="rId2"/>
  <drawing r:id="rId1"/>
</worksheet>
</file>

<file path=xl/worksheets/sheet6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2.21" hidden="0" customWidth="1"/>
    <col min="20" max="20" width="10.71" hidden="0" customWidth="1"/>
    <col min="21" max="21" width="10.71" hidden="0" customWidth="1"/>
    <col min="22" max="22" width="10.71" hidden="0" customWidth="1"/>
    <col min="23" max="23" width="10.71" hidden="0" customWidth="1"/>
    <col min="24" max="24" width="2.2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2.21" hidden="0" customWidth="1"/>
    <col min="34" max="34" width="10.71" hidden="0" customWidth="1"/>
    <col min="35" max="35" width="2.2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s>
  <sheetData>
    <row r="2" ht="40" customHeight="1">
      <c r="D2" s="16" t="s">
        <v>234</v>
      </c>
    </row>
    <row r="5" ht="30" customHeight="1">
      <c r="B5" s="17"/>
      <c r="C5" s="17"/>
      <c r="D5" s="17" t="s">
        <v>51</v>
      </c>
      <c r="E5" s="17"/>
      <c r="F5" s="17"/>
      <c r="G5" s="17" t="s">
        <v>52</v>
      </c>
      <c r="H5" s="17"/>
      <c r="I5" s="17"/>
      <c r="J5" s="17"/>
      <c r="K5" s="17"/>
      <c r="L5" s="17"/>
      <c r="M5" s="17"/>
      <c r="N5" s="17" t="s">
        <v>53</v>
      </c>
      <c r="O5" s="17"/>
      <c r="P5" s="17"/>
      <c r="Q5" s="17"/>
      <c r="R5" s="17"/>
      <c r="S5" s="17"/>
      <c r="T5" s="17" t="s">
        <v>54</v>
      </c>
      <c r="U5" s="17"/>
      <c r="V5" s="17"/>
      <c r="W5" s="17"/>
      <c r="X5" s="17"/>
      <c r="Y5" s="17" t="s">
        <v>55</v>
      </c>
      <c r="Z5" s="17"/>
      <c r="AA5" s="17"/>
      <c r="AB5" s="17"/>
      <c r="AC5" s="17"/>
      <c r="AD5" s="17"/>
      <c r="AE5" s="17"/>
      <c r="AF5" s="17" t="s">
        <v>42</v>
      </c>
      <c r="AG5" s="17"/>
      <c r="AH5" s="17" t="s">
        <v>43</v>
      </c>
      <c r="AI5" s="17"/>
      <c r="AJ5" s="17" t="s">
        <v>56</v>
      </c>
      <c r="AK5" s="17"/>
      <c r="AL5" s="17"/>
      <c r="AM5" s="17"/>
      <c r="AN5" s="17"/>
      <c r="AO5" s="17"/>
      <c r="AP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R6" s="13" t="s">
        <v>31</v>
      </c>
      <c r="T6" s="13" t="s">
        <v>32</v>
      </c>
      <c r="U6" s="13" t="s">
        <v>33</v>
      </c>
      <c r="V6" s="13" t="s">
        <v>34</v>
      </c>
      <c r="W6" s="13" t="s">
        <v>35</v>
      </c>
      <c r="Y6" s="13" t="s">
        <v>36</v>
      </c>
      <c r="Z6" s="13" t="s">
        <v>37</v>
      </c>
      <c r="AA6" s="13" t="s">
        <v>38</v>
      </c>
      <c r="AB6" s="13" t="s">
        <v>39</v>
      </c>
      <c r="AC6" s="13" t="s">
        <v>40</v>
      </c>
      <c r="AD6" s="13" t="s">
        <v>41</v>
      </c>
      <c r="AF6" s="13" t="s">
        <v>42</v>
      </c>
      <c r="AH6" s="13" t="s">
        <v>43</v>
      </c>
      <c r="AJ6" s="13" t="s">
        <v>44</v>
      </c>
      <c r="AK6" s="13" t="s">
        <v>45</v>
      </c>
      <c r="AL6" s="13" t="s">
        <v>46</v>
      </c>
      <c r="AM6" s="13" t="s">
        <v>47</v>
      </c>
      <c r="AN6" s="13" t="s">
        <v>48</v>
      </c>
      <c r="AO6" s="13" t="s">
        <v>49</v>
      </c>
      <c r="AP6" s="13" t="s">
        <v>50</v>
      </c>
    </row>
    <row r="7" ht="30" customHeight="1">
      <c r="B7" s="11" t="s">
        <v>19</v>
      </c>
      <c r="C7" s="11" t="n">
        <v>578</v>
      </c>
      <c r="D7" s="11" t="n">
        <v>302</v>
      </c>
      <c r="E7" s="11" t="n">
        <v>276</v>
      </c>
      <c r="F7" s="11"/>
      <c r="G7" s="11" t="n">
        <v>60</v>
      </c>
      <c r="H7" s="11" t="n">
        <v>151</v>
      </c>
      <c r="I7" s="11" t="n">
        <v>156</v>
      </c>
      <c r="J7" s="11" t="n">
        <v>128</v>
      </c>
      <c r="K7" s="11" t="n">
        <v>64</v>
      </c>
      <c r="L7" s="11" t="n">
        <v>19</v>
      </c>
      <c r="M7" s="11"/>
      <c r="N7" s="11" t="n">
        <v>17</v>
      </c>
      <c r="O7" s="11" t="n">
        <v>78</v>
      </c>
      <c r="P7" s="11" t="n">
        <v>111</v>
      </c>
      <c r="Q7" s="11" t="n">
        <v>238</v>
      </c>
      <c r="R7" s="11" t="n">
        <v>133</v>
      </c>
      <c r="S7" s="11"/>
      <c r="T7" s="11" t="n">
        <v>21</v>
      </c>
      <c r="U7" s="11" t="n">
        <v>50</v>
      </c>
      <c r="V7" s="11" t="n">
        <v>97</v>
      </c>
      <c r="W7" s="11" t="n">
        <v>370</v>
      </c>
      <c r="X7" s="11"/>
      <c r="Y7" s="11" t="n">
        <v>473</v>
      </c>
      <c r="Z7" s="11" t="n">
        <v>105</v>
      </c>
      <c r="AA7" s="11" t="s">
        <v>117</v>
      </c>
      <c r="AB7" s="11" t="s">
        <v>117</v>
      </c>
      <c r="AC7" s="11" t="s">
        <v>117</v>
      </c>
      <c r="AD7" s="11" t="s">
        <v>117</v>
      </c>
      <c r="AE7" s="11"/>
      <c r="AF7" s="11" t="n">
        <v>279</v>
      </c>
      <c r="AG7" s="11"/>
      <c r="AH7" s="11" t="n">
        <v>545</v>
      </c>
      <c r="AI7" s="11"/>
      <c r="AJ7" s="11" t="n">
        <v>169</v>
      </c>
      <c r="AK7" s="11" t="n">
        <v>88</v>
      </c>
      <c r="AL7" s="11" t="n">
        <v>120</v>
      </c>
      <c r="AM7" s="11" t="n">
        <v>60</v>
      </c>
      <c r="AN7" s="11" t="n">
        <v>33</v>
      </c>
      <c r="AO7" s="11" t="n">
        <v>61</v>
      </c>
      <c r="AP7" s="11" t="n">
        <v>47</v>
      </c>
    </row>
    <row r="8" ht="30" customHeight="1">
      <c r="B8" s="12" t="s">
        <v>20</v>
      </c>
      <c r="C8" s="12" t="n">
        <v>528</v>
      </c>
      <c r="D8" s="12" t="n">
        <v>296</v>
      </c>
      <c r="E8" s="12" t="n">
        <v>232</v>
      </c>
      <c r="F8" s="12"/>
      <c r="G8" s="12" t="n">
        <v>51</v>
      </c>
      <c r="H8" s="12" t="n">
        <v>139</v>
      </c>
      <c r="I8" s="12" t="n">
        <v>130</v>
      </c>
      <c r="J8" s="12" t="n">
        <v>122</v>
      </c>
      <c r="K8" s="12" t="n">
        <v>67</v>
      </c>
      <c r="L8" s="12" t="n">
        <v>20</v>
      </c>
      <c r="M8" s="12"/>
      <c r="N8" s="12" t="n">
        <v>20</v>
      </c>
      <c r="O8" s="12" t="n">
        <v>87</v>
      </c>
      <c r="P8" s="12" t="n">
        <v>132</v>
      </c>
      <c r="Q8" s="12" t="n">
        <v>187</v>
      </c>
      <c r="R8" s="12" t="n">
        <v>102</v>
      </c>
      <c r="S8" s="12"/>
      <c r="T8" s="12" t="n">
        <v>20</v>
      </c>
      <c r="U8" s="12" t="n">
        <v>49</v>
      </c>
      <c r="V8" s="12" t="n">
        <v>98</v>
      </c>
      <c r="W8" s="12" t="n">
        <v>322</v>
      </c>
      <c r="X8" s="12"/>
      <c r="Y8" s="12" t="n">
        <v>424</v>
      </c>
      <c r="Z8" s="12" t="n">
        <v>104</v>
      </c>
      <c r="AA8" s="12" t="s">
        <v>117</v>
      </c>
      <c r="AB8" s="12" t="s">
        <v>117</v>
      </c>
      <c r="AC8" s="12" t="s">
        <v>117</v>
      </c>
      <c r="AD8" s="12" t="s">
        <v>117</v>
      </c>
      <c r="AE8" s="12"/>
      <c r="AF8" s="12" t="n">
        <v>262</v>
      </c>
      <c r="AG8" s="12"/>
      <c r="AH8" s="12" t="n">
        <v>497</v>
      </c>
      <c r="AI8" s="12"/>
      <c r="AJ8" s="12" t="n">
        <v>137</v>
      </c>
      <c r="AK8" s="12" t="n">
        <v>81</v>
      </c>
      <c r="AL8" s="12" t="n">
        <v>99</v>
      </c>
      <c r="AM8" s="12" t="n">
        <v>59</v>
      </c>
      <c r="AN8" s="12" t="n">
        <v>37</v>
      </c>
      <c r="AO8" s="12" t="n">
        <v>52</v>
      </c>
      <c r="AP8" s="12" t="n">
        <v>64</v>
      </c>
    </row>
    <row r="9">
      <c r="B9" s="20" t="s">
        <v>230</v>
      </c>
      <c r="C9" s="19" t="n">
        <v>0.273779984177549</v>
      </c>
      <c r="D9" s="19" t="n">
        <v>0.247305483368008</v>
      </c>
      <c r="E9" s="19" t="n">
        <v>0.307524110491515</v>
      </c>
      <c r="F9" s="19"/>
      <c r="G9" s="19" t="n">
        <v>0.303945512854536</v>
      </c>
      <c r="H9" s="19" t="n">
        <v>0.222791346123801</v>
      </c>
      <c r="I9" s="19" t="n">
        <v>0.228647340732121</v>
      </c>
      <c r="J9" s="19" t="n">
        <v>0.318210281410795</v>
      </c>
      <c r="K9" s="19" t="n">
        <v>0.334507333755776</v>
      </c>
      <c r="L9" s="19" t="n">
        <v>0.369273043317018</v>
      </c>
      <c r="M9" s="19"/>
      <c r="N9" s="19" t="n">
        <v>0.454983063858243</v>
      </c>
      <c r="O9" s="19" t="n">
        <v>0.329622948550957</v>
      </c>
      <c r="P9" s="19" t="n">
        <v>0.462587089231135</v>
      </c>
      <c r="Q9" s="19" t="n">
        <v>0.172808179557619</v>
      </c>
      <c r="R9" s="19" t="n">
        <v>0.134244314318793</v>
      </c>
      <c r="S9" s="19"/>
      <c r="T9" s="19" t="n">
        <v>0.256937924384822</v>
      </c>
      <c r="U9" s="19" t="n">
        <v>0.391042964508869</v>
      </c>
      <c r="V9" s="19" t="n">
        <v>0.309775491746519</v>
      </c>
      <c r="W9" s="19" t="n">
        <v>0.223484100446363</v>
      </c>
      <c r="X9" s="19"/>
      <c r="Y9" s="19" t="n">
        <v>0.243289474852395</v>
      </c>
      <c r="Z9" s="19" t="n">
        <v>0.397752363625098</v>
      </c>
      <c r="AA9" s="19" t="s">
        <v>118</v>
      </c>
      <c r="AB9" s="19" t="s">
        <v>118</v>
      </c>
      <c r="AC9" s="19" t="s">
        <v>118</v>
      </c>
      <c r="AD9" s="19" t="s">
        <v>118</v>
      </c>
      <c r="AE9" s="19"/>
      <c r="AF9" s="19" t="n">
        <v>0.282513575181505</v>
      </c>
      <c r="AG9" s="19"/>
      <c r="AH9" s="19" t="n">
        <v>0.263360092811476</v>
      </c>
      <c r="AI9" s="19"/>
      <c r="AJ9" s="19" t="n">
        <v>0.230457982042388</v>
      </c>
      <c r="AK9" s="19" t="n">
        <v>0.323333245658756</v>
      </c>
      <c r="AL9" s="19" t="n">
        <v>0.315919217361016</v>
      </c>
      <c r="AM9" s="19" t="n">
        <v>0.279441444403699</v>
      </c>
      <c r="AN9" s="19" t="n">
        <v>0.191800823907058</v>
      </c>
      <c r="AO9" s="19" t="n">
        <v>0.322377128611176</v>
      </c>
      <c r="AP9" s="19" t="n">
        <v>0.240233217555691</v>
      </c>
    </row>
    <row r="10">
      <c r="B10" s="20" t="s">
        <v>231</v>
      </c>
      <c r="C10" s="19" t="n">
        <v>0.39735306192083</v>
      </c>
      <c r="D10" s="19" t="n">
        <v>0.391427108485999</v>
      </c>
      <c r="E10" s="19" t="n">
        <v>0.404906221191865</v>
      </c>
      <c r="F10" s="19"/>
      <c r="G10" s="19" t="n">
        <v>0.383880134009154</v>
      </c>
      <c r="H10" s="19" t="n">
        <v>0.442459578416543</v>
      </c>
      <c r="I10" s="19" t="n">
        <v>0.4455277735475</v>
      </c>
      <c r="J10" s="19" t="n">
        <v>0.349076205332129</v>
      </c>
      <c r="K10" s="19" t="n">
        <v>0.37581866032297</v>
      </c>
      <c r="L10" s="19" t="n">
        <v>0.174273418766913</v>
      </c>
      <c r="M10" s="19"/>
      <c r="N10" s="19" t="n">
        <v>0.355165293396145</v>
      </c>
      <c r="O10" s="19" t="n">
        <v>0.417587848219853</v>
      </c>
      <c r="P10" s="19" t="n">
        <v>0.295223887352295</v>
      </c>
      <c r="Q10" s="19" t="n">
        <v>0.441631257957722</v>
      </c>
      <c r="R10" s="19" t="n">
        <v>0.434800631844594</v>
      </c>
      <c r="S10" s="19"/>
      <c r="T10" s="19" t="n">
        <v>0.22201797716849</v>
      </c>
      <c r="U10" s="19" t="n">
        <v>0.374178522582602</v>
      </c>
      <c r="V10" s="19" t="n">
        <v>0.449302698297931</v>
      </c>
      <c r="W10" s="19" t="n">
        <v>0.407585623396597</v>
      </c>
      <c r="X10" s="19"/>
      <c r="Y10" s="19" t="n">
        <v>0.419541060222704</v>
      </c>
      <c r="Z10" s="19" t="n">
        <v>0.307138139128698</v>
      </c>
      <c r="AA10" s="19" t="s">
        <v>118</v>
      </c>
      <c r="AB10" s="19" t="s">
        <v>118</v>
      </c>
      <c r="AC10" s="19" t="s">
        <v>118</v>
      </c>
      <c r="AD10" s="19" t="s">
        <v>118</v>
      </c>
      <c r="AE10" s="19"/>
      <c r="AF10" s="19" t="n">
        <v>0.368749736960253</v>
      </c>
      <c r="AG10" s="19"/>
      <c r="AH10" s="19" t="n">
        <v>0.407006357954732</v>
      </c>
      <c r="AI10" s="19"/>
      <c r="AJ10" s="19" t="n">
        <v>0.409396398358725</v>
      </c>
      <c r="AK10" s="19" t="n">
        <v>0.391001559311783</v>
      </c>
      <c r="AL10" s="19" t="n">
        <v>0.388713774446755</v>
      </c>
      <c r="AM10" s="19" t="n">
        <v>0.372514851698337</v>
      </c>
      <c r="AN10" s="19" t="n">
        <v>0.508407777271441</v>
      </c>
      <c r="AO10" s="19" t="n">
        <v>0.406999973967497</v>
      </c>
      <c r="AP10" s="19" t="n">
        <v>0.344595736133528</v>
      </c>
    </row>
    <row r="11">
      <c r="B11" s="20" t="s">
        <v>232</v>
      </c>
      <c r="C11" s="19" t="n">
        <v>0.233522253659665</v>
      </c>
      <c r="D11" s="19" t="n">
        <v>0.270613638375767</v>
      </c>
      <c r="E11" s="19" t="n">
        <v>0.186245956364229</v>
      </c>
      <c r="F11" s="19"/>
      <c r="G11" s="19" t="n">
        <v>0.236564189922026</v>
      </c>
      <c r="H11" s="19" t="n">
        <v>0.274663908664302</v>
      </c>
      <c r="I11" s="19" t="n">
        <v>0.175246484779507</v>
      </c>
      <c r="J11" s="19" t="n">
        <v>0.239741683500002</v>
      </c>
      <c r="K11" s="19" t="n">
        <v>0.226876391697829</v>
      </c>
      <c r="L11" s="19" t="n">
        <v>0.303679919008736</v>
      </c>
      <c r="M11" s="19"/>
      <c r="N11" s="19" t="n">
        <v>0.132706388764551</v>
      </c>
      <c r="O11" s="19" t="n">
        <v>0.18775526007287</v>
      </c>
      <c r="P11" s="19" t="n">
        <v>0.140987863536646</v>
      </c>
      <c r="Q11" s="19" t="n">
        <v>0.274010869373812</v>
      </c>
      <c r="R11" s="19" t="n">
        <v>0.338985660063481</v>
      </c>
      <c r="S11" s="19"/>
      <c r="T11" s="19" t="n">
        <v>0.385376556982879</v>
      </c>
      <c r="U11" s="19" t="n">
        <v>0.175162831842489</v>
      </c>
      <c r="V11" s="19" t="n">
        <v>0.188353045293714</v>
      </c>
      <c r="W11" s="19" t="n">
        <v>0.262188485313119</v>
      </c>
      <c r="X11" s="19"/>
      <c r="Y11" s="19" t="n">
        <v>0.234022092540685</v>
      </c>
      <c r="Z11" s="19" t="n">
        <v>0.231489942071831</v>
      </c>
      <c r="AA11" s="19" t="s">
        <v>118</v>
      </c>
      <c r="AB11" s="19" t="s">
        <v>118</v>
      </c>
      <c r="AC11" s="19" t="s">
        <v>118</v>
      </c>
      <c r="AD11" s="19" t="s">
        <v>118</v>
      </c>
      <c r="AE11" s="19"/>
      <c r="AF11" s="19" t="n">
        <v>0.242091365684454</v>
      </c>
      <c r="AG11" s="19"/>
      <c r="AH11" s="19" t="n">
        <v>0.231738151974979</v>
      </c>
      <c r="AI11" s="19"/>
      <c r="AJ11" s="19" t="n">
        <v>0.264003322030796</v>
      </c>
      <c r="AK11" s="19" t="n">
        <v>0.192036112747697</v>
      </c>
      <c r="AL11" s="19" t="n">
        <v>0.229456916190848</v>
      </c>
      <c r="AM11" s="19" t="n">
        <v>0.289490265415218</v>
      </c>
      <c r="AN11" s="19" t="n">
        <v>0.162003166253525</v>
      </c>
      <c r="AO11" s="19" t="n">
        <v>0.165839854113247</v>
      </c>
      <c r="AP11" s="19" t="n">
        <v>0.271511407982852</v>
      </c>
    </row>
    <row r="12">
      <c r="B12" s="20" t="s">
        <v>233</v>
      </c>
      <c r="C12" s="19" t="n">
        <v>0.0625439550638882</v>
      </c>
      <c r="D12" s="19" t="n">
        <v>0.0723242746258261</v>
      </c>
      <c r="E12" s="19" t="n">
        <v>0.0500780603879792</v>
      </c>
      <c r="F12" s="19"/>
      <c r="G12" s="19" t="n">
        <v>0.0334098793351567</v>
      </c>
      <c r="H12" s="19" t="n">
        <v>0.0352660463412314</v>
      </c>
      <c r="I12" s="19" t="n">
        <v>0.108916625879072</v>
      </c>
      <c r="J12" s="19" t="n">
        <v>0.0732578773011918</v>
      </c>
      <c r="K12" s="19" t="n">
        <v>0.0249939968263208</v>
      </c>
      <c r="L12" s="19" t="n">
        <v>0.0831510577130049</v>
      </c>
      <c r="M12" s="19"/>
      <c r="N12" s="19" t="n">
        <v>0.0571452539810612</v>
      </c>
      <c r="O12" s="19" t="n">
        <v>0.0449263188353511</v>
      </c>
      <c r="P12" s="19" t="n">
        <v>0.0689085653264796</v>
      </c>
      <c r="Q12" s="19" t="n">
        <v>0.0686296126151809</v>
      </c>
      <c r="R12" s="19" t="n">
        <v>0.0596858541413195</v>
      </c>
      <c r="S12" s="19"/>
      <c r="T12" s="19" t="n">
        <v>0.13566754146381</v>
      </c>
      <c r="U12" s="19" t="n">
        <v>0.0428089552174391</v>
      </c>
      <c r="V12" s="19" t="n">
        <v>0.0217663811569717</v>
      </c>
      <c r="W12" s="19" t="n">
        <v>0.0694843826412745</v>
      </c>
      <c r="X12" s="19"/>
      <c r="Y12" s="19" t="n">
        <v>0.0698337148917246</v>
      </c>
      <c r="Z12" s="19" t="n">
        <v>0.0329042772933204</v>
      </c>
      <c r="AA12" s="19" t="s">
        <v>118</v>
      </c>
      <c r="AB12" s="19" t="s">
        <v>118</v>
      </c>
      <c r="AC12" s="19" t="s">
        <v>118</v>
      </c>
      <c r="AD12" s="19" t="s">
        <v>118</v>
      </c>
      <c r="AE12" s="19"/>
      <c r="AF12" s="19" t="n">
        <v>0.0832737311456578</v>
      </c>
      <c r="AG12" s="19"/>
      <c r="AH12" s="19" t="n">
        <v>0.0648408526902182</v>
      </c>
      <c r="AI12" s="19"/>
      <c r="AJ12" s="19" t="n">
        <v>0.0735180424272552</v>
      </c>
      <c r="AK12" s="19" t="n">
        <v>0.0645342043018725</v>
      </c>
      <c r="AL12" s="19" t="n">
        <v>0.0520824884213276</v>
      </c>
      <c r="AM12" s="19" t="n">
        <v>0.03062152755559</v>
      </c>
      <c r="AN12" s="19" t="n">
        <v>0.0780120238434909</v>
      </c>
      <c r="AO12" s="19" t="n">
        <v>0.037141032537749</v>
      </c>
      <c r="AP12" s="19" t="n">
        <v>0.0939831886032267</v>
      </c>
    </row>
    <row r="13">
      <c r="B13" s="20" t="s">
        <v>60</v>
      </c>
      <c r="C13" s="21" t="n">
        <v>0.0328007451780687</v>
      </c>
      <c r="D13" s="21" t="n">
        <v>0.0183294951444</v>
      </c>
      <c r="E13" s="21" t="n">
        <v>0.051245651564411</v>
      </c>
      <c r="F13" s="21"/>
      <c r="G13" s="21" t="n">
        <v>0.0422002838791268</v>
      </c>
      <c r="H13" s="21" t="n">
        <v>0.0248191204541232</v>
      </c>
      <c r="I13" s="21" t="n">
        <v>0.041661775061799</v>
      </c>
      <c r="J13" s="21" t="n">
        <v>0.0197139524558829</v>
      </c>
      <c r="K13" s="21" t="n">
        <v>0.0378036173971035</v>
      </c>
      <c r="L13" s="21" t="n">
        <v>0.0696225611943282</v>
      </c>
      <c r="M13" s="21"/>
      <c r="N13" s="21" t="n">
        <v>0</v>
      </c>
      <c r="O13" s="21" t="n">
        <v>0.0201076243209699</v>
      </c>
      <c r="P13" s="21" t="n">
        <v>0.0322925945534453</v>
      </c>
      <c r="Q13" s="21" t="n">
        <v>0.0429200804956669</v>
      </c>
      <c r="R13" s="21" t="n">
        <v>0.0322835396318131</v>
      </c>
      <c r="S13" s="21"/>
      <c r="T13" s="21" t="n">
        <v>0</v>
      </c>
      <c r="U13" s="21" t="n">
        <v>0.0168067258485997</v>
      </c>
      <c r="V13" s="21" t="n">
        <v>0.0308023835048642</v>
      </c>
      <c r="W13" s="21" t="n">
        <v>0.0372574082026472</v>
      </c>
      <c r="X13" s="21"/>
      <c r="Y13" s="21" t="n">
        <v>0.0333136574924917</v>
      </c>
      <c r="Z13" s="21" t="n">
        <v>0.0307152778810525</v>
      </c>
      <c r="AA13" s="21" t="s">
        <v>118</v>
      </c>
      <c r="AB13" s="21" t="s">
        <v>118</v>
      </c>
      <c r="AC13" s="21" t="s">
        <v>118</v>
      </c>
      <c r="AD13" s="21" t="s">
        <v>118</v>
      </c>
      <c r="AE13" s="21"/>
      <c r="AF13" s="21" t="n">
        <v>0.0233715910281305</v>
      </c>
      <c r="AG13" s="21"/>
      <c r="AH13" s="21" t="n">
        <v>0.0330545445685947</v>
      </c>
      <c r="AI13" s="21"/>
      <c r="AJ13" s="21" t="n">
        <v>0.0226242551408364</v>
      </c>
      <c r="AK13" s="21" t="n">
        <v>0.0290948779798915</v>
      </c>
      <c r="AL13" s="21" t="n">
        <v>0.0138276035800537</v>
      </c>
      <c r="AM13" s="21" t="n">
        <v>0.0279319109271565</v>
      </c>
      <c r="AN13" s="21" t="n">
        <v>0.0597762087244843</v>
      </c>
      <c r="AO13" s="21" t="n">
        <v>0.067642010770331</v>
      </c>
      <c r="AP13" s="21" t="n">
        <v>0.0496764497247027</v>
      </c>
    </row>
    <row r="14">
      <c r="B14" s="18" t="s">
        <v>224</v>
      </c>
    </row>
    <row r="15">
      <c r="B15" t="s">
        <v>65</v>
      </c>
    </row>
    <row r="16">
      <c r="B16" t="s">
        <v>66</v>
      </c>
    </row>
    <row r="18">
      <c r="B18" s="9" t="str">
        <f>=HYPERLINK("#'Contents'!A1", "Return to Contents")</f>
      </c>
    </row>
  </sheetData>
  <mergeCells count="9">
    <mergeCell ref="D5:E5"/>
    <mergeCell ref="G5:L5"/>
    <mergeCell ref="N5:R5"/>
    <mergeCell ref="T5:W5"/>
    <mergeCell ref="Y5:AD5"/>
    <mergeCell ref="AF5:AF5"/>
    <mergeCell ref="AH5:AH5"/>
    <mergeCell ref="AJ5:AP5"/>
    <mergeCell ref="D2:AJ2"/>
  </mergeCells>
  <pageMargins left="0.7" right="0.7" top="0.75" bottom="0.75" header="0.3" footer="0.3"/>
  <pageSetup paperSize="9" orientation="portrait" horizontalDpi="300" verticalDpi="300" r:id="rId2"/>
  <drawing r:id="rId1"/>
</worksheet>
</file>

<file path=xl/worksheets/sheet6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2.21" hidden="0" customWidth="1"/>
    <col min="20" max="20" width="10.71" hidden="0" customWidth="1"/>
    <col min="21" max="21" width="10.71" hidden="0" customWidth="1"/>
    <col min="22" max="22" width="10.71" hidden="0" customWidth="1"/>
    <col min="23" max="23" width="10.71" hidden="0" customWidth="1"/>
    <col min="24" max="24" width="2.2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2.21" hidden="0" customWidth="1"/>
    <col min="34" max="34" width="10.71" hidden="0" customWidth="1"/>
    <col min="35" max="35" width="2.2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s>
  <sheetData>
    <row r="2" ht="40" customHeight="1">
      <c r="D2" s="16" t="s">
        <v>236</v>
      </c>
    </row>
    <row r="5" ht="30" customHeight="1">
      <c r="B5" s="17"/>
      <c r="C5" s="17"/>
      <c r="D5" s="17" t="s">
        <v>51</v>
      </c>
      <c r="E5" s="17"/>
      <c r="F5" s="17"/>
      <c r="G5" s="17" t="s">
        <v>52</v>
      </c>
      <c r="H5" s="17"/>
      <c r="I5" s="17"/>
      <c r="J5" s="17"/>
      <c r="K5" s="17"/>
      <c r="L5" s="17"/>
      <c r="M5" s="17"/>
      <c r="N5" s="17" t="s">
        <v>53</v>
      </c>
      <c r="O5" s="17"/>
      <c r="P5" s="17"/>
      <c r="Q5" s="17"/>
      <c r="R5" s="17"/>
      <c r="S5" s="17"/>
      <c r="T5" s="17" t="s">
        <v>54</v>
      </c>
      <c r="U5" s="17"/>
      <c r="V5" s="17"/>
      <c r="W5" s="17"/>
      <c r="X5" s="17"/>
      <c r="Y5" s="17" t="s">
        <v>55</v>
      </c>
      <c r="Z5" s="17"/>
      <c r="AA5" s="17"/>
      <c r="AB5" s="17"/>
      <c r="AC5" s="17"/>
      <c r="AD5" s="17"/>
      <c r="AE5" s="17"/>
      <c r="AF5" s="17" t="s">
        <v>42</v>
      </c>
      <c r="AG5" s="17"/>
      <c r="AH5" s="17" t="s">
        <v>43</v>
      </c>
      <c r="AI5" s="17"/>
      <c r="AJ5" s="17" t="s">
        <v>56</v>
      </c>
      <c r="AK5" s="17"/>
      <c r="AL5" s="17"/>
      <c r="AM5" s="17"/>
      <c r="AN5" s="17"/>
      <c r="AO5" s="17"/>
      <c r="AP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R6" s="13" t="s">
        <v>31</v>
      </c>
      <c r="T6" s="13" t="s">
        <v>32</v>
      </c>
      <c r="U6" s="13" t="s">
        <v>33</v>
      </c>
      <c r="V6" s="13" t="s">
        <v>34</v>
      </c>
      <c r="W6" s="13" t="s">
        <v>35</v>
      </c>
      <c r="Y6" s="13" t="s">
        <v>36</v>
      </c>
      <c r="Z6" s="13" t="s">
        <v>37</v>
      </c>
      <c r="AA6" s="13" t="s">
        <v>38</v>
      </c>
      <c r="AB6" s="13" t="s">
        <v>39</v>
      </c>
      <c r="AC6" s="13" t="s">
        <v>40</v>
      </c>
      <c r="AD6" s="13" t="s">
        <v>41</v>
      </c>
      <c r="AF6" s="13" t="s">
        <v>42</v>
      </c>
      <c r="AH6" s="13" t="s">
        <v>43</v>
      </c>
      <c r="AJ6" s="13" t="s">
        <v>44</v>
      </c>
      <c r="AK6" s="13" t="s">
        <v>45</v>
      </c>
      <c r="AL6" s="13" t="s">
        <v>46</v>
      </c>
      <c r="AM6" s="13" t="s">
        <v>47</v>
      </c>
      <c r="AN6" s="13" t="s">
        <v>48</v>
      </c>
      <c r="AO6" s="13" t="s">
        <v>49</v>
      </c>
      <c r="AP6" s="13" t="s">
        <v>50</v>
      </c>
    </row>
    <row r="7" ht="30" customHeight="1">
      <c r="B7" s="11" t="s">
        <v>19</v>
      </c>
      <c r="C7" s="11" t="n">
        <v>578</v>
      </c>
      <c r="D7" s="11" t="n">
        <v>302</v>
      </c>
      <c r="E7" s="11" t="n">
        <v>276</v>
      </c>
      <c r="F7" s="11"/>
      <c r="G7" s="11" t="n">
        <v>60</v>
      </c>
      <c r="H7" s="11" t="n">
        <v>151</v>
      </c>
      <c r="I7" s="11" t="n">
        <v>156</v>
      </c>
      <c r="J7" s="11" t="n">
        <v>128</v>
      </c>
      <c r="K7" s="11" t="n">
        <v>64</v>
      </c>
      <c r="L7" s="11" t="n">
        <v>19</v>
      </c>
      <c r="M7" s="11"/>
      <c r="N7" s="11" t="n">
        <v>17</v>
      </c>
      <c r="O7" s="11" t="n">
        <v>78</v>
      </c>
      <c r="P7" s="11" t="n">
        <v>111</v>
      </c>
      <c r="Q7" s="11" t="n">
        <v>238</v>
      </c>
      <c r="R7" s="11" t="n">
        <v>133</v>
      </c>
      <c r="S7" s="11"/>
      <c r="T7" s="11" t="n">
        <v>21</v>
      </c>
      <c r="U7" s="11" t="n">
        <v>50</v>
      </c>
      <c r="V7" s="11" t="n">
        <v>97</v>
      </c>
      <c r="W7" s="11" t="n">
        <v>370</v>
      </c>
      <c r="X7" s="11"/>
      <c r="Y7" s="11" t="n">
        <v>473</v>
      </c>
      <c r="Z7" s="11" t="n">
        <v>105</v>
      </c>
      <c r="AA7" s="11" t="s">
        <v>117</v>
      </c>
      <c r="AB7" s="11" t="s">
        <v>117</v>
      </c>
      <c r="AC7" s="11" t="s">
        <v>117</v>
      </c>
      <c r="AD7" s="11" t="s">
        <v>117</v>
      </c>
      <c r="AE7" s="11"/>
      <c r="AF7" s="11" t="n">
        <v>279</v>
      </c>
      <c r="AG7" s="11"/>
      <c r="AH7" s="11" t="n">
        <v>545</v>
      </c>
      <c r="AI7" s="11"/>
      <c r="AJ7" s="11" t="n">
        <v>169</v>
      </c>
      <c r="AK7" s="11" t="n">
        <v>88</v>
      </c>
      <c r="AL7" s="11" t="n">
        <v>120</v>
      </c>
      <c r="AM7" s="11" t="n">
        <v>60</v>
      </c>
      <c r="AN7" s="11" t="n">
        <v>33</v>
      </c>
      <c r="AO7" s="11" t="n">
        <v>61</v>
      </c>
      <c r="AP7" s="11" t="n">
        <v>47</v>
      </c>
    </row>
    <row r="8" ht="30" customHeight="1">
      <c r="B8" s="12" t="s">
        <v>20</v>
      </c>
      <c r="C8" s="12" t="n">
        <v>528</v>
      </c>
      <c r="D8" s="12" t="n">
        <v>296</v>
      </c>
      <c r="E8" s="12" t="n">
        <v>232</v>
      </c>
      <c r="F8" s="12"/>
      <c r="G8" s="12" t="n">
        <v>51</v>
      </c>
      <c r="H8" s="12" t="n">
        <v>139</v>
      </c>
      <c r="I8" s="12" t="n">
        <v>130</v>
      </c>
      <c r="J8" s="12" t="n">
        <v>122</v>
      </c>
      <c r="K8" s="12" t="n">
        <v>67</v>
      </c>
      <c r="L8" s="12" t="n">
        <v>20</v>
      </c>
      <c r="M8" s="12"/>
      <c r="N8" s="12" t="n">
        <v>20</v>
      </c>
      <c r="O8" s="12" t="n">
        <v>87</v>
      </c>
      <c r="P8" s="12" t="n">
        <v>132</v>
      </c>
      <c r="Q8" s="12" t="n">
        <v>187</v>
      </c>
      <c r="R8" s="12" t="n">
        <v>102</v>
      </c>
      <c r="S8" s="12"/>
      <c r="T8" s="12" t="n">
        <v>20</v>
      </c>
      <c r="U8" s="12" t="n">
        <v>49</v>
      </c>
      <c r="V8" s="12" t="n">
        <v>98</v>
      </c>
      <c r="W8" s="12" t="n">
        <v>322</v>
      </c>
      <c r="X8" s="12"/>
      <c r="Y8" s="12" t="n">
        <v>424</v>
      </c>
      <c r="Z8" s="12" t="n">
        <v>104</v>
      </c>
      <c r="AA8" s="12" t="s">
        <v>117</v>
      </c>
      <c r="AB8" s="12" t="s">
        <v>117</v>
      </c>
      <c r="AC8" s="12" t="s">
        <v>117</v>
      </c>
      <c r="AD8" s="12" t="s">
        <v>117</v>
      </c>
      <c r="AE8" s="12"/>
      <c r="AF8" s="12" t="n">
        <v>262</v>
      </c>
      <c r="AG8" s="12"/>
      <c r="AH8" s="12" t="n">
        <v>497</v>
      </c>
      <c r="AI8" s="12"/>
      <c r="AJ8" s="12" t="n">
        <v>137</v>
      </c>
      <c r="AK8" s="12" t="n">
        <v>81</v>
      </c>
      <c r="AL8" s="12" t="n">
        <v>99</v>
      </c>
      <c r="AM8" s="12" t="n">
        <v>59</v>
      </c>
      <c r="AN8" s="12" t="n">
        <v>37</v>
      </c>
      <c r="AO8" s="12" t="n">
        <v>52</v>
      </c>
      <c r="AP8" s="12" t="n">
        <v>64</v>
      </c>
    </row>
    <row r="9">
      <c r="B9" s="20" t="s">
        <v>230</v>
      </c>
      <c r="C9" s="19" t="n">
        <v>0.522542094260988</v>
      </c>
      <c r="D9" s="19" t="n">
        <v>0.486865416442645</v>
      </c>
      <c r="E9" s="19" t="n">
        <v>0.568015220701621</v>
      </c>
      <c r="F9" s="19"/>
      <c r="G9" s="19" t="n">
        <v>0.488944580512415</v>
      </c>
      <c r="H9" s="19" t="n">
        <v>0.464249628206409</v>
      </c>
      <c r="I9" s="19" t="n">
        <v>0.449686062152099</v>
      </c>
      <c r="J9" s="19" t="n">
        <v>0.599453233313531</v>
      </c>
      <c r="K9" s="19" t="n">
        <v>0.658852798345718</v>
      </c>
      <c r="L9" s="19" t="n">
        <v>0.559521025372889</v>
      </c>
      <c r="M9" s="19"/>
      <c r="N9" s="19" t="n">
        <v>0.820666524334925</v>
      </c>
      <c r="O9" s="19" t="n">
        <v>0.592789884506827</v>
      </c>
      <c r="P9" s="19" t="n">
        <v>0.612464387777795</v>
      </c>
      <c r="Q9" s="19" t="n">
        <v>0.415510019894346</v>
      </c>
      <c r="R9" s="19" t="n">
        <v>0.488702161272274</v>
      </c>
      <c r="S9" s="19"/>
      <c r="T9" s="19" t="n">
        <v>0.308555527234191</v>
      </c>
      <c r="U9" s="19" t="n">
        <v>0.696056086198371</v>
      </c>
      <c r="V9" s="19" t="n">
        <v>0.593770394247914</v>
      </c>
      <c r="W9" s="19" t="n">
        <v>0.465349213620986</v>
      </c>
      <c r="X9" s="19"/>
      <c r="Y9" s="19" t="n">
        <v>0.504574745034024</v>
      </c>
      <c r="Z9" s="19" t="n">
        <v>0.595596139120589</v>
      </c>
      <c r="AA9" s="19" t="s">
        <v>118</v>
      </c>
      <c r="AB9" s="19" t="s">
        <v>118</v>
      </c>
      <c r="AC9" s="19" t="s">
        <v>118</v>
      </c>
      <c r="AD9" s="19" t="s">
        <v>118</v>
      </c>
      <c r="AE9" s="19"/>
      <c r="AF9" s="19" t="n">
        <v>0.546195276431452</v>
      </c>
      <c r="AG9" s="19"/>
      <c r="AH9" s="19" t="n">
        <v>0.516531818899137</v>
      </c>
      <c r="AI9" s="19"/>
      <c r="AJ9" s="19" t="n">
        <v>0.489400374977909</v>
      </c>
      <c r="AK9" s="19" t="n">
        <v>0.615121653942472</v>
      </c>
      <c r="AL9" s="19" t="n">
        <v>0.504957481662006</v>
      </c>
      <c r="AM9" s="19" t="n">
        <v>0.512020501172496</v>
      </c>
      <c r="AN9" s="19" t="n">
        <v>0.47367038620293</v>
      </c>
      <c r="AO9" s="19" t="n">
        <v>0.620622546749345</v>
      </c>
      <c r="AP9" s="19" t="n">
        <v>0.461115600478623</v>
      </c>
    </row>
    <row r="10">
      <c r="B10" s="20" t="s">
        <v>231</v>
      </c>
      <c r="C10" s="19" t="n">
        <v>0.246719637229011</v>
      </c>
      <c r="D10" s="19" t="n">
        <v>0.268585626110569</v>
      </c>
      <c r="E10" s="19" t="n">
        <v>0.218849472797688</v>
      </c>
      <c r="F10" s="19"/>
      <c r="G10" s="19" t="n">
        <v>0.267354986167395</v>
      </c>
      <c r="H10" s="19" t="n">
        <v>0.306907633280098</v>
      </c>
      <c r="I10" s="19" t="n">
        <v>0.269953521307404</v>
      </c>
      <c r="J10" s="19" t="n">
        <v>0.198935447415991</v>
      </c>
      <c r="K10" s="19" t="n">
        <v>0.174050067423562</v>
      </c>
      <c r="L10" s="19" t="n">
        <v>0.162020280525719</v>
      </c>
      <c r="M10" s="19"/>
      <c r="N10" s="19" t="n">
        <v>0.0832595059336398</v>
      </c>
      <c r="O10" s="19" t="n">
        <v>0.217035285526106</v>
      </c>
      <c r="P10" s="19" t="n">
        <v>0.210058652064212</v>
      </c>
      <c r="Q10" s="19" t="n">
        <v>0.325410028161396</v>
      </c>
      <c r="R10" s="19" t="n">
        <v>0.201470039471346</v>
      </c>
      <c r="S10" s="19"/>
      <c r="T10" s="19" t="n">
        <v>0.264227601258663</v>
      </c>
      <c r="U10" s="19" t="n">
        <v>0.119562118602451</v>
      </c>
      <c r="V10" s="19" t="n">
        <v>0.223087606185498</v>
      </c>
      <c r="W10" s="19" t="n">
        <v>0.28602068542441</v>
      </c>
      <c r="X10" s="19"/>
      <c r="Y10" s="19" t="n">
        <v>0.254100897608798</v>
      </c>
      <c r="Z10" s="19" t="n">
        <v>0.21670792431055</v>
      </c>
      <c r="AA10" s="19" t="s">
        <v>118</v>
      </c>
      <c r="AB10" s="19" t="s">
        <v>118</v>
      </c>
      <c r="AC10" s="19" t="s">
        <v>118</v>
      </c>
      <c r="AD10" s="19" t="s">
        <v>118</v>
      </c>
      <c r="AE10" s="19"/>
      <c r="AF10" s="19" t="n">
        <v>0.212095130541501</v>
      </c>
      <c r="AG10" s="19"/>
      <c r="AH10" s="19" t="n">
        <v>0.248643395596267</v>
      </c>
      <c r="AI10" s="19"/>
      <c r="AJ10" s="19" t="n">
        <v>0.230944323910973</v>
      </c>
      <c r="AK10" s="19" t="n">
        <v>0.156399101535912</v>
      </c>
      <c r="AL10" s="19" t="n">
        <v>0.287703331775949</v>
      </c>
      <c r="AM10" s="19" t="n">
        <v>0.274994932194275</v>
      </c>
      <c r="AN10" s="19" t="n">
        <v>0.332889389517153</v>
      </c>
      <c r="AO10" s="19" t="n">
        <v>0.178602858214106</v>
      </c>
      <c r="AP10" s="19" t="n">
        <v>0.311568396740251</v>
      </c>
    </row>
    <row r="11">
      <c r="B11" s="20" t="s">
        <v>232</v>
      </c>
      <c r="C11" s="19" t="n">
        <v>0.132272807282868</v>
      </c>
      <c r="D11" s="19" t="n">
        <v>0.142502408297219</v>
      </c>
      <c r="E11" s="19" t="n">
        <v>0.119234263090738</v>
      </c>
      <c r="F11" s="19"/>
      <c r="G11" s="19" t="n">
        <v>0.182582695047191</v>
      </c>
      <c r="H11" s="19" t="n">
        <v>0.144923188435671</v>
      </c>
      <c r="I11" s="19" t="n">
        <v>0.176939223073617</v>
      </c>
      <c r="J11" s="19" t="n">
        <v>0.0969625646078693</v>
      </c>
      <c r="K11" s="19" t="n">
        <v>0.0382011383962891</v>
      </c>
      <c r="L11" s="19" t="n">
        <v>0.156830329554563</v>
      </c>
      <c r="M11" s="19"/>
      <c r="N11" s="19" t="n">
        <v>0.0389287157503734</v>
      </c>
      <c r="O11" s="19" t="n">
        <v>0.132962426546237</v>
      </c>
      <c r="P11" s="19" t="n">
        <v>0.0893144121162907</v>
      </c>
      <c r="Q11" s="19" t="n">
        <v>0.163198223485992</v>
      </c>
      <c r="R11" s="19" t="n">
        <v>0.149218708245786</v>
      </c>
      <c r="S11" s="19"/>
      <c r="T11" s="19" t="n">
        <v>0.247715075362186</v>
      </c>
      <c r="U11" s="19" t="n">
        <v>0.103948636384792</v>
      </c>
      <c r="V11" s="19" t="n">
        <v>0.100468870555042</v>
      </c>
      <c r="W11" s="19" t="n">
        <v>0.14925141533755</v>
      </c>
      <c r="X11" s="19"/>
      <c r="Y11" s="19" t="n">
        <v>0.139025361397872</v>
      </c>
      <c r="Z11" s="19" t="n">
        <v>0.10481737214867</v>
      </c>
      <c r="AA11" s="19" t="s">
        <v>118</v>
      </c>
      <c r="AB11" s="19" t="s">
        <v>118</v>
      </c>
      <c r="AC11" s="19" t="s">
        <v>118</v>
      </c>
      <c r="AD11" s="19" t="s">
        <v>118</v>
      </c>
      <c r="AE11" s="19"/>
      <c r="AF11" s="19" t="n">
        <v>0.134123423337671</v>
      </c>
      <c r="AG11" s="19"/>
      <c r="AH11" s="19" t="n">
        <v>0.131958519289774</v>
      </c>
      <c r="AI11" s="19"/>
      <c r="AJ11" s="19" t="n">
        <v>0.19983079067697</v>
      </c>
      <c r="AK11" s="19" t="n">
        <v>0.128552961501047</v>
      </c>
      <c r="AL11" s="19" t="n">
        <v>0.142969113948604</v>
      </c>
      <c r="AM11" s="19" t="n">
        <v>0.12313057172113</v>
      </c>
      <c r="AN11" s="19" t="n">
        <v>0.0191843287268617</v>
      </c>
      <c r="AO11" s="19" t="n">
        <v>0.0930231031110916</v>
      </c>
      <c r="AP11" s="19" t="n">
        <v>0.0807877170513985</v>
      </c>
    </row>
    <row r="12">
      <c r="B12" s="20" t="s">
        <v>235</v>
      </c>
      <c r="C12" s="19" t="n">
        <v>0.0392545881547135</v>
      </c>
      <c r="D12" s="19" t="n">
        <v>0.0494248546782198</v>
      </c>
      <c r="E12" s="19" t="n">
        <v>0.0262916710940739</v>
      </c>
      <c r="F12" s="19"/>
      <c r="G12" s="19" t="n">
        <v>0.0407451588486658</v>
      </c>
      <c r="H12" s="19" t="n">
        <v>0.0281666186704196</v>
      </c>
      <c r="I12" s="19" t="n">
        <v>0.0407623566907821</v>
      </c>
      <c r="J12" s="19" t="n">
        <v>0.0574690499213965</v>
      </c>
      <c r="K12" s="19" t="n">
        <v>0.0367184447631645</v>
      </c>
      <c r="L12" s="19" t="n">
        <v>0</v>
      </c>
      <c r="M12" s="19"/>
      <c r="N12" s="19" t="n">
        <v>0.0571452539810612</v>
      </c>
      <c r="O12" s="19" t="n">
        <v>0.0117764429930372</v>
      </c>
      <c r="P12" s="19" t="n">
        <v>0.0377328047712616</v>
      </c>
      <c r="Q12" s="19" t="n">
        <v>0.0432729057101124</v>
      </c>
      <c r="R12" s="19" t="n">
        <v>0.0542164296356384</v>
      </c>
      <c r="S12" s="19"/>
      <c r="T12" s="19" t="n">
        <v>0.17950179614496</v>
      </c>
      <c r="U12" s="19" t="n">
        <v>0.0260022293688394</v>
      </c>
      <c r="V12" s="19" t="n">
        <v>0.0298007058579937</v>
      </c>
      <c r="W12" s="19" t="n">
        <v>0.0352216507199083</v>
      </c>
      <c r="X12" s="19"/>
      <c r="Y12" s="19" t="n">
        <v>0.0440400243122773</v>
      </c>
      <c r="Z12" s="19" t="n">
        <v>0.0197973235737607</v>
      </c>
      <c r="AA12" s="19" t="s">
        <v>118</v>
      </c>
      <c r="AB12" s="19" t="s">
        <v>118</v>
      </c>
      <c r="AC12" s="19" t="s">
        <v>118</v>
      </c>
      <c r="AD12" s="19" t="s">
        <v>118</v>
      </c>
      <c r="AE12" s="19"/>
      <c r="AF12" s="19" t="n">
        <v>0.0570770360611869</v>
      </c>
      <c r="AG12" s="19"/>
      <c r="AH12" s="19" t="n">
        <v>0.0417336820515075</v>
      </c>
      <c r="AI12" s="19"/>
      <c r="AJ12" s="19" t="n">
        <v>0.0433810971541559</v>
      </c>
      <c r="AK12" s="19" t="n">
        <v>0.0406757994684738</v>
      </c>
      <c r="AL12" s="19" t="n">
        <v>0.0178234934052739</v>
      </c>
      <c r="AM12" s="19" t="n">
        <v>0.03062152755559</v>
      </c>
      <c r="AN12" s="19" t="n">
        <v>0.0281615593122198</v>
      </c>
      <c r="AO12" s="19" t="n">
        <v>0.0341418369180668</v>
      </c>
      <c r="AP12" s="19" t="n">
        <v>0.080414804230602</v>
      </c>
    </row>
    <row r="13">
      <c r="B13" s="20" t="s">
        <v>60</v>
      </c>
      <c r="C13" s="21" t="n">
        <v>0.0592108730724196</v>
      </c>
      <c r="D13" s="21" t="n">
        <v>0.0526216944713467</v>
      </c>
      <c r="E13" s="21" t="n">
        <v>0.0676093723158789</v>
      </c>
      <c r="F13" s="21"/>
      <c r="G13" s="21" t="n">
        <v>0.0203725794243329</v>
      </c>
      <c r="H13" s="21" t="n">
        <v>0.0557529314074025</v>
      </c>
      <c r="I13" s="21" t="n">
        <v>0.0626588367760978</v>
      </c>
      <c r="J13" s="21" t="n">
        <v>0.0471797047412117</v>
      </c>
      <c r="K13" s="21" t="n">
        <v>0.0921775510712668</v>
      </c>
      <c r="L13" s="21" t="n">
        <v>0.121628364546829</v>
      </c>
      <c r="M13" s="21"/>
      <c r="N13" s="21" t="n">
        <v>0</v>
      </c>
      <c r="O13" s="21" t="n">
        <v>0.045435960427793</v>
      </c>
      <c r="P13" s="21" t="n">
        <v>0.0504297432704408</v>
      </c>
      <c r="Q13" s="21" t="n">
        <v>0.0526088227481535</v>
      </c>
      <c r="R13" s="21" t="n">
        <v>0.106392661374956</v>
      </c>
      <c r="S13" s="21"/>
      <c r="T13" s="21" t="n">
        <v>0</v>
      </c>
      <c r="U13" s="21" t="n">
        <v>0.0544309294455468</v>
      </c>
      <c r="V13" s="21" t="n">
        <v>0.052872423153551</v>
      </c>
      <c r="W13" s="21" t="n">
        <v>0.0641570348971466</v>
      </c>
      <c r="X13" s="21"/>
      <c r="Y13" s="21" t="n">
        <v>0.0582589716470285</v>
      </c>
      <c r="Z13" s="21" t="n">
        <v>0.0630812408464303</v>
      </c>
      <c r="AA13" s="21" t="s">
        <v>118</v>
      </c>
      <c r="AB13" s="21" t="s">
        <v>118</v>
      </c>
      <c r="AC13" s="21" t="s">
        <v>118</v>
      </c>
      <c r="AD13" s="21" t="s">
        <v>118</v>
      </c>
      <c r="AE13" s="21"/>
      <c r="AF13" s="21" t="n">
        <v>0.0505091336281894</v>
      </c>
      <c r="AG13" s="21"/>
      <c r="AH13" s="21" t="n">
        <v>0.0611325841633151</v>
      </c>
      <c r="AI13" s="21"/>
      <c r="AJ13" s="21" t="n">
        <v>0.0364434132799923</v>
      </c>
      <c r="AK13" s="21" t="n">
        <v>0.0592504835520964</v>
      </c>
      <c r="AL13" s="21" t="n">
        <v>0.0465465792081665</v>
      </c>
      <c r="AM13" s="21" t="n">
        <v>0.0592324673565104</v>
      </c>
      <c r="AN13" s="21" t="n">
        <v>0.146094336240836</v>
      </c>
      <c r="AO13" s="21" t="n">
        <v>0.0736096550073916</v>
      </c>
      <c r="AP13" s="21" t="n">
        <v>0.066113481499126</v>
      </c>
    </row>
    <row r="14">
      <c r="B14" s="18" t="s">
        <v>224</v>
      </c>
    </row>
    <row r="15">
      <c r="B15" t="s">
        <v>65</v>
      </c>
    </row>
    <row r="16">
      <c r="B16" t="s">
        <v>66</v>
      </c>
    </row>
    <row r="18">
      <c r="B18" s="9" t="str">
        <f>=HYPERLINK("#'Contents'!A1", "Return to Contents")</f>
      </c>
    </row>
  </sheetData>
  <mergeCells count="9">
    <mergeCell ref="D5:E5"/>
    <mergeCell ref="G5:L5"/>
    <mergeCell ref="N5:R5"/>
    <mergeCell ref="T5:W5"/>
    <mergeCell ref="Y5:AD5"/>
    <mergeCell ref="AF5:AF5"/>
    <mergeCell ref="AH5:AH5"/>
    <mergeCell ref="AJ5:AP5"/>
    <mergeCell ref="D2:AJ2"/>
  </mergeCells>
  <pageMargins left="0.7" right="0.7" top="0.75" bottom="0.75" header="0.3" footer="0.3"/>
  <pageSetup paperSize="9" orientation="portrait" horizontalDpi="300" verticalDpi="300" r:id="rId2"/>
  <drawing r:id="rId1"/>
</worksheet>
</file>

<file path=xl/worksheets/sheet6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2.21" hidden="0" customWidth="1"/>
    <col min="20" max="20" width="10.71" hidden="0" customWidth="1"/>
    <col min="21" max="21" width="10.71" hidden="0" customWidth="1"/>
    <col min="22" max="22" width="10.71" hidden="0" customWidth="1"/>
    <col min="23" max="23" width="10.71" hidden="0" customWidth="1"/>
    <col min="24" max="24" width="2.2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2.21" hidden="0" customWidth="1"/>
    <col min="34" max="34" width="10.71" hidden="0" customWidth="1"/>
    <col min="35" max="35" width="2.2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s>
  <sheetData>
    <row r="2" ht="40" customHeight="1">
      <c r="D2" s="16" t="s">
        <v>244</v>
      </c>
    </row>
    <row r="5" ht="30" customHeight="1">
      <c r="B5" s="17"/>
      <c r="C5" s="17"/>
      <c r="D5" s="17" t="s">
        <v>51</v>
      </c>
      <c r="E5" s="17"/>
      <c r="F5" s="17"/>
      <c r="G5" s="17" t="s">
        <v>52</v>
      </c>
      <c r="H5" s="17"/>
      <c r="I5" s="17"/>
      <c r="J5" s="17"/>
      <c r="K5" s="17"/>
      <c r="L5" s="17"/>
      <c r="M5" s="17"/>
      <c r="N5" s="17" t="s">
        <v>53</v>
      </c>
      <c r="O5" s="17"/>
      <c r="P5" s="17"/>
      <c r="Q5" s="17"/>
      <c r="R5" s="17"/>
      <c r="S5" s="17"/>
      <c r="T5" s="17" t="s">
        <v>54</v>
      </c>
      <c r="U5" s="17"/>
      <c r="V5" s="17"/>
      <c r="W5" s="17"/>
      <c r="X5" s="17"/>
      <c r="Y5" s="17" t="s">
        <v>55</v>
      </c>
      <c r="Z5" s="17"/>
      <c r="AA5" s="17"/>
      <c r="AB5" s="17"/>
      <c r="AC5" s="17"/>
      <c r="AD5" s="17"/>
      <c r="AE5" s="17"/>
      <c r="AF5" s="17" t="s">
        <v>42</v>
      </c>
      <c r="AG5" s="17"/>
      <c r="AH5" s="17" t="s">
        <v>43</v>
      </c>
      <c r="AI5" s="17"/>
      <c r="AJ5" s="17" t="s">
        <v>56</v>
      </c>
      <c r="AK5" s="17"/>
      <c r="AL5" s="17"/>
      <c r="AM5" s="17"/>
      <c r="AN5" s="17"/>
      <c r="AO5" s="17"/>
      <c r="AP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R6" s="13" t="s">
        <v>31</v>
      </c>
      <c r="T6" s="13" t="s">
        <v>32</v>
      </c>
      <c r="U6" s="13" t="s">
        <v>33</v>
      </c>
      <c r="V6" s="13" t="s">
        <v>34</v>
      </c>
      <c r="W6" s="13" t="s">
        <v>35</v>
      </c>
      <c r="Y6" s="13" t="s">
        <v>36</v>
      </c>
      <c r="Z6" s="13" t="s">
        <v>37</v>
      </c>
      <c r="AA6" s="13" t="s">
        <v>38</v>
      </c>
      <c r="AB6" s="13" t="s">
        <v>39</v>
      </c>
      <c r="AC6" s="13" t="s">
        <v>40</v>
      </c>
      <c r="AD6" s="13" t="s">
        <v>41</v>
      </c>
      <c r="AF6" s="13" t="s">
        <v>42</v>
      </c>
      <c r="AH6" s="13" t="s">
        <v>43</v>
      </c>
      <c r="AJ6" s="13" t="s">
        <v>44</v>
      </c>
      <c r="AK6" s="13" t="s">
        <v>45</v>
      </c>
      <c r="AL6" s="13" t="s">
        <v>46</v>
      </c>
      <c r="AM6" s="13" t="s">
        <v>47</v>
      </c>
      <c r="AN6" s="13" t="s">
        <v>48</v>
      </c>
      <c r="AO6" s="13" t="s">
        <v>49</v>
      </c>
      <c r="AP6" s="13" t="s">
        <v>50</v>
      </c>
    </row>
    <row r="7" ht="30" customHeight="1">
      <c r="B7" s="11" t="s">
        <v>19</v>
      </c>
      <c r="C7" s="11" t="n">
        <v>1001</v>
      </c>
      <c r="D7" s="11" t="n">
        <v>498</v>
      </c>
      <c r="E7" s="11" t="n">
        <v>503</v>
      </c>
      <c r="F7" s="11"/>
      <c r="G7" s="11" t="n">
        <v>125</v>
      </c>
      <c r="H7" s="11" t="n">
        <v>185</v>
      </c>
      <c r="I7" s="11" t="n">
        <v>192</v>
      </c>
      <c r="J7" s="11" t="n">
        <v>175</v>
      </c>
      <c r="K7" s="11" t="n">
        <v>131</v>
      </c>
      <c r="L7" s="11" t="n">
        <v>193</v>
      </c>
      <c r="M7" s="11"/>
      <c r="N7" s="11" t="n">
        <v>55</v>
      </c>
      <c r="O7" s="11" t="n">
        <v>178</v>
      </c>
      <c r="P7" s="11" t="n">
        <v>209</v>
      </c>
      <c r="Q7" s="11" t="n">
        <v>374</v>
      </c>
      <c r="R7" s="11" t="n">
        <v>183</v>
      </c>
      <c r="S7" s="11"/>
      <c r="T7" s="11" t="n">
        <v>51</v>
      </c>
      <c r="U7" s="11" t="n">
        <v>158</v>
      </c>
      <c r="V7" s="11" t="n">
        <v>168</v>
      </c>
      <c r="W7" s="11" t="n">
        <v>523</v>
      </c>
      <c r="X7" s="11"/>
      <c r="Y7" s="11" t="n">
        <v>473</v>
      </c>
      <c r="Z7" s="11" t="n">
        <v>105</v>
      </c>
      <c r="AA7" s="11" t="n">
        <v>228</v>
      </c>
      <c r="AB7" s="11" t="n">
        <v>58</v>
      </c>
      <c r="AC7" s="11" t="n">
        <v>67</v>
      </c>
      <c r="AD7" s="11" t="n">
        <v>60</v>
      </c>
      <c r="AE7" s="11"/>
      <c r="AF7" s="11" t="n">
        <v>484</v>
      </c>
      <c r="AG7" s="11"/>
      <c r="AH7" s="11" t="n">
        <v>939</v>
      </c>
      <c r="AI7" s="11"/>
      <c r="AJ7" s="11" t="n">
        <v>270</v>
      </c>
      <c r="AK7" s="11" t="n">
        <v>188</v>
      </c>
      <c r="AL7" s="11" t="n">
        <v>196</v>
      </c>
      <c r="AM7" s="11" t="n">
        <v>89</v>
      </c>
      <c r="AN7" s="11" t="n">
        <v>62</v>
      </c>
      <c r="AO7" s="11" t="n">
        <v>98</v>
      </c>
      <c r="AP7" s="11" t="n">
        <v>98</v>
      </c>
    </row>
    <row r="8" ht="30" customHeight="1">
      <c r="B8" s="12" t="s">
        <v>20</v>
      </c>
      <c r="C8" s="12" t="n">
        <v>1001</v>
      </c>
      <c r="D8" s="12" t="n">
        <v>501</v>
      </c>
      <c r="E8" s="12" t="n">
        <v>500</v>
      </c>
      <c r="F8" s="12"/>
      <c r="G8" s="12" t="n">
        <v>108</v>
      </c>
      <c r="H8" s="12" t="n">
        <v>174</v>
      </c>
      <c r="I8" s="12" t="n">
        <v>165</v>
      </c>
      <c r="J8" s="12" t="n">
        <v>172</v>
      </c>
      <c r="K8" s="12" t="n">
        <v>152</v>
      </c>
      <c r="L8" s="12" t="n">
        <v>230</v>
      </c>
      <c r="M8" s="12"/>
      <c r="N8" s="12" t="n">
        <v>68</v>
      </c>
      <c r="O8" s="12" t="n">
        <v>207</v>
      </c>
      <c r="P8" s="12" t="n">
        <v>264</v>
      </c>
      <c r="Q8" s="12" t="n">
        <v>311</v>
      </c>
      <c r="R8" s="12" t="n">
        <v>149</v>
      </c>
      <c r="S8" s="12"/>
      <c r="T8" s="12" t="n">
        <v>49</v>
      </c>
      <c r="U8" s="12" t="n">
        <v>181</v>
      </c>
      <c r="V8" s="12" t="n">
        <v>180</v>
      </c>
      <c r="W8" s="12" t="n">
        <v>487</v>
      </c>
      <c r="X8" s="12"/>
      <c r="Y8" s="12" t="n">
        <v>424</v>
      </c>
      <c r="Z8" s="12" t="n">
        <v>104</v>
      </c>
      <c r="AA8" s="12" t="n">
        <v>272</v>
      </c>
      <c r="AB8" s="12" t="n">
        <v>65</v>
      </c>
      <c r="AC8" s="12" t="n">
        <v>57</v>
      </c>
      <c r="AD8" s="12" t="n">
        <v>67</v>
      </c>
      <c r="AE8" s="12"/>
      <c r="AF8" s="12" t="n">
        <v>498</v>
      </c>
      <c r="AG8" s="12"/>
      <c r="AH8" s="12" t="n">
        <v>939</v>
      </c>
      <c r="AI8" s="12"/>
      <c r="AJ8" s="12" t="n">
        <v>241</v>
      </c>
      <c r="AK8" s="12" t="n">
        <v>190</v>
      </c>
      <c r="AL8" s="12" t="n">
        <v>170</v>
      </c>
      <c r="AM8" s="12" t="n">
        <v>93</v>
      </c>
      <c r="AN8" s="12" t="n">
        <v>76</v>
      </c>
      <c r="AO8" s="12" t="n">
        <v>86</v>
      </c>
      <c r="AP8" s="12" t="n">
        <v>145</v>
      </c>
    </row>
    <row r="9">
      <c r="B9" s="20" t="s">
        <v>237</v>
      </c>
      <c r="C9" s="19" t="n">
        <v>0.148360881161815</v>
      </c>
      <c r="D9" s="19" t="n">
        <v>0.168881856964904</v>
      </c>
      <c r="E9" s="19" t="n">
        <v>0.127788933216299</v>
      </c>
      <c r="F9" s="19"/>
      <c r="G9" s="19" t="n">
        <v>0.15149181099797</v>
      </c>
      <c r="H9" s="19" t="n">
        <v>0.178413188925737</v>
      </c>
      <c r="I9" s="19" t="n">
        <v>0.204835047534574</v>
      </c>
      <c r="J9" s="19" t="n">
        <v>0.148940008306326</v>
      </c>
      <c r="K9" s="19" t="n">
        <v>0.144512579082469</v>
      </c>
      <c r="L9" s="19" t="n">
        <v>0.0858122603320733</v>
      </c>
      <c r="M9" s="19"/>
      <c r="N9" s="19" t="n">
        <v>0.145448206605651</v>
      </c>
      <c r="O9" s="19" t="n">
        <v>0.095629249314997</v>
      </c>
      <c r="P9" s="19" t="n">
        <v>0.148996774008579</v>
      </c>
      <c r="Q9" s="19" t="n">
        <v>0.147462097691174</v>
      </c>
      <c r="R9" s="19" t="n">
        <v>0.225912751410294</v>
      </c>
      <c r="S9" s="19"/>
      <c r="T9" s="19" t="n">
        <v>0.0751062823165394</v>
      </c>
      <c r="U9" s="19" t="n">
        <v>0.147962505798053</v>
      </c>
      <c r="V9" s="19" t="n">
        <v>0.114837108600041</v>
      </c>
      <c r="W9" s="19" t="n">
        <v>0.174902200257812</v>
      </c>
      <c r="X9" s="19"/>
      <c r="Y9" s="19" t="n">
        <v>0.167479042446123</v>
      </c>
      <c r="Z9" s="19" t="n">
        <v>0.269210031308819</v>
      </c>
      <c r="AA9" s="19" t="n">
        <v>0.0859093095720188</v>
      </c>
      <c r="AB9" s="19" t="n">
        <v>0.197533776258708</v>
      </c>
      <c r="AC9" s="19" t="n">
        <v>0.159559225305086</v>
      </c>
      <c r="AD9" s="19" t="n">
        <v>0.0419737563503424</v>
      </c>
      <c r="AE9" s="19"/>
      <c r="AF9" s="19" t="n">
        <v>0.166484269207284</v>
      </c>
      <c r="AG9" s="19"/>
      <c r="AH9" s="19" t="n">
        <v>0.145361277798193</v>
      </c>
      <c r="AI9" s="19"/>
      <c r="AJ9" s="19" t="n">
        <v>0.175209576810934</v>
      </c>
      <c r="AK9" s="19" t="n">
        <v>0.119414673537329</v>
      </c>
      <c r="AL9" s="19" t="n">
        <v>0.170990886307583</v>
      </c>
      <c r="AM9" s="19" t="n">
        <v>0.187412924301892</v>
      </c>
      <c r="AN9" s="19" t="n">
        <v>0.0685243177055653</v>
      </c>
      <c r="AO9" s="19" t="n">
        <v>0.120702931121031</v>
      </c>
      <c r="AP9" s="19" t="n">
        <v>0.148336504862433</v>
      </c>
    </row>
    <row r="10">
      <c r="B10" s="20" t="s">
        <v>238</v>
      </c>
      <c r="C10" s="19" t="n">
        <v>0.39239606425689</v>
      </c>
      <c r="D10" s="19" t="n">
        <v>0.33069816886415</v>
      </c>
      <c r="E10" s="19" t="n">
        <v>0.454247211324483</v>
      </c>
      <c r="F10" s="19"/>
      <c r="G10" s="19" t="n">
        <v>0.438174139689482</v>
      </c>
      <c r="H10" s="19" t="n">
        <v>0.367707279384827</v>
      </c>
      <c r="I10" s="19" t="n">
        <v>0.384646952404868</v>
      </c>
      <c r="J10" s="19" t="n">
        <v>0.39389846576106</v>
      </c>
      <c r="K10" s="19" t="n">
        <v>0.319024235724067</v>
      </c>
      <c r="L10" s="19" t="n">
        <v>0.442412813546819</v>
      </c>
      <c r="M10" s="19"/>
      <c r="N10" s="19" t="n">
        <v>0.318074456759324</v>
      </c>
      <c r="O10" s="19" t="n">
        <v>0.397841629258156</v>
      </c>
      <c r="P10" s="19" t="n">
        <v>0.382564352468523</v>
      </c>
      <c r="Q10" s="19" t="n">
        <v>0.400863136995249</v>
      </c>
      <c r="R10" s="19" t="n">
        <v>0.419563048875673</v>
      </c>
      <c r="S10" s="19"/>
      <c r="T10" s="19" t="n">
        <v>0.478759296479349</v>
      </c>
      <c r="U10" s="19" t="n">
        <v>0.406825514085623</v>
      </c>
      <c r="V10" s="19" t="n">
        <v>0.289353925717896</v>
      </c>
      <c r="W10" s="19" t="n">
        <v>0.422579394903093</v>
      </c>
      <c r="X10" s="19"/>
      <c r="Y10" s="19" t="n">
        <v>0.365525098784076</v>
      </c>
      <c r="Z10" s="19" t="n">
        <v>0.407454007528986</v>
      </c>
      <c r="AA10" s="19" t="n">
        <v>0.409670139112081</v>
      </c>
      <c r="AB10" s="19" t="n">
        <v>0.358588866365394</v>
      </c>
      <c r="AC10" s="19" t="n">
        <v>0.473943295041398</v>
      </c>
      <c r="AD10" s="19" t="n">
        <v>0.433434466374687</v>
      </c>
      <c r="AE10" s="19"/>
      <c r="AF10" s="19" t="n">
        <v>0.376265929194703</v>
      </c>
      <c r="AG10" s="19"/>
      <c r="AH10" s="19" t="n">
        <v>0.400703329409593</v>
      </c>
      <c r="AI10" s="19"/>
      <c r="AJ10" s="19" t="n">
        <v>0.354330316682138</v>
      </c>
      <c r="AK10" s="19" t="n">
        <v>0.435064971117942</v>
      </c>
      <c r="AL10" s="19" t="n">
        <v>0.396176102028738</v>
      </c>
      <c r="AM10" s="19" t="n">
        <v>0.302028464342998</v>
      </c>
      <c r="AN10" s="19" t="n">
        <v>0.403415461600294</v>
      </c>
      <c r="AO10" s="19" t="n">
        <v>0.348373392145871</v>
      </c>
      <c r="AP10" s="19" t="n">
        <v>0.473615435540627</v>
      </c>
    </row>
    <row r="11">
      <c r="B11" s="20" t="s">
        <v>239</v>
      </c>
      <c r="C11" s="19" t="n">
        <v>0.279224860136628</v>
      </c>
      <c r="D11" s="19" t="n">
        <v>0.305295450602518</v>
      </c>
      <c r="E11" s="19" t="n">
        <v>0.253089512815939</v>
      </c>
      <c r="F11" s="19"/>
      <c r="G11" s="19" t="n">
        <v>0.271493998675082</v>
      </c>
      <c r="H11" s="19" t="n">
        <v>0.269316137964274</v>
      </c>
      <c r="I11" s="19" t="n">
        <v>0.230522004560837</v>
      </c>
      <c r="J11" s="19" t="n">
        <v>0.2290271017239</v>
      </c>
      <c r="K11" s="19" t="n">
        <v>0.30928751186725</v>
      </c>
      <c r="L11" s="19" t="n">
        <v>0.342963597701783</v>
      </c>
      <c r="M11" s="19"/>
      <c r="N11" s="19" t="n">
        <v>0.306650100804406</v>
      </c>
      <c r="O11" s="19" t="n">
        <v>0.32277360843332</v>
      </c>
      <c r="P11" s="19" t="n">
        <v>0.262061481222272</v>
      </c>
      <c r="Q11" s="19" t="n">
        <v>0.279909839497455</v>
      </c>
      <c r="R11" s="19" t="n">
        <v>0.229718237350499</v>
      </c>
      <c r="S11" s="19"/>
      <c r="T11" s="19" t="n">
        <v>0.405966347190762</v>
      </c>
      <c r="U11" s="19" t="n">
        <v>0.214366161480933</v>
      </c>
      <c r="V11" s="19" t="n">
        <v>0.362468768316492</v>
      </c>
      <c r="W11" s="19" t="n">
        <v>0.256172669671688</v>
      </c>
      <c r="X11" s="19"/>
      <c r="Y11" s="19" t="n">
        <v>0.276054125584226</v>
      </c>
      <c r="Z11" s="19" t="n">
        <v>0.146625492046551</v>
      </c>
      <c r="AA11" s="19" t="n">
        <v>0.349595648975933</v>
      </c>
      <c r="AB11" s="19" t="n">
        <v>0.234192841698885</v>
      </c>
      <c r="AC11" s="19" t="n">
        <v>0.319455173781537</v>
      </c>
      <c r="AD11" s="19" t="n">
        <v>0.238089352497374</v>
      </c>
      <c r="AE11" s="19"/>
      <c r="AF11" s="19" t="n">
        <v>0.270643328466205</v>
      </c>
      <c r="AG11" s="19"/>
      <c r="AH11" s="19" t="n">
        <v>0.274213099187545</v>
      </c>
      <c r="AI11" s="19"/>
      <c r="AJ11" s="19" t="n">
        <v>0.300850660073217</v>
      </c>
      <c r="AK11" s="19" t="n">
        <v>0.246531795109649</v>
      </c>
      <c r="AL11" s="19" t="n">
        <v>0.302165824559358</v>
      </c>
      <c r="AM11" s="19" t="n">
        <v>0.324342216247293</v>
      </c>
      <c r="AN11" s="19" t="n">
        <v>0.245486643536419</v>
      </c>
      <c r="AO11" s="19" t="n">
        <v>0.304748529254054</v>
      </c>
      <c r="AP11" s="19" t="n">
        <v>0.232832138879864</v>
      </c>
    </row>
    <row r="12">
      <c r="B12" s="20" t="s">
        <v>240</v>
      </c>
      <c r="C12" s="19" t="n">
        <v>0.0767531859128259</v>
      </c>
      <c r="D12" s="19" t="n">
        <v>0.0742657248770568</v>
      </c>
      <c r="E12" s="19" t="n">
        <v>0.0792468255640475</v>
      </c>
      <c r="F12" s="19"/>
      <c r="G12" s="19" t="n">
        <v>0.0745690275839591</v>
      </c>
      <c r="H12" s="19" t="n">
        <v>0.0782160601546686</v>
      </c>
      <c r="I12" s="19" t="n">
        <v>0.0679704551932587</v>
      </c>
      <c r="J12" s="19" t="n">
        <v>0.108650545210969</v>
      </c>
      <c r="K12" s="19" t="n">
        <v>0.0583995655737326</v>
      </c>
      <c r="L12" s="19" t="n">
        <v>0.0712252744782538</v>
      </c>
      <c r="M12" s="19"/>
      <c r="N12" s="19" t="n">
        <v>0.0354497137073109</v>
      </c>
      <c r="O12" s="19" t="n">
        <v>0.0548582272844933</v>
      </c>
      <c r="P12" s="19" t="n">
        <v>0.103774035249312</v>
      </c>
      <c r="Q12" s="19" t="n">
        <v>0.083401769353698</v>
      </c>
      <c r="R12" s="19" t="n">
        <v>0.0654193491371103</v>
      </c>
      <c r="S12" s="19"/>
      <c r="T12" s="19" t="n">
        <v>0.040168074013349</v>
      </c>
      <c r="U12" s="19" t="n">
        <v>0.0880235358594635</v>
      </c>
      <c r="V12" s="19" t="n">
        <v>0.085656150334175</v>
      </c>
      <c r="W12" s="19" t="n">
        <v>0.0712429233932205</v>
      </c>
      <c r="X12" s="19"/>
      <c r="Y12" s="19" t="n">
        <v>0.0831754918289873</v>
      </c>
      <c r="Z12" s="19" t="n">
        <v>0.0459584399302058</v>
      </c>
      <c r="AA12" s="19" t="n">
        <v>0.0744794010864886</v>
      </c>
      <c r="AB12" s="19" t="n">
        <v>0.136719740903523</v>
      </c>
      <c r="AC12" s="19" t="n">
        <v>0.0221679925812852</v>
      </c>
      <c r="AD12" s="19" t="n">
        <v>0.0804729863006094</v>
      </c>
      <c r="AE12" s="19"/>
      <c r="AF12" s="19" t="n">
        <v>0.07037194528102</v>
      </c>
      <c r="AG12" s="19"/>
      <c r="AH12" s="19" t="n">
        <v>0.0776365225796473</v>
      </c>
      <c r="AI12" s="19"/>
      <c r="AJ12" s="19" t="n">
        <v>0.0681907204316748</v>
      </c>
      <c r="AK12" s="19" t="n">
        <v>0.0820971099263023</v>
      </c>
      <c r="AL12" s="19" t="n">
        <v>0.0629969630144194</v>
      </c>
      <c r="AM12" s="19" t="n">
        <v>0.080046893526772</v>
      </c>
      <c r="AN12" s="19" t="n">
        <v>0.0838821767263438</v>
      </c>
      <c r="AO12" s="19" t="n">
        <v>0.106887447720868</v>
      </c>
      <c r="AP12" s="19" t="n">
        <v>0.0763883713315156</v>
      </c>
    </row>
    <row r="13">
      <c r="B13" s="20" t="s">
        <v>241</v>
      </c>
      <c r="C13" s="19" t="n">
        <v>0.075120227281596</v>
      </c>
      <c r="D13" s="19" t="n">
        <v>0.0953285861895597</v>
      </c>
      <c r="E13" s="19" t="n">
        <v>0.0548616727416909</v>
      </c>
      <c r="F13" s="19"/>
      <c r="G13" s="19" t="n">
        <v>0.0316167696939148</v>
      </c>
      <c r="H13" s="19" t="n">
        <v>0.0665000803317596</v>
      </c>
      <c r="I13" s="19" t="n">
        <v>0.0708430112573858</v>
      </c>
      <c r="J13" s="19" t="n">
        <v>0.0995464990054378</v>
      </c>
      <c r="K13" s="19" t="n">
        <v>0.133980893322564</v>
      </c>
      <c r="L13" s="19" t="n">
        <v>0.048001553561161</v>
      </c>
      <c r="M13" s="19"/>
      <c r="N13" s="19" t="n">
        <v>0.155767769246537</v>
      </c>
      <c r="O13" s="19" t="n">
        <v>0.0981903075429714</v>
      </c>
      <c r="P13" s="19" t="n">
        <v>0.0715907293015099</v>
      </c>
      <c r="Q13" s="19" t="n">
        <v>0.0610228912654024</v>
      </c>
      <c r="R13" s="19" t="n">
        <v>0.0426567653377507</v>
      </c>
      <c r="S13" s="19"/>
      <c r="T13" s="19" t="n">
        <v>0</v>
      </c>
      <c r="U13" s="19" t="n">
        <v>0.107424137171823</v>
      </c>
      <c r="V13" s="19" t="n">
        <v>0.116470287479082</v>
      </c>
      <c r="W13" s="19" t="n">
        <v>0.0526748693016557</v>
      </c>
      <c r="X13" s="19"/>
      <c r="Y13" s="19" t="n">
        <v>0.0687916452634783</v>
      </c>
      <c r="Z13" s="19" t="n">
        <v>0.0726148460356211</v>
      </c>
      <c r="AA13" s="19" t="n">
        <v>0.06779526718802</v>
      </c>
      <c r="AB13" s="19" t="n">
        <v>0.0729647747734907</v>
      </c>
      <c r="AC13" s="19" t="n">
        <v>0.0112740393041935</v>
      </c>
      <c r="AD13" s="19" t="n">
        <v>0.18537957066027</v>
      </c>
      <c r="AE13" s="19"/>
      <c r="AF13" s="19" t="n">
        <v>0.0899713198811468</v>
      </c>
      <c r="AG13" s="19"/>
      <c r="AH13" s="19" t="n">
        <v>0.0763399001044702</v>
      </c>
      <c r="AI13" s="19"/>
      <c r="AJ13" s="19" t="n">
        <v>0.082876073292333</v>
      </c>
      <c r="AK13" s="19" t="n">
        <v>0.101265868517406</v>
      </c>
      <c r="AL13" s="19" t="n">
        <v>0.0362883836705896</v>
      </c>
      <c r="AM13" s="19" t="n">
        <v>0.06002718763164</v>
      </c>
      <c r="AN13" s="19" t="n">
        <v>0.164379770767032</v>
      </c>
      <c r="AO13" s="19" t="n">
        <v>0.0680242786734113</v>
      </c>
      <c r="AP13" s="19" t="n">
        <v>0.0406013421321907</v>
      </c>
    </row>
    <row r="14">
      <c r="B14" s="20" t="s">
        <v>60</v>
      </c>
      <c r="C14" s="23" t="n">
        <v>0.0281447812502454</v>
      </c>
      <c r="D14" s="23" t="n">
        <v>0.0255302125018118</v>
      </c>
      <c r="E14" s="23" t="n">
        <v>0.0307658443375405</v>
      </c>
      <c r="F14" s="23"/>
      <c r="G14" s="23" t="n">
        <v>0.0326542533595918</v>
      </c>
      <c r="H14" s="23" t="n">
        <v>0.0398472532387338</v>
      </c>
      <c r="I14" s="23" t="n">
        <v>0.041182529049077</v>
      </c>
      <c r="J14" s="23" t="n">
        <v>0.0199373799923075</v>
      </c>
      <c r="K14" s="23" t="n">
        <v>0.0347952144299173</v>
      </c>
      <c r="L14" s="23" t="n">
        <v>0.00958450037991002</v>
      </c>
      <c r="M14" s="23"/>
      <c r="N14" s="23" t="n">
        <v>0.038609752876772</v>
      </c>
      <c r="O14" s="23" t="n">
        <v>0.0307069781660626</v>
      </c>
      <c r="P14" s="23" t="n">
        <v>0.0310126277498047</v>
      </c>
      <c r="Q14" s="23" t="n">
        <v>0.0273402651970215</v>
      </c>
      <c r="R14" s="23" t="n">
        <v>0.0167298478886731</v>
      </c>
      <c r="S14" s="23"/>
      <c r="T14" s="23" t="n">
        <v>0</v>
      </c>
      <c r="U14" s="23" t="n">
        <v>0.0353981456041035</v>
      </c>
      <c r="V14" s="23" t="n">
        <v>0.031213759552315</v>
      </c>
      <c r="W14" s="23" t="n">
        <v>0.022427942472531</v>
      </c>
      <c r="X14" s="23"/>
      <c r="Y14" s="23" t="n">
        <v>0.0389745960931088</v>
      </c>
      <c r="Z14" s="23" t="n">
        <v>0.0581371831498171</v>
      </c>
      <c r="AA14" s="23" t="n">
        <v>0.0125502340654581</v>
      </c>
      <c r="AB14" s="23" t="n">
        <v>0</v>
      </c>
      <c r="AC14" s="23" t="n">
        <v>0.0136002739864999</v>
      </c>
      <c r="AD14" s="23" t="n">
        <v>0.0206498678167176</v>
      </c>
      <c r="AE14" s="23"/>
      <c r="AF14" s="23" t="n">
        <v>0.0262632079696413</v>
      </c>
      <c r="AG14" s="23"/>
      <c r="AH14" s="23" t="n">
        <v>0.0257458709205516</v>
      </c>
      <c r="AI14" s="23"/>
      <c r="AJ14" s="23" t="n">
        <v>0.0185426527097039</v>
      </c>
      <c r="AK14" s="23" t="n">
        <v>0.0156255817913716</v>
      </c>
      <c r="AL14" s="23" t="n">
        <v>0.0313818404193124</v>
      </c>
      <c r="AM14" s="23" t="n">
        <v>0.0461423139494057</v>
      </c>
      <c r="AN14" s="23" t="n">
        <v>0.0343116296643456</v>
      </c>
      <c r="AO14" s="23" t="n">
        <v>0.0512634210847643</v>
      </c>
      <c r="AP14" s="23" t="n">
        <v>0.0282262072533697</v>
      </c>
    </row>
    <row r="15">
      <c r="B15" s="20" t="s">
        <v>242</v>
      </c>
      <c r="C15" s="23" t="n">
        <v>0.540756945418705</v>
      </c>
      <c r="D15" s="23" t="n">
        <v>0.499580025829054</v>
      </c>
      <c r="E15" s="23" t="n">
        <v>0.582036144540782</v>
      </c>
      <c r="F15" s="23"/>
      <c r="G15" s="23" t="n">
        <v>0.589665950687452</v>
      </c>
      <c r="H15" s="23" t="n">
        <v>0.546120468310564</v>
      </c>
      <c r="I15" s="23" t="n">
        <v>0.589481999939442</v>
      </c>
      <c r="J15" s="23" t="n">
        <v>0.542838474067386</v>
      </c>
      <c r="K15" s="23" t="n">
        <v>0.463536814806536</v>
      </c>
      <c r="L15" s="23" t="n">
        <v>0.528225073878892</v>
      </c>
      <c r="M15" s="23"/>
      <c r="N15" s="23" t="n">
        <v>0.463522663364974</v>
      </c>
      <c r="O15" s="23" t="n">
        <v>0.493470878573153</v>
      </c>
      <c r="P15" s="23" t="n">
        <v>0.531561126477102</v>
      </c>
      <c r="Q15" s="23" t="n">
        <v>0.548325234686423</v>
      </c>
      <c r="R15" s="23" t="n">
        <v>0.645475800285967</v>
      </c>
      <c r="S15" s="23"/>
      <c r="T15" s="23" t="n">
        <v>0.553865578795888</v>
      </c>
      <c r="U15" s="23" t="n">
        <v>0.554788019883677</v>
      </c>
      <c r="V15" s="23" t="n">
        <v>0.404191034317936</v>
      </c>
      <c r="W15" s="23" t="n">
        <v>0.597481595160905</v>
      </c>
      <c r="X15" s="23"/>
      <c r="Y15" s="23" t="n">
        <v>0.5330041412302</v>
      </c>
      <c r="Z15" s="23" t="n">
        <v>0.676664038837805</v>
      </c>
      <c r="AA15" s="23" t="n">
        <v>0.4955794486841</v>
      </c>
      <c r="AB15" s="23" t="n">
        <v>0.556122642624101</v>
      </c>
      <c r="AC15" s="23" t="n">
        <v>0.633502520346485</v>
      </c>
      <c r="AD15" s="23" t="n">
        <v>0.475408222725029</v>
      </c>
      <c r="AE15" s="23"/>
      <c r="AF15" s="23" t="n">
        <v>0.542750198401987</v>
      </c>
      <c r="AG15" s="23"/>
      <c r="AH15" s="23" t="n">
        <v>0.546064607207786</v>
      </c>
      <c r="AI15" s="23"/>
      <c r="AJ15" s="23" t="n">
        <v>0.529539893493072</v>
      </c>
      <c r="AK15" s="23" t="n">
        <v>0.554479644655271</v>
      </c>
      <c r="AL15" s="23" t="n">
        <v>0.567166988336321</v>
      </c>
      <c r="AM15" s="23" t="n">
        <v>0.489441388644889</v>
      </c>
      <c r="AN15" s="23" t="n">
        <v>0.47193977930586</v>
      </c>
      <c r="AO15" s="23" t="n">
        <v>0.469076323266903</v>
      </c>
      <c r="AP15" s="23" t="n">
        <v>0.62195194040306</v>
      </c>
    </row>
    <row r="16">
      <c r="B16" s="20" t="s">
        <v>243</v>
      </c>
      <c r="C16" s="24" t="n">
        <v>-0.512612164168459</v>
      </c>
      <c r="D16" s="24" t="n">
        <v>-0.474049813327242</v>
      </c>
      <c r="E16" s="24" t="n">
        <v>-0.551270300203242</v>
      </c>
      <c r="F16" s="24"/>
      <c r="G16" s="24" t="n">
        <v>-0.55701169732786</v>
      </c>
      <c r="H16" s="24" t="n">
        <v>-0.50627321507183</v>
      </c>
      <c r="I16" s="24" t="n">
        <v>-0.548299470890365</v>
      </c>
      <c r="J16" s="24" t="n">
        <v>-0.522901094075079</v>
      </c>
      <c r="K16" s="24" t="n">
        <v>-0.428741600376619</v>
      </c>
      <c r="L16" s="24" t="n">
        <v>-0.518640573498982</v>
      </c>
      <c r="M16" s="24"/>
      <c r="N16" s="24" t="n">
        <v>-0.424912910488202</v>
      </c>
      <c r="O16" s="24" t="n">
        <v>-0.46276390040709</v>
      </c>
      <c r="P16" s="24" t="n">
        <v>-0.500548498727297</v>
      </c>
      <c r="Q16" s="24" t="n">
        <v>-0.520984969489401</v>
      </c>
      <c r="R16" s="24" t="n">
        <v>-0.628745952397294</v>
      </c>
      <c r="S16" s="24"/>
      <c r="T16" s="24" t="n">
        <v>-0.553865578795888</v>
      </c>
      <c r="U16" s="24" t="n">
        <v>-0.519389874279573</v>
      </c>
      <c r="V16" s="24" t="n">
        <v>-0.372977274765621</v>
      </c>
      <c r="W16" s="24" t="n">
        <v>-0.575053652688374</v>
      </c>
      <c r="X16" s="24"/>
      <c r="Y16" s="24" t="n">
        <v>-0.494029545137091</v>
      </c>
      <c r="Z16" s="24" t="n">
        <v>-0.618526855687988</v>
      </c>
      <c r="AA16" s="24" t="n">
        <v>-0.483029214618642</v>
      </c>
      <c r="AB16" s="24" t="n">
        <v>-0.556122642624101</v>
      </c>
      <c r="AC16" s="24" t="n">
        <v>-0.619902246359985</v>
      </c>
      <c r="AD16" s="24" t="n">
        <v>-0.454758354908312</v>
      </c>
      <c r="AE16" s="24"/>
      <c r="AF16" s="24" t="n">
        <v>-0.516486990432346</v>
      </c>
      <c r="AG16" s="24"/>
      <c r="AH16" s="24" t="n">
        <v>-0.520318736287234</v>
      </c>
      <c r="AI16" s="24"/>
      <c r="AJ16" s="24" t="n">
        <v>-0.510997240783368</v>
      </c>
      <c r="AK16" s="24" t="n">
        <v>-0.538854062863899</v>
      </c>
      <c r="AL16" s="24" t="n">
        <v>-0.535785147917008</v>
      </c>
      <c r="AM16" s="24" t="n">
        <v>-0.443299074695484</v>
      </c>
      <c r="AN16" s="24" t="n">
        <v>-0.437628149641514</v>
      </c>
      <c r="AO16" s="24" t="n">
        <v>-0.417812902182138</v>
      </c>
      <c r="AP16" s="24" t="n">
        <v>-0.59372573314969</v>
      </c>
    </row>
    <row r="17">
      <c r="B17" s="18"/>
    </row>
    <row r="18">
      <c r="B18" t="s">
        <v>65</v>
      </c>
    </row>
    <row r="19">
      <c r="B19" t="s">
        <v>66</v>
      </c>
    </row>
    <row r="21">
      <c r="B21" s="9" t="str">
        <f>=HYPERLINK("#'Contents'!A1", "Return to Contents")</f>
      </c>
    </row>
  </sheetData>
  <mergeCells count="9">
    <mergeCell ref="D5:E5"/>
    <mergeCell ref="G5:L5"/>
    <mergeCell ref="N5:R5"/>
    <mergeCell ref="T5:W5"/>
    <mergeCell ref="Y5:AD5"/>
    <mergeCell ref="AF5:AF5"/>
    <mergeCell ref="AH5:AH5"/>
    <mergeCell ref="AJ5:AP5"/>
    <mergeCell ref="D2:AJ2"/>
  </mergeCells>
  <pageMargins left="0.7" right="0.7" top="0.75" bottom="0.75" header="0.3" footer="0.3"/>
  <pageSetup paperSize="9" orientation="portrait" horizontalDpi="300" verticalDpi="300" r:id="rId2"/>
  <drawing r:id="rId1"/>
</worksheet>
</file>

<file path=xl/worksheets/sheet7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2.21" hidden="0" customWidth="1"/>
    <col min="20" max="20" width="10.71" hidden="0" customWidth="1"/>
    <col min="21" max="21" width="10.71" hidden="0" customWidth="1"/>
    <col min="22" max="22" width="10.71" hidden="0" customWidth="1"/>
    <col min="23" max="23" width="10.71" hidden="0" customWidth="1"/>
    <col min="24" max="24" width="2.2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2.21" hidden="0" customWidth="1"/>
    <col min="34" max="34" width="10.71" hidden="0" customWidth="1"/>
    <col min="35" max="35" width="2.2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s>
  <sheetData>
    <row r="2" ht="40" customHeight="1">
      <c r="D2" s="16" t="s">
        <v>251</v>
      </c>
    </row>
    <row r="5" ht="30" customHeight="1">
      <c r="B5" s="17"/>
      <c r="C5" s="17"/>
      <c r="D5" s="17" t="s">
        <v>51</v>
      </c>
      <c r="E5" s="17"/>
      <c r="F5" s="17"/>
      <c r="G5" s="17" t="s">
        <v>52</v>
      </c>
      <c r="H5" s="17"/>
      <c r="I5" s="17"/>
      <c r="J5" s="17"/>
      <c r="K5" s="17"/>
      <c r="L5" s="17"/>
      <c r="M5" s="17"/>
      <c r="N5" s="17" t="s">
        <v>53</v>
      </c>
      <c r="O5" s="17"/>
      <c r="P5" s="17"/>
      <c r="Q5" s="17"/>
      <c r="R5" s="17"/>
      <c r="S5" s="17"/>
      <c r="T5" s="17" t="s">
        <v>54</v>
      </c>
      <c r="U5" s="17"/>
      <c r="V5" s="17"/>
      <c r="W5" s="17"/>
      <c r="X5" s="17"/>
      <c r="Y5" s="17" t="s">
        <v>55</v>
      </c>
      <c r="Z5" s="17"/>
      <c r="AA5" s="17"/>
      <c r="AB5" s="17"/>
      <c r="AC5" s="17"/>
      <c r="AD5" s="17"/>
      <c r="AE5" s="17"/>
      <c r="AF5" s="17" t="s">
        <v>42</v>
      </c>
      <c r="AG5" s="17"/>
      <c r="AH5" s="17" t="s">
        <v>43</v>
      </c>
      <c r="AI5" s="17"/>
      <c r="AJ5" s="17" t="s">
        <v>56</v>
      </c>
      <c r="AK5" s="17"/>
      <c r="AL5" s="17"/>
      <c r="AM5" s="17"/>
      <c r="AN5" s="17"/>
      <c r="AO5" s="17"/>
      <c r="AP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R6" s="13" t="s">
        <v>31</v>
      </c>
      <c r="T6" s="13" t="s">
        <v>32</v>
      </c>
      <c r="U6" s="13" t="s">
        <v>33</v>
      </c>
      <c r="V6" s="13" t="s">
        <v>34</v>
      </c>
      <c r="W6" s="13" t="s">
        <v>35</v>
      </c>
      <c r="Y6" s="13" t="s">
        <v>36</v>
      </c>
      <c r="Z6" s="13" t="s">
        <v>37</v>
      </c>
      <c r="AA6" s="13" t="s">
        <v>38</v>
      </c>
      <c r="AB6" s="13" t="s">
        <v>39</v>
      </c>
      <c r="AC6" s="13" t="s">
        <v>40</v>
      </c>
      <c r="AD6" s="13" t="s">
        <v>41</v>
      </c>
      <c r="AF6" s="13" t="s">
        <v>42</v>
      </c>
      <c r="AH6" s="13" t="s">
        <v>43</v>
      </c>
      <c r="AJ6" s="13" t="s">
        <v>44</v>
      </c>
      <c r="AK6" s="13" t="s">
        <v>45</v>
      </c>
      <c r="AL6" s="13" t="s">
        <v>46</v>
      </c>
      <c r="AM6" s="13" t="s">
        <v>47</v>
      </c>
      <c r="AN6" s="13" t="s">
        <v>48</v>
      </c>
      <c r="AO6" s="13" t="s">
        <v>49</v>
      </c>
      <c r="AP6" s="13" t="s">
        <v>50</v>
      </c>
    </row>
    <row r="7" ht="30" customHeight="1">
      <c r="B7" s="11" t="s">
        <v>19</v>
      </c>
      <c r="C7" s="11" t="n">
        <v>1001</v>
      </c>
      <c r="D7" s="11" t="n">
        <v>498</v>
      </c>
      <c r="E7" s="11" t="n">
        <v>503</v>
      </c>
      <c r="F7" s="11"/>
      <c r="G7" s="11" t="n">
        <v>125</v>
      </c>
      <c r="H7" s="11" t="n">
        <v>185</v>
      </c>
      <c r="I7" s="11" t="n">
        <v>192</v>
      </c>
      <c r="J7" s="11" t="n">
        <v>175</v>
      </c>
      <c r="K7" s="11" t="n">
        <v>131</v>
      </c>
      <c r="L7" s="11" t="n">
        <v>193</v>
      </c>
      <c r="M7" s="11"/>
      <c r="N7" s="11" t="n">
        <v>55</v>
      </c>
      <c r="O7" s="11" t="n">
        <v>178</v>
      </c>
      <c r="P7" s="11" t="n">
        <v>209</v>
      </c>
      <c r="Q7" s="11" t="n">
        <v>374</v>
      </c>
      <c r="R7" s="11" t="n">
        <v>183</v>
      </c>
      <c r="S7" s="11"/>
      <c r="T7" s="11" t="n">
        <v>51</v>
      </c>
      <c r="U7" s="11" t="n">
        <v>158</v>
      </c>
      <c r="V7" s="11" t="n">
        <v>168</v>
      </c>
      <c r="W7" s="11" t="n">
        <v>523</v>
      </c>
      <c r="X7" s="11"/>
      <c r="Y7" s="11" t="n">
        <v>473</v>
      </c>
      <c r="Z7" s="11" t="n">
        <v>105</v>
      </c>
      <c r="AA7" s="11" t="n">
        <v>228</v>
      </c>
      <c r="AB7" s="11" t="n">
        <v>58</v>
      </c>
      <c r="AC7" s="11" t="n">
        <v>67</v>
      </c>
      <c r="AD7" s="11" t="n">
        <v>60</v>
      </c>
      <c r="AE7" s="11"/>
      <c r="AF7" s="11" t="n">
        <v>484</v>
      </c>
      <c r="AG7" s="11"/>
      <c r="AH7" s="11" t="n">
        <v>939</v>
      </c>
      <c r="AI7" s="11"/>
      <c r="AJ7" s="11" t="n">
        <v>270</v>
      </c>
      <c r="AK7" s="11" t="n">
        <v>188</v>
      </c>
      <c r="AL7" s="11" t="n">
        <v>196</v>
      </c>
      <c r="AM7" s="11" t="n">
        <v>89</v>
      </c>
      <c r="AN7" s="11" t="n">
        <v>62</v>
      </c>
      <c r="AO7" s="11" t="n">
        <v>98</v>
      </c>
      <c r="AP7" s="11" t="n">
        <v>98</v>
      </c>
    </row>
    <row r="8" ht="30" customHeight="1">
      <c r="B8" s="12" t="s">
        <v>20</v>
      </c>
      <c r="C8" s="12" t="n">
        <v>1001</v>
      </c>
      <c r="D8" s="12" t="n">
        <v>501</v>
      </c>
      <c r="E8" s="12" t="n">
        <v>500</v>
      </c>
      <c r="F8" s="12"/>
      <c r="G8" s="12" t="n">
        <v>108</v>
      </c>
      <c r="H8" s="12" t="n">
        <v>174</v>
      </c>
      <c r="I8" s="12" t="n">
        <v>165</v>
      </c>
      <c r="J8" s="12" t="n">
        <v>172</v>
      </c>
      <c r="K8" s="12" t="n">
        <v>152</v>
      </c>
      <c r="L8" s="12" t="n">
        <v>230</v>
      </c>
      <c r="M8" s="12"/>
      <c r="N8" s="12" t="n">
        <v>68</v>
      </c>
      <c r="O8" s="12" t="n">
        <v>207</v>
      </c>
      <c r="P8" s="12" t="n">
        <v>264</v>
      </c>
      <c r="Q8" s="12" t="n">
        <v>311</v>
      </c>
      <c r="R8" s="12" t="n">
        <v>149</v>
      </c>
      <c r="S8" s="12"/>
      <c r="T8" s="12" t="n">
        <v>49</v>
      </c>
      <c r="U8" s="12" t="n">
        <v>181</v>
      </c>
      <c r="V8" s="12" t="n">
        <v>180</v>
      </c>
      <c r="W8" s="12" t="n">
        <v>487</v>
      </c>
      <c r="X8" s="12"/>
      <c r="Y8" s="12" t="n">
        <v>424</v>
      </c>
      <c r="Z8" s="12" t="n">
        <v>104</v>
      </c>
      <c r="AA8" s="12" t="n">
        <v>272</v>
      </c>
      <c r="AB8" s="12" t="n">
        <v>65</v>
      </c>
      <c r="AC8" s="12" t="n">
        <v>57</v>
      </c>
      <c r="AD8" s="12" t="n">
        <v>67</v>
      </c>
      <c r="AE8" s="12"/>
      <c r="AF8" s="12" t="n">
        <v>498</v>
      </c>
      <c r="AG8" s="12"/>
      <c r="AH8" s="12" t="n">
        <v>939</v>
      </c>
      <c r="AI8" s="12"/>
      <c r="AJ8" s="12" t="n">
        <v>241</v>
      </c>
      <c r="AK8" s="12" t="n">
        <v>190</v>
      </c>
      <c r="AL8" s="12" t="n">
        <v>170</v>
      </c>
      <c r="AM8" s="12" t="n">
        <v>93</v>
      </c>
      <c r="AN8" s="12" t="n">
        <v>76</v>
      </c>
      <c r="AO8" s="12" t="n">
        <v>86</v>
      </c>
      <c r="AP8" s="12" t="n">
        <v>145</v>
      </c>
    </row>
    <row r="9">
      <c r="B9" s="20" t="s">
        <v>245</v>
      </c>
      <c r="C9" s="19" t="n">
        <v>0.203826378906213</v>
      </c>
      <c r="D9" s="19" t="n">
        <v>0.229572580577361</v>
      </c>
      <c r="E9" s="19" t="n">
        <v>0.178016226131026</v>
      </c>
      <c r="F9" s="19"/>
      <c r="G9" s="19" t="n">
        <v>0.257068574733732</v>
      </c>
      <c r="H9" s="19" t="n">
        <v>0.366998960977892</v>
      </c>
      <c r="I9" s="19" t="n">
        <v>0.211225134728671</v>
      </c>
      <c r="J9" s="19" t="n">
        <v>0.205763743196371</v>
      </c>
      <c r="K9" s="19" t="n">
        <v>0.120156392346407</v>
      </c>
      <c r="L9" s="19" t="n">
        <v>0.104016785615827</v>
      </c>
      <c r="M9" s="19"/>
      <c r="N9" s="19" t="n">
        <v>0.120126470738931</v>
      </c>
      <c r="O9" s="19" t="n">
        <v>0.215109210919984</v>
      </c>
      <c r="P9" s="19" t="n">
        <v>0.222060877652354</v>
      </c>
      <c r="Q9" s="19" t="n">
        <v>0.208831372847601</v>
      </c>
      <c r="R9" s="19" t="n">
        <v>0.186540675781533</v>
      </c>
      <c r="S9" s="19"/>
      <c r="T9" s="19" t="n">
        <v>0.30780849965362</v>
      </c>
      <c r="U9" s="19" t="n">
        <v>0.159004584179274</v>
      </c>
      <c r="V9" s="19" t="n">
        <v>0.189352167930154</v>
      </c>
      <c r="W9" s="19" t="n">
        <v>0.240205883784759</v>
      </c>
      <c r="X9" s="19"/>
      <c r="Y9" s="19" t="n">
        <v>0.246819372523928</v>
      </c>
      <c r="Z9" s="19" t="n">
        <v>0.318084728903668</v>
      </c>
      <c r="AA9" s="19" t="n">
        <v>0.105199104172714</v>
      </c>
      <c r="AB9" s="19" t="n">
        <v>0.147186139575692</v>
      </c>
      <c r="AC9" s="19" t="n">
        <v>0.246617909604172</v>
      </c>
      <c r="AD9" s="19" t="n">
        <v>0.177614555569712</v>
      </c>
      <c r="AE9" s="19"/>
      <c r="AF9" s="19" t="n">
        <v>0.197372480196404</v>
      </c>
      <c r="AG9" s="19"/>
      <c r="AH9" s="19" t="n">
        <v>0.204906494301125</v>
      </c>
      <c r="AI9" s="19"/>
      <c r="AJ9" s="19" t="n">
        <v>0.248900448551259</v>
      </c>
      <c r="AK9" s="19" t="n">
        <v>0.164223022455056</v>
      </c>
      <c r="AL9" s="19" t="n">
        <v>0.238198846790396</v>
      </c>
      <c r="AM9" s="19" t="n">
        <v>0.221282355556191</v>
      </c>
      <c r="AN9" s="19" t="n">
        <v>0.184988752238401</v>
      </c>
      <c r="AO9" s="19" t="n">
        <v>0.139846819243151</v>
      </c>
      <c r="AP9" s="19" t="n">
        <v>0.177129574287465</v>
      </c>
    </row>
    <row r="10">
      <c r="B10" s="20" t="s">
        <v>246</v>
      </c>
      <c r="C10" s="19" t="n">
        <v>0.169823722205384</v>
      </c>
      <c r="D10" s="19" t="n">
        <v>0.200204504013787</v>
      </c>
      <c r="E10" s="19" t="n">
        <v>0.13936747743887</v>
      </c>
      <c r="F10" s="19"/>
      <c r="G10" s="19" t="n">
        <v>0.382825718581392</v>
      </c>
      <c r="H10" s="19" t="n">
        <v>0.269453191583501</v>
      </c>
      <c r="I10" s="19" t="n">
        <v>0.205751750804631</v>
      </c>
      <c r="J10" s="19" t="n">
        <v>0.133187490364757</v>
      </c>
      <c r="K10" s="19" t="n">
        <v>0.0618651917526035</v>
      </c>
      <c r="L10" s="19" t="n">
        <v>0.0673075480933335</v>
      </c>
      <c r="M10" s="19"/>
      <c r="N10" s="19" t="n">
        <v>0.0841693596903089</v>
      </c>
      <c r="O10" s="19" t="n">
        <v>0.191573302794147</v>
      </c>
      <c r="P10" s="19" t="n">
        <v>0.13943354958587</v>
      </c>
      <c r="Q10" s="19" t="n">
        <v>0.198922867941372</v>
      </c>
      <c r="R10" s="19" t="n">
        <v>0.174194771183784</v>
      </c>
      <c r="S10" s="19"/>
      <c r="T10" s="19" t="n">
        <v>0.361466996456721</v>
      </c>
      <c r="U10" s="19" t="n">
        <v>0.145903990085413</v>
      </c>
      <c r="V10" s="19" t="n">
        <v>0.135515791474581</v>
      </c>
      <c r="W10" s="19" t="n">
        <v>0.187192940363103</v>
      </c>
      <c r="X10" s="19"/>
      <c r="Y10" s="19" t="n">
        <v>0.21177765047423</v>
      </c>
      <c r="Z10" s="19" t="n">
        <v>0.224992085500401</v>
      </c>
      <c r="AA10" s="19" t="n">
        <v>0.0696196360515436</v>
      </c>
      <c r="AB10" s="19" t="n">
        <v>0.104852433230731</v>
      </c>
      <c r="AC10" s="19" t="n">
        <v>0.449235646056708</v>
      </c>
      <c r="AD10" s="19" t="n">
        <v>0.0781115269254908</v>
      </c>
      <c r="AE10" s="19"/>
      <c r="AF10" s="19" t="n">
        <v>0.159351722696368</v>
      </c>
      <c r="AG10" s="19"/>
      <c r="AH10" s="19" t="n">
        <v>0.17391623964031</v>
      </c>
      <c r="AI10" s="19"/>
      <c r="AJ10" s="19" t="n">
        <v>0.182923069719893</v>
      </c>
      <c r="AK10" s="19" t="n">
        <v>0.16751622249376</v>
      </c>
      <c r="AL10" s="19" t="n">
        <v>0.191923923143812</v>
      </c>
      <c r="AM10" s="19" t="n">
        <v>0.188722135755533</v>
      </c>
      <c r="AN10" s="19" t="n">
        <v>0.0740081850130903</v>
      </c>
      <c r="AO10" s="19" t="n">
        <v>0.138173044244168</v>
      </c>
      <c r="AP10" s="19" t="n">
        <v>0.182036375348791</v>
      </c>
    </row>
    <row r="11">
      <c r="B11" s="20" t="s">
        <v>60</v>
      </c>
      <c r="C11" s="19" t="n">
        <v>0.128954899355189</v>
      </c>
      <c r="D11" s="19" t="n">
        <v>0.117765432082111</v>
      </c>
      <c r="E11" s="19" t="n">
        <v>0.140172160195446</v>
      </c>
      <c r="F11" s="19"/>
      <c r="G11" s="19" t="n">
        <v>0.0320403876177693</v>
      </c>
      <c r="H11" s="19" t="n">
        <v>0.115311149130005</v>
      </c>
      <c r="I11" s="19" t="n">
        <v>0.0878860310399704</v>
      </c>
      <c r="J11" s="19" t="n">
        <v>0.172136881673482</v>
      </c>
      <c r="K11" s="19" t="n">
        <v>0.208525881871707</v>
      </c>
      <c r="L11" s="19" t="n">
        <v>0.129417802862884</v>
      </c>
      <c r="M11" s="19"/>
      <c r="N11" s="19" t="n">
        <v>0.16055605753983</v>
      </c>
      <c r="O11" s="19" t="n">
        <v>0.127378168394772</v>
      </c>
      <c r="P11" s="19" t="n">
        <v>0.185475050758882</v>
      </c>
      <c r="Q11" s="19" t="n">
        <v>0.113212680444539</v>
      </c>
      <c r="R11" s="19" t="n">
        <v>0.0510155029412368</v>
      </c>
      <c r="S11" s="19"/>
      <c r="T11" s="19" t="n">
        <v>0.039542166492026</v>
      </c>
      <c r="U11" s="19" t="n">
        <v>0.101816319738444</v>
      </c>
      <c r="V11" s="19" t="n">
        <v>0.157941890786622</v>
      </c>
      <c r="W11" s="19" t="n">
        <v>0.115936047585009</v>
      </c>
      <c r="X11" s="19"/>
      <c r="Y11" s="19" t="n">
        <v>0.133757307733378</v>
      </c>
      <c r="Z11" s="19" t="n">
        <v>0.0601787920348212</v>
      </c>
      <c r="AA11" s="19" t="n">
        <v>0.150548581906353</v>
      </c>
      <c r="AB11" s="19" t="n">
        <v>0.109587080368753</v>
      </c>
      <c r="AC11" s="19" t="n">
        <v>0.0480895765097462</v>
      </c>
      <c r="AD11" s="19" t="n">
        <v>0.189189889325595</v>
      </c>
      <c r="AE11" s="19"/>
      <c r="AF11" s="19" t="n">
        <v>0.126827159047953</v>
      </c>
      <c r="AG11" s="19"/>
      <c r="AH11" s="19" t="n">
        <v>0.125401534097288</v>
      </c>
      <c r="AI11" s="19"/>
      <c r="AJ11" s="19" t="n">
        <v>0.111522754317429</v>
      </c>
      <c r="AK11" s="19" t="n">
        <v>0.121984202681875</v>
      </c>
      <c r="AL11" s="19" t="n">
        <v>0.120970590817547</v>
      </c>
      <c r="AM11" s="19" t="n">
        <v>0.159425789786059</v>
      </c>
      <c r="AN11" s="19" t="n">
        <v>0.111019031422573</v>
      </c>
      <c r="AO11" s="19" t="n">
        <v>0.116095661364335</v>
      </c>
      <c r="AP11" s="19" t="n">
        <v>0.173907584827261</v>
      </c>
    </row>
    <row r="12">
      <c r="B12" s="20" t="s">
        <v>247</v>
      </c>
      <c r="C12" s="19" t="n">
        <v>0.116693824923315</v>
      </c>
      <c r="D12" s="19" t="n">
        <v>0.12961541769147</v>
      </c>
      <c r="E12" s="19" t="n">
        <v>0.103740136153816</v>
      </c>
      <c r="F12" s="19"/>
      <c r="G12" s="19" t="n">
        <v>0.236693723831551</v>
      </c>
      <c r="H12" s="19" t="n">
        <v>0.256310759831465</v>
      </c>
      <c r="I12" s="19" t="n">
        <v>0.147164771225959</v>
      </c>
      <c r="J12" s="19" t="n">
        <v>0.0633500016017172</v>
      </c>
      <c r="K12" s="19" t="n">
        <v>0.0259743852770616</v>
      </c>
      <c r="L12" s="19" t="n">
        <v>0.0327578279736427</v>
      </c>
      <c r="M12" s="19"/>
      <c r="N12" s="19" t="n">
        <v>0.0289851954055435</v>
      </c>
      <c r="O12" s="19" t="n">
        <v>0.150015380675405</v>
      </c>
      <c r="P12" s="19" t="n">
        <v>0.0905641984571347</v>
      </c>
      <c r="Q12" s="19" t="n">
        <v>0.12251177028794</v>
      </c>
      <c r="R12" s="19" t="n">
        <v>0.146411796881611</v>
      </c>
      <c r="S12" s="19"/>
      <c r="T12" s="19" t="n">
        <v>0.160987207384872</v>
      </c>
      <c r="U12" s="19" t="n">
        <v>0.08810236726891</v>
      </c>
      <c r="V12" s="19" t="n">
        <v>0.101356495406485</v>
      </c>
      <c r="W12" s="19" t="n">
        <v>0.137508225626674</v>
      </c>
      <c r="X12" s="19"/>
      <c r="Y12" s="19" t="n">
        <v>0.151467405037315</v>
      </c>
      <c r="Z12" s="19" t="n">
        <v>0.151742143828368</v>
      </c>
      <c r="AA12" s="19" t="n">
        <v>0.021522623074693</v>
      </c>
      <c r="AB12" s="19" t="n">
        <v>0.159630285402552</v>
      </c>
      <c r="AC12" s="19" t="n">
        <v>0.251073706125546</v>
      </c>
      <c r="AD12" s="19" t="n">
        <v>0.0573720927761974</v>
      </c>
      <c r="AE12" s="19"/>
      <c r="AF12" s="19" t="n">
        <v>0.10189510895543</v>
      </c>
      <c r="AG12" s="19"/>
      <c r="AH12" s="19" t="n">
        <v>0.116542501716767</v>
      </c>
      <c r="AI12" s="19"/>
      <c r="AJ12" s="19" t="n">
        <v>0.161762514773889</v>
      </c>
      <c r="AK12" s="19" t="n">
        <v>0.0972234461251409</v>
      </c>
      <c r="AL12" s="19" t="n">
        <v>0.103658915667169</v>
      </c>
      <c r="AM12" s="19" t="n">
        <v>0.109354782145817</v>
      </c>
      <c r="AN12" s="19" t="n">
        <v>0.114251037806712</v>
      </c>
      <c r="AO12" s="19" t="n">
        <v>0.0826133818851463</v>
      </c>
      <c r="AP12" s="19" t="n">
        <v>0.108782467624427</v>
      </c>
    </row>
    <row r="13">
      <c r="B13" s="20" t="s">
        <v>248</v>
      </c>
      <c r="C13" s="19" t="n">
        <v>0.115381977738843</v>
      </c>
      <c r="D13" s="19" t="n">
        <v>0.146049317578011</v>
      </c>
      <c r="E13" s="19" t="n">
        <v>0.0846384631588064</v>
      </c>
      <c r="F13" s="19"/>
      <c r="G13" s="19" t="n">
        <v>0.131862041767116</v>
      </c>
      <c r="H13" s="19" t="n">
        <v>0.264457423705499</v>
      </c>
      <c r="I13" s="19" t="n">
        <v>0.148609921049463</v>
      </c>
      <c r="J13" s="19" t="n">
        <v>0.0591935082118931</v>
      </c>
      <c r="K13" s="19" t="n">
        <v>0.0900364525456774</v>
      </c>
      <c r="L13" s="19" t="n">
        <v>0.0299760495765594</v>
      </c>
      <c r="M13" s="19"/>
      <c r="N13" s="19" t="n">
        <v>0.0555608736853406</v>
      </c>
      <c r="O13" s="19" t="n">
        <v>0.100170790599269</v>
      </c>
      <c r="P13" s="19" t="n">
        <v>0.0926121463307265</v>
      </c>
      <c r="Q13" s="19" t="n">
        <v>0.141318931584024</v>
      </c>
      <c r="R13" s="19" t="n">
        <v>0.14274275635478</v>
      </c>
      <c r="S13" s="19"/>
      <c r="T13" s="19" t="n">
        <v>0.0872687935970563</v>
      </c>
      <c r="U13" s="19" t="n">
        <v>0.0916068287651002</v>
      </c>
      <c r="V13" s="19" t="n">
        <v>0.108134206869782</v>
      </c>
      <c r="W13" s="19" t="n">
        <v>0.14710082452662</v>
      </c>
      <c r="X13" s="19"/>
      <c r="Y13" s="19" t="n">
        <v>0.165053311541261</v>
      </c>
      <c r="Z13" s="19" t="n">
        <v>0.0998048696713759</v>
      </c>
      <c r="AA13" s="19" t="n">
        <v>0.0348161911060657</v>
      </c>
      <c r="AB13" s="19" t="n">
        <v>0.159805401775776</v>
      </c>
      <c r="AC13" s="19" t="n">
        <v>0.189398659954779</v>
      </c>
      <c r="AD13" s="19" t="n">
        <v>0.0466975679384226</v>
      </c>
      <c r="AE13" s="19"/>
      <c r="AF13" s="19" t="n">
        <v>0.126273819536606</v>
      </c>
      <c r="AG13" s="19"/>
      <c r="AH13" s="19" t="n">
        <v>0.119469270563933</v>
      </c>
      <c r="AI13" s="19"/>
      <c r="AJ13" s="19" t="n">
        <v>0.156326063347378</v>
      </c>
      <c r="AK13" s="19" t="n">
        <v>0.107174084403411</v>
      </c>
      <c r="AL13" s="19" t="n">
        <v>0.0963732400985822</v>
      </c>
      <c r="AM13" s="19" t="n">
        <v>0.112244298417162</v>
      </c>
      <c r="AN13" s="19" t="n">
        <v>0.135598804443947</v>
      </c>
      <c r="AO13" s="19" t="n">
        <v>0.0997378146345379</v>
      </c>
      <c r="AP13" s="19" t="n">
        <v>0.0810660044644845</v>
      </c>
    </row>
    <row r="14">
      <c r="B14" s="20" t="s">
        <v>249</v>
      </c>
      <c r="C14" s="19" t="n">
        <v>0.112200848174765</v>
      </c>
      <c r="D14" s="19" t="n">
        <v>0.133402072427521</v>
      </c>
      <c r="E14" s="19" t="n">
        <v>0.0909469621074517</v>
      </c>
      <c r="F14" s="19"/>
      <c r="G14" s="19" t="n">
        <v>0.157570751608124</v>
      </c>
      <c r="H14" s="19" t="n">
        <v>0.249432642917346</v>
      </c>
      <c r="I14" s="19" t="n">
        <v>0.156211697865379</v>
      </c>
      <c r="J14" s="19" t="n">
        <v>0.033538309297288</v>
      </c>
      <c r="K14" s="19" t="n">
        <v>0.0471908848337199</v>
      </c>
      <c r="L14" s="19" t="n">
        <v>0.0574446512196343</v>
      </c>
      <c r="M14" s="19"/>
      <c r="N14" s="19" t="n">
        <v>0.0282902676219104</v>
      </c>
      <c r="O14" s="19" t="n">
        <v>0.103351018960914</v>
      </c>
      <c r="P14" s="19" t="n">
        <v>0.0891110035764293</v>
      </c>
      <c r="Q14" s="19" t="n">
        <v>0.137802348332326</v>
      </c>
      <c r="R14" s="19" t="n">
        <v>0.152000110506111</v>
      </c>
      <c r="S14" s="19"/>
      <c r="T14" s="19" t="n">
        <v>0.142661692447568</v>
      </c>
      <c r="U14" s="19" t="n">
        <v>0.124528166087045</v>
      </c>
      <c r="V14" s="19" t="n">
        <v>0.0692141858986181</v>
      </c>
      <c r="W14" s="19" t="n">
        <v>0.129091342565777</v>
      </c>
      <c r="X14" s="19"/>
      <c r="Y14" s="19" t="n">
        <v>0.146786545415187</v>
      </c>
      <c r="Z14" s="19" t="n">
        <v>0.171115883185172</v>
      </c>
      <c r="AA14" s="19" t="n">
        <v>0.0463066073934473</v>
      </c>
      <c r="AB14" s="19" t="n">
        <v>0.100117072043931</v>
      </c>
      <c r="AC14" s="19" t="n">
        <v>0.171730393546228</v>
      </c>
      <c r="AD14" s="19" t="n">
        <v>0.0255736670027107</v>
      </c>
      <c r="AE14" s="19"/>
      <c r="AF14" s="19" t="n">
        <v>0.113359654678214</v>
      </c>
      <c r="AG14" s="19"/>
      <c r="AH14" s="19" t="n">
        <v>0.113689114329961</v>
      </c>
      <c r="AI14" s="19"/>
      <c r="AJ14" s="19" t="n">
        <v>0.145514393342105</v>
      </c>
      <c r="AK14" s="19" t="n">
        <v>0.11502995156335</v>
      </c>
      <c r="AL14" s="19" t="n">
        <v>0.113741171269649</v>
      </c>
      <c r="AM14" s="19" t="n">
        <v>0.16170041829697</v>
      </c>
      <c r="AN14" s="19" t="n">
        <v>0.0552337823337908</v>
      </c>
      <c r="AO14" s="19" t="n">
        <v>0.0464188675313746</v>
      </c>
      <c r="AP14" s="19" t="n">
        <v>0.088444561020212</v>
      </c>
    </row>
    <row r="15">
      <c r="B15" s="20" t="s">
        <v>250</v>
      </c>
      <c r="C15" s="19" t="n">
        <v>0.0900290038140784</v>
      </c>
      <c r="D15" s="19" t="n">
        <v>0.113076031914744</v>
      </c>
      <c r="E15" s="19" t="n">
        <v>0.0669247290985264</v>
      </c>
      <c r="F15" s="19"/>
      <c r="G15" s="19" t="n">
        <v>0.144739170998273</v>
      </c>
      <c r="H15" s="19" t="n">
        <v>0.197380845154652</v>
      </c>
      <c r="I15" s="19" t="n">
        <v>0.129709535344751</v>
      </c>
      <c r="J15" s="19" t="n">
        <v>0.0469157471473782</v>
      </c>
      <c r="K15" s="19" t="n">
        <v>0.03766123403112</v>
      </c>
      <c r="L15" s="19" t="n">
        <v>0.0215986430480452</v>
      </c>
      <c r="M15" s="19"/>
      <c r="N15" s="19" t="n">
        <v>0.0312952284481059</v>
      </c>
      <c r="O15" s="19" t="n">
        <v>0.07996171477503</v>
      </c>
      <c r="P15" s="19" t="n">
        <v>0.0839473258737259</v>
      </c>
      <c r="Q15" s="19" t="n">
        <v>0.0960571599858003</v>
      </c>
      <c r="R15" s="19" t="n">
        <v>0.130471728576319</v>
      </c>
      <c r="S15" s="19"/>
      <c r="T15" s="19" t="n">
        <v>0.100976235398569</v>
      </c>
      <c r="U15" s="19" t="n">
        <v>0.0773446535008376</v>
      </c>
      <c r="V15" s="19" t="n">
        <v>0.0422206224285633</v>
      </c>
      <c r="W15" s="19" t="n">
        <v>0.124902799957442</v>
      </c>
      <c r="X15" s="19"/>
      <c r="Y15" s="19" t="n">
        <v>0.139263745410288</v>
      </c>
      <c r="Z15" s="19" t="n">
        <v>0.104258638077977</v>
      </c>
      <c r="AA15" s="19" t="n">
        <v>0.0110828184488514</v>
      </c>
      <c r="AB15" s="19" t="n">
        <v>0.131614995916401</v>
      </c>
      <c r="AC15" s="19" t="n">
        <v>0.130136903577182</v>
      </c>
      <c r="AD15" s="19" t="n">
        <v>0.0180789100316667</v>
      </c>
      <c r="AE15" s="19"/>
      <c r="AF15" s="19" t="n">
        <v>0.0830795907202433</v>
      </c>
      <c r="AG15" s="19"/>
      <c r="AH15" s="19" t="n">
        <v>0.0895553049978257</v>
      </c>
      <c r="AI15" s="19"/>
      <c r="AJ15" s="19" t="n">
        <v>0.104264846756773</v>
      </c>
      <c r="AK15" s="19" t="n">
        <v>0.072155824149356</v>
      </c>
      <c r="AL15" s="19" t="n">
        <v>0.0900022438995234</v>
      </c>
      <c r="AM15" s="19" t="n">
        <v>0.0984680849121015</v>
      </c>
      <c r="AN15" s="19" t="n">
        <v>0.0736980302033809</v>
      </c>
      <c r="AO15" s="19" t="n">
        <v>0.118559048316891</v>
      </c>
      <c r="AP15" s="19" t="n">
        <v>0.076045216211576</v>
      </c>
    </row>
    <row r="16">
      <c r="B16" s="20" t="s">
        <v>81</v>
      </c>
      <c r="C16" s="21" t="n">
        <v>0.451485506449803</v>
      </c>
      <c r="D16" s="21" t="n">
        <v>0.401900010035623</v>
      </c>
      <c r="E16" s="21" t="n">
        <v>0.501194168497519</v>
      </c>
      <c r="F16" s="21"/>
      <c r="G16" s="21" t="n">
        <v>0.271590008295723</v>
      </c>
      <c r="H16" s="21" t="n">
        <v>0.17349743679152</v>
      </c>
      <c r="I16" s="21" t="n">
        <v>0.441646999894972</v>
      </c>
      <c r="J16" s="21" t="n">
        <v>0.511162506382469</v>
      </c>
      <c r="K16" s="21" t="n">
        <v>0.53843009176905</v>
      </c>
      <c r="L16" s="21" t="n">
        <v>0.651117028676076</v>
      </c>
      <c r="M16" s="21"/>
      <c r="N16" s="21" t="n">
        <v>0.59318740200517</v>
      </c>
      <c r="O16" s="21" t="n">
        <v>0.462306034207495</v>
      </c>
      <c r="P16" s="21" t="n">
        <v>0.417583023038168</v>
      </c>
      <c r="Q16" s="21" t="n">
        <v>0.436329782854239</v>
      </c>
      <c r="R16" s="21" t="n">
        <v>0.464697594599509</v>
      </c>
      <c r="S16" s="21"/>
      <c r="T16" s="21" t="n">
        <v>0.279522789436548</v>
      </c>
      <c r="U16" s="21" t="n">
        <v>0.516674873887557</v>
      </c>
      <c r="V16" s="21" t="n">
        <v>0.490232499100346</v>
      </c>
      <c r="W16" s="21" t="n">
        <v>0.414486706922892</v>
      </c>
      <c r="X16" s="21"/>
      <c r="Y16" s="21" t="n">
        <v>0.351196470718366</v>
      </c>
      <c r="Z16" s="21" t="n">
        <v>0.38546585503169</v>
      </c>
      <c r="AA16" s="21" t="n">
        <v>0.621594539961622</v>
      </c>
      <c r="AB16" s="21" t="n">
        <v>0.562438683994557</v>
      </c>
      <c r="AC16" s="21" t="n">
        <v>0.260668462314023</v>
      </c>
      <c r="AD16" s="21" t="n">
        <v>0.567833692971264</v>
      </c>
      <c r="AE16" s="21"/>
      <c r="AF16" s="21" t="n">
        <v>0.464000482060927</v>
      </c>
      <c r="AG16" s="21"/>
      <c r="AH16" s="21" t="n">
        <v>0.457864359323837</v>
      </c>
      <c r="AI16" s="21"/>
      <c r="AJ16" s="21" t="n">
        <v>0.417298169275389</v>
      </c>
      <c r="AK16" s="21" t="n">
        <v>0.498795519954302</v>
      </c>
      <c r="AL16" s="21" t="n">
        <v>0.410199233324616</v>
      </c>
      <c r="AM16" s="21" t="n">
        <v>0.401961175498619</v>
      </c>
      <c r="AN16" s="21" t="n">
        <v>0.544716078470795</v>
      </c>
      <c r="AO16" s="21" t="n">
        <v>0.532771857630685</v>
      </c>
      <c r="AP16" s="21" t="n">
        <v>0.42940637008959</v>
      </c>
    </row>
    <row r="17">
      <c r="B17" s="18"/>
    </row>
    <row r="18">
      <c r="B18" t="s">
        <v>65</v>
      </c>
    </row>
    <row r="19">
      <c r="B19" t="s">
        <v>66</v>
      </c>
    </row>
    <row r="21">
      <c r="B21" s="9" t="str">
        <f>=HYPERLINK("#'Contents'!A1", "Return to Contents")</f>
      </c>
    </row>
  </sheetData>
  <mergeCells count="9">
    <mergeCell ref="D5:E5"/>
    <mergeCell ref="G5:L5"/>
    <mergeCell ref="N5:R5"/>
    <mergeCell ref="T5:W5"/>
    <mergeCell ref="Y5:AD5"/>
    <mergeCell ref="AF5:AF5"/>
    <mergeCell ref="AH5:AH5"/>
    <mergeCell ref="AJ5:AP5"/>
    <mergeCell ref="D2:AJ2"/>
  </mergeCells>
  <pageMargins left="0.7" right="0.7" top="0.75" bottom="0.75" header="0.3" footer="0.3"/>
  <pageSetup paperSize="9" orientation="portrait" horizontalDpi="300" verticalDpi="300" r:id="rId2"/>
  <drawing r:id="rId1"/>
</worksheet>
</file>

<file path=xl/worksheets/sheet7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2.21" hidden="0" customWidth="1"/>
    <col min="20" max="20" width="10.71" hidden="0" customWidth="1"/>
    <col min="21" max="21" width="10.71" hidden="0" customWidth="1"/>
    <col min="22" max="22" width="10.71" hidden="0" customWidth="1"/>
    <col min="23" max="23" width="10.71" hidden="0" customWidth="1"/>
    <col min="24" max="24" width="2.2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2.21" hidden="0" customWidth="1"/>
    <col min="34" max="34" width="10.71" hidden="0" customWidth="1"/>
    <col min="35" max="35" width="2.2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s>
  <sheetData>
    <row r="2" ht="40" customHeight="1">
      <c r="D2" s="16" t="s">
        <v>259</v>
      </c>
    </row>
    <row r="5" ht="30" customHeight="1">
      <c r="B5" s="17"/>
      <c r="C5" s="17"/>
      <c r="D5" s="17" t="s">
        <v>51</v>
      </c>
      <c r="E5" s="17"/>
      <c r="F5" s="17"/>
      <c r="G5" s="17" t="s">
        <v>52</v>
      </c>
      <c r="H5" s="17"/>
      <c r="I5" s="17"/>
      <c r="J5" s="17"/>
      <c r="K5" s="17"/>
      <c r="L5" s="17"/>
      <c r="M5" s="17"/>
      <c r="N5" s="17" t="s">
        <v>53</v>
      </c>
      <c r="O5" s="17"/>
      <c r="P5" s="17"/>
      <c r="Q5" s="17"/>
      <c r="R5" s="17"/>
      <c r="S5" s="17"/>
      <c r="T5" s="17" t="s">
        <v>54</v>
      </c>
      <c r="U5" s="17"/>
      <c r="V5" s="17"/>
      <c r="W5" s="17"/>
      <c r="X5" s="17"/>
      <c r="Y5" s="17" t="s">
        <v>55</v>
      </c>
      <c r="Z5" s="17"/>
      <c r="AA5" s="17"/>
      <c r="AB5" s="17"/>
      <c r="AC5" s="17"/>
      <c r="AD5" s="17"/>
      <c r="AE5" s="17"/>
      <c r="AF5" s="17" t="s">
        <v>42</v>
      </c>
      <c r="AG5" s="17"/>
      <c r="AH5" s="17" t="s">
        <v>43</v>
      </c>
      <c r="AI5" s="17"/>
      <c r="AJ5" s="17" t="s">
        <v>56</v>
      </c>
      <c r="AK5" s="17"/>
      <c r="AL5" s="17"/>
      <c r="AM5" s="17"/>
      <c r="AN5" s="17"/>
      <c r="AO5" s="17"/>
      <c r="AP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R6" s="13" t="s">
        <v>31</v>
      </c>
      <c r="T6" s="13" t="s">
        <v>32</v>
      </c>
      <c r="U6" s="13" t="s">
        <v>33</v>
      </c>
      <c r="V6" s="13" t="s">
        <v>34</v>
      </c>
      <c r="W6" s="13" t="s">
        <v>35</v>
      </c>
      <c r="Y6" s="13" t="s">
        <v>36</v>
      </c>
      <c r="Z6" s="13" t="s">
        <v>37</v>
      </c>
      <c r="AA6" s="13" t="s">
        <v>38</v>
      </c>
      <c r="AB6" s="13" t="s">
        <v>39</v>
      </c>
      <c r="AC6" s="13" t="s">
        <v>40</v>
      </c>
      <c r="AD6" s="13" t="s">
        <v>41</v>
      </c>
      <c r="AF6" s="13" t="s">
        <v>42</v>
      </c>
      <c r="AH6" s="13" t="s">
        <v>43</v>
      </c>
      <c r="AJ6" s="13" t="s">
        <v>44</v>
      </c>
      <c r="AK6" s="13" t="s">
        <v>45</v>
      </c>
      <c r="AL6" s="13" t="s">
        <v>46</v>
      </c>
      <c r="AM6" s="13" t="s">
        <v>47</v>
      </c>
      <c r="AN6" s="13" t="s">
        <v>48</v>
      </c>
      <c r="AO6" s="13" t="s">
        <v>49</v>
      </c>
      <c r="AP6" s="13" t="s">
        <v>50</v>
      </c>
    </row>
    <row r="7" ht="30" customHeight="1">
      <c r="B7" s="11" t="s">
        <v>19</v>
      </c>
      <c r="C7" s="11" t="n">
        <v>1001</v>
      </c>
      <c r="D7" s="11" t="n">
        <v>498</v>
      </c>
      <c r="E7" s="11" t="n">
        <v>503</v>
      </c>
      <c r="F7" s="11"/>
      <c r="G7" s="11" t="n">
        <v>125</v>
      </c>
      <c r="H7" s="11" t="n">
        <v>185</v>
      </c>
      <c r="I7" s="11" t="n">
        <v>192</v>
      </c>
      <c r="J7" s="11" t="n">
        <v>175</v>
      </c>
      <c r="K7" s="11" t="n">
        <v>131</v>
      </c>
      <c r="L7" s="11" t="n">
        <v>193</v>
      </c>
      <c r="M7" s="11"/>
      <c r="N7" s="11" t="n">
        <v>55</v>
      </c>
      <c r="O7" s="11" t="n">
        <v>178</v>
      </c>
      <c r="P7" s="11" t="n">
        <v>209</v>
      </c>
      <c r="Q7" s="11" t="n">
        <v>374</v>
      </c>
      <c r="R7" s="11" t="n">
        <v>183</v>
      </c>
      <c r="S7" s="11"/>
      <c r="T7" s="11" t="n">
        <v>51</v>
      </c>
      <c r="U7" s="11" t="n">
        <v>158</v>
      </c>
      <c r="V7" s="11" t="n">
        <v>168</v>
      </c>
      <c r="W7" s="11" t="n">
        <v>523</v>
      </c>
      <c r="X7" s="11"/>
      <c r="Y7" s="11" t="n">
        <v>473</v>
      </c>
      <c r="Z7" s="11" t="n">
        <v>105</v>
      </c>
      <c r="AA7" s="11" t="n">
        <v>228</v>
      </c>
      <c r="AB7" s="11" t="n">
        <v>58</v>
      </c>
      <c r="AC7" s="11" t="n">
        <v>67</v>
      </c>
      <c r="AD7" s="11" t="n">
        <v>60</v>
      </c>
      <c r="AE7" s="11"/>
      <c r="AF7" s="11" t="n">
        <v>484</v>
      </c>
      <c r="AG7" s="11"/>
      <c r="AH7" s="11" t="n">
        <v>939</v>
      </c>
      <c r="AI7" s="11"/>
      <c r="AJ7" s="11" t="n">
        <v>270</v>
      </c>
      <c r="AK7" s="11" t="n">
        <v>188</v>
      </c>
      <c r="AL7" s="11" t="n">
        <v>196</v>
      </c>
      <c r="AM7" s="11" t="n">
        <v>89</v>
      </c>
      <c r="AN7" s="11" t="n">
        <v>62</v>
      </c>
      <c r="AO7" s="11" t="n">
        <v>98</v>
      </c>
      <c r="AP7" s="11" t="n">
        <v>98</v>
      </c>
    </row>
    <row r="8" ht="30" customHeight="1">
      <c r="B8" s="12" t="s">
        <v>20</v>
      </c>
      <c r="C8" s="12" t="n">
        <v>1001</v>
      </c>
      <c r="D8" s="12" t="n">
        <v>501</v>
      </c>
      <c r="E8" s="12" t="n">
        <v>500</v>
      </c>
      <c r="F8" s="12"/>
      <c r="G8" s="12" t="n">
        <v>108</v>
      </c>
      <c r="H8" s="12" t="n">
        <v>174</v>
      </c>
      <c r="I8" s="12" t="n">
        <v>165</v>
      </c>
      <c r="J8" s="12" t="n">
        <v>172</v>
      </c>
      <c r="K8" s="12" t="n">
        <v>152</v>
      </c>
      <c r="L8" s="12" t="n">
        <v>230</v>
      </c>
      <c r="M8" s="12"/>
      <c r="N8" s="12" t="n">
        <v>68</v>
      </c>
      <c r="O8" s="12" t="n">
        <v>207</v>
      </c>
      <c r="P8" s="12" t="n">
        <v>264</v>
      </c>
      <c r="Q8" s="12" t="n">
        <v>311</v>
      </c>
      <c r="R8" s="12" t="n">
        <v>149</v>
      </c>
      <c r="S8" s="12"/>
      <c r="T8" s="12" t="n">
        <v>49</v>
      </c>
      <c r="U8" s="12" t="n">
        <v>181</v>
      </c>
      <c r="V8" s="12" t="n">
        <v>180</v>
      </c>
      <c r="W8" s="12" t="n">
        <v>487</v>
      </c>
      <c r="X8" s="12"/>
      <c r="Y8" s="12" t="n">
        <v>424</v>
      </c>
      <c r="Z8" s="12" t="n">
        <v>104</v>
      </c>
      <c r="AA8" s="12" t="n">
        <v>272</v>
      </c>
      <c r="AB8" s="12" t="n">
        <v>65</v>
      </c>
      <c r="AC8" s="12" t="n">
        <v>57</v>
      </c>
      <c r="AD8" s="12" t="n">
        <v>67</v>
      </c>
      <c r="AE8" s="12"/>
      <c r="AF8" s="12" t="n">
        <v>498</v>
      </c>
      <c r="AG8" s="12"/>
      <c r="AH8" s="12" t="n">
        <v>939</v>
      </c>
      <c r="AI8" s="12"/>
      <c r="AJ8" s="12" t="n">
        <v>241</v>
      </c>
      <c r="AK8" s="12" t="n">
        <v>190</v>
      </c>
      <c r="AL8" s="12" t="n">
        <v>170</v>
      </c>
      <c r="AM8" s="12" t="n">
        <v>93</v>
      </c>
      <c r="AN8" s="12" t="n">
        <v>76</v>
      </c>
      <c r="AO8" s="12" t="n">
        <v>86</v>
      </c>
      <c r="AP8" s="12" t="n">
        <v>145</v>
      </c>
    </row>
    <row r="9">
      <c r="B9" s="20" t="s">
        <v>252</v>
      </c>
      <c r="C9" s="19" t="n">
        <v>0.138946864551175</v>
      </c>
      <c r="D9" s="19" t="n">
        <v>0.148627124076493</v>
      </c>
      <c r="E9" s="19" t="n">
        <v>0.129242560186469</v>
      </c>
      <c r="F9" s="19"/>
      <c r="G9" s="19" t="n">
        <v>0.226178947960164</v>
      </c>
      <c r="H9" s="19" t="n">
        <v>0.18008314203111</v>
      </c>
      <c r="I9" s="19" t="n">
        <v>0.174545809656337</v>
      </c>
      <c r="J9" s="19" t="n">
        <v>0.167422372682051</v>
      </c>
      <c r="K9" s="19" t="n">
        <v>0.0890815712089959</v>
      </c>
      <c r="L9" s="19" t="n">
        <v>0.0529349067870675</v>
      </c>
      <c r="M9" s="19"/>
      <c r="N9" s="19" t="n">
        <v>0.133994221088514</v>
      </c>
      <c r="O9" s="19" t="n">
        <v>0.155137728047341</v>
      </c>
      <c r="P9" s="19" t="n">
        <v>0.136458667091133</v>
      </c>
      <c r="Q9" s="19" t="n">
        <v>0.121995581595326</v>
      </c>
      <c r="R9" s="19" t="n">
        <v>0.156036874373865</v>
      </c>
      <c r="S9" s="19"/>
      <c r="T9" s="19" t="n">
        <v>0.102442478894379</v>
      </c>
      <c r="U9" s="19" t="n">
        <v>0.115805579892754</v>
      </c>
      <c r="V9" s="19" t="n">
        <v>0.145039588480198</v>
      </c>
      <c r="W9" s="19" t="n">
        <v>0.159265192868904</v>
      </c>
      <c r="X9" s="19"/>
      <c r="Y9" s="19" t="n">
        <v>0.169870238492216</v>
      </c>
      <c r="Z9" s="19" t="n">
        <v>0.16264109283672</v>
      </c>
      <c r="AA9" s="19" t="n">
        <v>0.0705466921549061</v>
      </c>
      <c r="AB9" s="19" t="n">
        <v>0.118246378659102</v>
      </c>
      <c r="AC9" s="19" t="n">
        <v>0.210689692841555</v>
      </c>
      <c r="AD9" s="19" t="n">
        <v>0.166639180981126</v>
      </c>
      <c r="AE9" s="19"/>
      <c r="AF9" s="19" t="n">
        <v>0.135970330390177</v>
      </c>
      <c r="AG9" s="19"/>
      <c r="AH9" s="19" t="n">
        <v>0.138703446277233</v>
      </c>
      <c r="AI9" s="19"/>
      <c r="AJ9" s="19" t="n">
        <v>0.175707993479614</v>
      </c>
      <c r="AK9" s="19" t="n">
        <v>0.136088810461438</v>
      </c>
      <c r="AL9" s="19" t="n">
        <v>0.140173157488171</v>
      </c>
      <c r="AM9" s="19" t="n">
        <v>0.183427428062737</v>
      </c>
      <c r="AN9" s="19" t="n">
        <v>0.0406463427568527</v>
      </c>
      <c r="AO9" s="19" t="n">
        <v>0.112439571724377</v>
      </c>
      <c r="AP9" s="19" t="n">
        <v>0.11887033240569</v>
      </c>
    </row>
    <row r="10">
      <c r="B10" s="20" t="s">
        <v>253</v>
      </c>
      <c r="C10" s="19" t="n">
        <v>0.36463542041377</v>
      </c>
      <c r="D10" s="19" t="n">
        <v>0.348175832883277</v>
      </c>
      <c r="E10" s="19" t="n">
        <v>0.381135891986424</v>
      </c>
      <c r="F10" s="19"/>
      <c r="G10" s="19" t="n">
        <v>0.478171470441454</v>
      </c>
      <c r="H10" s="19" t="n">
        <v>0.437898332011492</v>
      </c>
      <c r="I10" s="19" t="n">
        <v>0.396544817931124</v>
      </c>
      <c r="J10" s="19" t="n">
        <v>0.317374316984845</v>
      </c>
      <c r="K10" s="19" t="n">
        <v>0.28445154697215</v>
      </c>
      <c r="L10" s="19" t="n">
        <v>0.321329489005704</v>
      </c>
      <c r="M10" s="19"/>
      <c r="N10" s="19" t="n">
        <v>0.24085669824444</v>
      </c>
      <c r="O10" s="19" t="n">
        <v>0.389318091675036</v>
      </c>
      <c r="P10" s="19" t="n">
        <v>0.315069073458004</v>
      </c>
      <c r="Q10" s="19" t="n">
        <v>0.384391669498335</v>
      </c>
      <c r="R10" s="19" t="n">
        <v>0.429730915876825</v>
      </c>
      <c r="S10" s="19"/>
      <c r="T10" s="19" t="n">
        <v>0.489344086872472</v>
      </c>
      <c r="U10" s="19" t="n">
        <v>0.364439375749763</v>
      </c>
      <c r="V10" s="19" t="n">
        <v>0.283411399815504</v>
      </c>
      <c r="W10" s="19" t="n">
        <v>0.382386636762652</v>
      </c>
      <c r="X10" s="19"/>
      <c r="Y10" s="19" t="n">
        <v>0.380522558856623</v>
      </c>
      <c r="Z10" s="19" t="n">
        <v>0.425855131547517</v>
      </c>
      <c r="AA10" s="19" t="n">
        <v>0.306193025594867</v>
      </c>
      <c r="AB10" s="19" t="n">
        <v>0.364455617026977</v>
      </c>
      <c r="AC10" s="19" t="n">
        <v>0.51397898344721</v>
      </c>
      <c r="AD10" s="19" t="n">
        <v>0.272316215842949</v>
      </c>
      <c r="AE10" s="19"/>
      <c r="AF10" s="19" t="n">
        <v>0.333327376794811</v>
      </c>
      <c r="AG10" s="19"/>
      <c r="AH10" s="19" t="n">
        <v>0.366621566607292</v>
      </c>
      <c r="AI10" s="19"/>
      <c r="AJ10" s="19" t="n">
        <v>0.392786330158674</v>
      </c>
      <c r="AK10" s="19" t="n">
        <v>0.365690630513283</v>
      </c>
      <c r="AL10" s="19" t="n">
        <v>0.35997173866829</v>
      </c>
      <c r="AM10" s="19" t="n">
        <v>0.3005611954976</v>
      </c>
      <c r="AN10" s="19" t="n">
        <v>0.281554212558106</v>
      </c>
      <c r="AO10" s="19" t="n">
        <v>0.406120212128716</v>
      </c>
      <c r="AP10" s="19" t="n">
        <v>0.381968864248608</v>
      </c>
    </row>
    <row r="11">
      <c r="B11" s="20" t="s">
        <v>254</v>
      </c>
      <c r="C11" s="19" t="n">
        <v>0.282428016069152</v>
      </c>
      <c r="D11" s="19" t="n">
        <v>0.287374204109886</v>
      </c>
      <c r="E11" s="19" t="n">
        <v>0.277469542170098</v>
      </c>
      <c r="F11" s="19"/>
      <c r="G11" s="19" t="n">
        <v>0.218562403401294</v>
      </c>
      <c r="H11" s="19" t="n">
        <v>0.22901179722737</v>
      </c>
      <c r="I11" s="19" t="n">
        <v>0.23088243298545</v>
      </c>
      <c r="J11" s="19" t="n">
        <v>0.253962314185656</v>
      </c>
      <c r="K11" s="19" t="n">
        <v>0.298249817069917</v>
      </c>
      <c r="L11" s="19" t="n">
        <v>0.400636896580535</v>
      </c>
      <c r="M11" s="19"/>
      <c r="N11" s="19" t="n">
        <v>0.409878765661243</v>
      </c>
      <c r="O11" s="19" t="n">
        <v>0.245474761915725</v>
      </c>
      <c r="P11" s="19" t="n">
        <v>0.300457100075144</v>
      </c>
      <c r="Q11" s="19" t="n">
        <v>0.289349853052227</v>
      </c>
      <c r="R11" s="19" t="n">
        <v>0.232497254494438</v>
      </c>
      <c r="S11" s="19"/>
      <c r="T11" s="19" t="n">
        <v>0.306502660451387</v>
      </c>
      <c r="U11" s="19" t="n">
        <v>0.244797347199337</v>
      </c>
      <c r="V11" s="19" t="n">
        <v>0.339176525682494</v>
      </c>
      <c r="W11" s="19" t="n">
        <v>0.271102549729302</v>
      </c>
      <c r="X11" s="19"/>
      <c r="Y11" s="19" t="n">
        <v>0.246406055329726</v>
      </c>
      <c r="Z11" s="19" t="n">
        <v>0.239325382661976</v>
      </c>
      <c r="AA11" s="19" t="n">
        <v>0.379334913248816</v>
      </c>
      <c r="AB11" s="19" t="n">
        <v>0.22667773003811</v>
      </c>
      <c r="AC11" s="19" t="n">
        <v>0.212856223741501</v>
      </c>
      <c r="AD11" s="19" t="n">
        <v>0.276428177793152</v>
      </c>
      <c r="AE11" s="19"/>
      <c r="AF11" s="19" t="n">
        <v>0.283436886330741</v>
      </c>
      <c r="AG11" s="19"/>
      <c r="AH11" s="19" t="n">
        <v>0.290759062272452</v>
      </c>
      <c r="AI11" s="19"/>
      <c r="AJ11" s="19" t="n">
        <v>0.270674992005365</v>
      </c>
      <c r="AK11" s="19" t="n">
        <v>0.279635221898953</v>
      </c>
      <c r="AL11" s="19" t="n">
        <v>0.321686913321849</v>
      </c>
      <c r="AM11" s="19" t="n">
        <v>0.244362179034893</v>
      </c>
      <c r="AN11" s="19" t="n">
        <v>0.348342427065939</v>
      </c>
      <c r="AO11" s="19" t="n">
        <v>0.24699829110286</v>
      </c>
      <c r="AP11" s="19" t="n">
        <v>0.27047409271938</v>
      </c>
    </row>
    <row r="12">
      <c r="B12" s="20" t="s">
        <v>255</v>
      </c>
      <c r="C12" s="19" t="n">
        <v>0.0505469868318737</v>
      </c>
      <c r="D12" s="19" t="n">
        <v>0.0599698175800133</v>
      </c>
      <c r="E12" s="19" t="n">
        <v>0.041100750672823</v>
      </c>
      <c r="F12" s="19"/>
      <c r="G12" s="19" t="n">
        <v>0.0393001316575834</v>
      </c>
      <c r="H12" s="19" t="n">
        <v>0.0461100688704824</v>
      </c>
      <c r="I12" s="19" t="n">
        <v>0.0480325032001153</v>
      </c>
      <c r="J12" s="19" t="n">
        <v>0.0464968826161484</v>
      </c>
      <c r="K12" s="19" t="n">
        <v>0.0701717141887087</v>
      </c>
      <c r="L12" s="19" t="n">
        <v>0.0510592891819529</v>
      </c>
      <c r="M12" s="19"/>
      <c r="N12" s="19" t="n">
        <v>0.0471102617867514</v>
      </c>
      <c r="O12" s="19" t="n">
        <v>0.0410639120540296</v>
      </c>
      <c r="P12" s="19" t="n">
        <v>0.0349932663083363</v>
      </c>
      <c r="Q12" s="19" t="n">
        <v>0.0644320986057521</v>
      </c>
      <c r="R12" s="19" t="n">
        <v>0.0645205172081433</v>
      </c>
      <c r="S12" s="19"/>
      <c r="T12" s="19" t="n">
        <v>0.0563663428192271</v>
      </c>
      <c r="U12" s="19" t="n">
        <v>0.0459804781724863</v>
      </c>
      <c r="V12" s="19" t="n">
        <v>0.0366703587011305</v>
      </c>
      <c r="W12" s="19" t="n">
        <v>0.0575135456608414</v>
      </c>
      <c r="X12" s="19"/>
      <c r="Y12" s="19" t="n">
        <v>0.053091199758861</v>
      </c>
      <c r="Z12" s="19" t="n">
        <v>0.0774642991059909</v>
      </c>
      <c r="AA12" s="19" t="n">
        <v>0.0458765975329367</v>
      </c>
      <c r="AB12" s="19" t="n">
        <v>0.0618709371004321</v>
      </c>
      <c r="AC12" s="19" t="n">
        <v>0.0374389468470263</v>
      </c>
      <c r="AD12" s="19" t="n">
        <v>0.0205332804771806</v>
      </c>
      <c r="AE12" s="19"/>
      <c r="AF12" s="19" t="n">
        <v>0.0616158221864585</v>
      </c>
      <c r="AG12" s="19"/>
      <c r="AH12" s="19" t="n">
        <v>0.0459712852376681</v>
      </c>
      <c r="AI12" s="19"/>
      <c r="AJ12" s="19" t="n">
        <v>0.0424062785264231</v>
      </c>
      <c r="AK12" s="19" t="n">
        <v>0.0330122252905664</v>
      </c>
      <c r="AL12" s="19" t="n">
        <v>0.0541235730447088</v>
      </c>
      <c r="AM12" s="19" t="n">
        <v>0.0482953877647753</v>
      </c>
      <c r="AN12" s="19" t="n">
        <v>0.137603600954388</v>
      </c>
      <c r="AO12" s="19" t="n">
        <v>0.0329307763211296</v>
      </c>
      <c r="AP12" s="19" t="n">
        <v>0.0491234411914119</v>
      </c>
    </row>
    <row r="13">
      <c r="B13" s="20" t="s">
        <v>256</v>
      </c>
      <c r="C13" s="19" t="n">
        <v>0.0679303761254462</v>
      </c>
      <c r="D13" s="19" t="n">
        <v>0.0724288152800745</v>
      </c>
      <c r="E13" s="19" t="n">
        <v>0.0634207632779344</v>
      </c>
      <c r="F13" s="19"/>
      <c r="G13" s="19" t="n">
        <v>0.0198224141217366</v>
      </c>
      <c r="H13" s="19" t="n">
        <v>0.0359509290747144</v>
      </c>
      <c r="I13" s="19" t="n">
        <v>0.0579635807865848</v>
      </c>
      <c r="J13" s="19" t="n">
        <v>0.058210920825146</v>
      </c>
      <c r="K13" s="19" t="n">
        <v>0.138933194253649</v>
      </c>
      <c r="L13" s="19" t="n">
        <v>0.0822376019157103</v>
      </c>
      <c r="M13" s="19"/>
      <c r="N13" s="19" t="n">
        <v>0.0565371702526269</v>
      </c>
      <c r="O13" s="19" t="n">
        <v>0.0680701922549919</v>
      </c>
      <c r="P13" s="19" t="n">
        <v>0.083342905712937</v>
      </c>
      <c r="Q13" s="19" t="n">
        <v>0.0616398091100809</v>
      </c>
      <c r="R13" s="19" t="n">
        <v>0.0597264673812918</v>
      </c>
      <c r="S13" s="19"/>
      <c r="T13" s="19" t="n">
        <v>0.0199934860743628</v>
      </c>
      <c r="U13" s="19" t="n">
        <v>0.10804340601065</v>
      </c>
      <c r="V13" s="19" t="n">
        <v>0.0803873755382655</v>
      </c>
      <c r="W13" s="19" t="n">
        <v>0.0517954708657335</v>
      </c>
      <c r="X13" s="19"/>
      <c r="Y13" s="19" t="n">
        <v>0.0513536457202988</v>
      </c>
      <c r="Z13" s="19" t="n">
        <v>0.0322973967530829</v>
      </c>
      <c r="AA13" s="19" t="n">
        <v>0.0961457196519573</v>
      </c>
      <c r="AB13" s="19" t="n">
        <v>0.108817396052007</v>
      </c>
      <c r="AC13" s="19" t="n">
        <v>0</v>
      </c>
      <c r="AD13" s="19" t="n">
        <v>0.129070467513179</v>
      </c>
      <c r="AE13" s="19"/>
      <c r="AF13" s="19" t="n">
        <v>0.0725882186563159</v>
      </c>
      <c r="AG13" s="19"/>
      <c r="AH13" s="19" t="n">
        <v>0.0634524094404698</v>
      </c>
      <c r="AI13" s="19"/>
      <c r="AJ13" s="19" t="n">
        <v>0.0591956633384793</v>
      </c>
      <c r="AK13" s="19" t="n">
        <v>0.0647868942232641</v>
      </c>
      <c r="AL13" s="19" t="n">
        <v>0.0639882865745719</v>
      </c>
      <c r="AM13" s="19" t="n">
        <v>0.0700636276583157</v>
      </c>
      <c r="AN13" s="19" t="n">
        <v>0.112310306151396</v>
      </c>
      <c r="AO13" s="19" t="n">
        <v>0.0691346816149088</v>
      </c>
      <c r="AP13" s="19" t="n">
        <v>0.0658451707468216</v>
      </c>
    </row>
    <row r="14">
      <c r="B14" s="20" t="s">
        <v>60</v>
      </c>
      <c r="C14" s="19" t="n">
        <v>0.0955123360085832</v>
      </c>
      <c r="D14" s="19" t="n">
        <v>0.0834242060702557</v>
      </c>
      <c r="E14" s="19" t="n">
        <v>0.107630491706252</v>
      </c>
      <c r="F14" s="19"/>
      <c r="G14" s="19" t="n">
        <v>0.017964632417767</v>
      </c>
      <c r="H14" s="19" t="n">
        <v>0.0709457307848315</v>
      </c>
      <c r="I14" s="19" t="n">
        <v>0.0920308554403888</v>
      </c>
      <c r="J14" s="19" t="n">
        <v>0.156533192706154</v>
      </c>
      <c r="K14" s="19" t="n">
        <v>0.11911215630658</v>
      </c>
      <c r="L14" s="19" t="n">
        <v>0.0918018165290306</v>
      </c>
      <c r="M14" s="19"/>
      <c r="N14" s="19" t="n">
        <v>0.111622882966425</v>
      </c>
      <c r="O14" s="19" t="n">
        <v>0.100935314052876</v>
      </c>
      <c r="P14" s="19" t="n">
        <v>0.129678987354445</v>
      </c>
      <c r="Q14" s="19" t="n">
        <v>0.0781909881382785</v>
      </c>
      <c r="R14" s="19" t="n">
        <v>0.0574879706654364</v>
      </c>
      <c r="S14" s="19"/>
      <c r="T14" s="19" t="n">
        <v>0.0253509448881729</v>
      </c>
      <c r="U14" s="19" t="n">
        <v>0.12093381297501</v>
      </c>
      <c r="V14" s="19" t="n">
        <v>0.115314751782408</v>
      </c>
      <c r="W14" s="19" t="n">
        <v>0.077936604112567</v>
      </c>
      <c r="X14" s="19"/>
      <c r="Y14" s="19" t="n">
        <v>0.0987563018422758</v>
      </c>
      <c r="Z14" s="19" t="n">
        <v>0.0624166970947135</v>
      </c>
      <c r="AA14" s="19" t="n">
        <v>0.101903051816517</v>
      </c>
      <c r="AB14" s="19" t="n">
        <v>0.119931941123371</v>
      </c>
      <c r="AC14" s="19" t="n">
        <v>0.0250361531227079</v>
      </c>
      <c r="AD14" s="19" t="n">
        <v>0.135012677392413</v>
      </c>
      <c r="AE14" s="19"/>
      <c r="AF14" s="19" t="n">
        <v>0.113061365641497</v>
      </c>
      <c r="AG14" s="19"/>
      <c r="AH14" s="19" t="n">
        <v>0.0944922301648855</v>
      </c>
      <c r="AI14" s="19"/>
      <c r="AJ14" s="19" t="n">
        <v>0.0592287424914441</v>
      </c>
      <c r="AK14" s="19" t="n">
        <v>0.120786217612496</v>
      </c>
      <c r="AL14" s="19" t="n">
        <v>0.0600563309024102</v>
      </c>
      <c r="AM14" s="19" t="n">
        <v>0.153290181981679</v>
      </c>
      <c r="AN14" s="19" t="n">
        <v>0.0795431105133178</v>
      </c>
      <c r="AO14" s="19" t="n">
        <v>0.132376467108008</v>
      </c>
      <c r="AP14" s="19" t="n">
        <v>0.113718098688088</v>
      </c>
    </row>
    <row r="15">
      <c r="B15" s="20" t="s">
        <v>257</v>
      </c>
      <c r="C15" s="23" t="n">
        <v>0.503582284964945</v>
      </c>
      <c r="D15" s="23" t="n">
        <v>0.496802956959771</v>
      </c>
      <c r="E15" s="23" t="n">
        <v>0.510378452172893</v>
      </c>
      <c r="F15" s="23"/>
      <c r="G15" s="23" t="n">
        <v>0.704350418401619</v>
      </c>
      <c r="H15" s="23" t="n">
        <v>0.617981474042601</v>
      </c>
      <c r="I15" s="23" t="n">
        <v>0.571090627587461</v>
      </c>
      <c r="J15" s="23" t="n">
        <v>0.484796689666896</v>
      </c>
      <c r="K15" s="23" t="n">
        <v>0.373533118181146</v>
      </c>
      <c r="L15" s="23" t="n">
        <v>0.374264395792771</v>
      </c>
      <c r="M15" s="23"/>
      <c r="N15" s="23" t="n">
        <v>0.374850919332953</v>
      </c>
      <c r="O15" s="23" t="n">
        <v>0.544455819722377</v>
      </c>
      <c r="P15" s="23" t="n">
        <v>0.451527740549137</v>
      </c>
      <c r="Q15" s="23" t="n">
        <v>0.506387251093661</v>
      </c>
      <c r="R15" s="23" t="n">
        <v>0.58576779025069</v>
      </c>
      <c r="S15" s="23"/>
      <c r="T15" s="23" t="n">
        <v>0.591786565766851</v>
      </c>
      <c r="U15" s="23" t="n">
        <v>0.480244955642517</v>
      </c>
      <c r="V15" s="23" t="n">
        <v>0.428450988295702</v>
      </c>
      <c r="W15" s="23" t="n">
        <v>0.541651829631557</v>
      </c>
      <c r="X15" s="23"/>
      <c r="Y15" s="23" t="n">
        <v>0.550392797348839</v>
      </c>
      <c r="Z15" s="23" t="n">
        <v>0.588496224384237</v>
      </c>
      <c r="AA15" s="23" t="n">
        <v>0.376739717749773</v>
      </c>
      <c r="AB15" s="23" t="n">
        <v>0.482701995686079</v>
      </c>
      <c r="AC15" s="23" t="n">
        <v>0.724668676288765</v>
      </c>
      <c r="AD15" s="23" t="n">
        <v>0.438955396824075</v>
      </c>
      <c r="AE15" s="23"/>
      <c r="AF15" s="23" t="n">
        <v>0.469297707184988</v>
      </c>
      <c r="AG15" s="23"/>
      <c r="AH15" s="23" t="n">
        <v>0.505325012884525</v>
      </c>
      <c r="AI15" s="23"/>
      <c r="AJ15" s="23" t="n">
        <v>0.568494323638288</v>
      </c>
      <c r="AK15" s="23" t="n">
        <v>0.501779440974721</v>
      </c>
      <c r="AL15" s="23" t="n">
        <v>0.500144896156461</v>
      </c>
      <c r="AM15" s="23" t="n">
        <v>0.483988623560336</v>
      </c>
      <c r="AN15" s="23" t="n">
        <v>0.322200555314959</v>
      </c>
      <c r="AO15" s="23" t="n">
        <v>0.518559783853094</v>
      </c>
      <c r="AP15" s="23" t="n">
        <v>0.500839196654298</v>
      </c>
    </row>
    <row r="16">
      <c r="B16" s="20" t="s">
        <v>258</v>
      </c>
      <c r="C16" s="23" t="n">
        <v>0.11847736295732</v>
      </c>
      <c r="D16" s="23" t="n">
        <v>0.132398632860088</v>
      </c>
      <c r="E16" s="23" t="n">
        <v>0.104521513950757</v>
      </c>
      <c r="F16" s="23"/>
      <c r="G16" s="23" t="n">
        <v>0.0591225457793199</v>
      </c>
      <c r="H16" s="23" t="n">
        <v>0.0820609979451968</v>
      </c>
      <c r="I16" s="23" t="n">
        <v>0.1059960839867</v>
      </c>
      <c r="J16" s="23" t="n">
        <v>0.104707803441294</v>
      </c>
      <c r="K16" s="23" t="n">
        <v>0.209104908442357</v>
      </c>
      <c r="L16" s="23" t="n">
        <v>0.133296891097663</v>
      </c>
      <c r="M16" s="23"/>
      <c r="N16" s="23" t="n">
        <v>0.103647432039378</v>
      </c>
      <c r="O16" s="23" t="n">
        <v>0.109134104309021</v>
      </c>
      <c r="P16" s="23" t="n">
        <v>0.118336172021273</v>
      </c>
      <c r="Q16" s="23" t="n">
        <v>0.126071907715833</v>
      </c>
      <c r="R16" s="23" t="n">
        <v>0.124246984589435</v>
      </c>
      <c r="S16" s="23"/>
      <c r="T16" s="23" t="n">
        <v>0.0763598288935899</v>
      </c>
      <c r="U16" s="23" t="n">
        <v>0.154023884183136</v>
      </c>
      <c r="V16" s="23" t="n">
        <v>0.117057734239396</v>
      </c>
      <c r="W16" s="23" t="n">
        <v>0.109309016526575</v>
      </c>
      <c r="X16" s="23"/>
      <c r="Y16" s="23" t="n">
        <v>0.10444484547916</v>
      </c>
      <c r="Z16" s="23" t="n">
        <v>0.109761695859074</v>
      </c>
      <c r="AA16" s="23" t="n">
        <v>0.142022317184894</v>
      </c>
      <c r="AB16" s="23" t="n">
        <v>0.170688333152439</v>
      </c>
      <c r="AC16" s="23" t="n">
        <v>0.0374389468470263</v>
      </c>
      <c r="AD16" s="23" t="n">
        <v>0.14960374799036</v>
      </c>
      <c r="AE16" s="23"/>
      <c r="AF16" s="23" t="n">
        <v>0.134204040842774</v>
      </c>
      <c r="AG16" s="23"/>
      <c r="AH16" s="23" t="n">
        <v>0.109423694678138</v>
      </c>
      <c r="AI16" s="23"/>
      <c r="AJ16" s="23" t="n">
        <v>0.101601941864902</v>
      </c>
      <c r="AK16" s="23" t="n">
        <v>0.0977991195138305</v>
      </c>
      <c r="AL16" s="23" t="n">
        <v>0.118111859619281</v>
      </c>
      <c r="AM16" s="23" t="n">
        <v>0.118359015423091</v>
      </c>
      <c r="AN16" s="23" t="n">
        <v>0.249913907105784</v>
      </c>
      <c r="AO16" s="23" t="n">
        <v>0.102065457936038</v>
      </c>
      <c r="AP16" s="23" t="n">
        <v>0.114968611938234</v>
      </c>
    </row>
    <row r="17">
      <c r="B17" s="20" t="s">
        <v>243</v>
      </c>
      <c r="C17" s="24" t="n">
        <v>0.385104922007625</v>
      </c>
      <c r="D17" s="24" t="n">
        <v>0.364404324099683</v>
      </c>
      <c r="E17" s="24" t="n">
        <v>0.405856938222135</v>
      </c>
      <c r="F17" s="24"/>
      <c r="G17" s="24" t="n">
        <v>0.645227872622299</v>
      </c>
      <c r="H17" s="24" t="n">
        <v>0.535920476097405</v>
      </c>
      <c r="I17" s="24" t="n">
        <v>0.465094543600761</v>
      </c>
      <c r="J17" s="24" t="n">
        <v>0.380088886225601</v>
      </c>
      <c r="K17" s="24" t="n">
        <v>0.164428209738789</v>
      </c>
      <c r="L17" s="24" t="n">
        <v>0.240967504695108</v>
      </c>
      <c r="M17" s="24"/>
      <c r="N17" s="24" t="n">
        <v>0.271203487293575</v>
      </c>
      <c r="O17" s="24" t="n">
        <v>0.435321715413356</v>
      </c>
      <c r="P17" s="24" t="n">
        <v>0.333191568527864</v>
      </c>
      <c r="Q17" s="24" t="n">
        <v>0.380315343377828</v>
      </c>
      <c r="R17" s="24" t="n">
        <v>0.461520805661255</v>
      </c>
      <c r="S17" s="24"/>
      <c r="T17" s="24" t="n">
        <v>0.515426736873261</v>
      </c>
      <c r="U17" s="24" t="n">
        <v>0.326221071459382</v>
      </c>
      <c r="V17" s="24" t="n">
        <v>0.311393254056306</v>
      </c>
      <c r="W17" s="24" t="n">
        <v>0.432342813104982</v>
      </c>
      <c r="X17" s="24"/>
      <c r="Y17" s="24" t="n">
        <v>0.445947951869679</v>
      </c>
      <c r="Z17" s="24" t="n">
        <v>0.478734528525163</v>
      </c>
      <c r="AA17" s="24" t="n">
        <v>0.234717400564879</v>
      </c>
      <c r="AB17" s="24" t="n">
        <v>0.31201366253364</v>
      </c>
      <c r="AC17" s="24" t="n">
        <v>0.687229729441739</v>
      </c>
      <c r="AD17" s="24" t="n">
        <v>0.289351648833715</v>
      </c>
      <c r="AE17" s="24"/>
      <c r="AF17" s="24" t="n">
        <v>0.335093666342213</v>
      </c>
      <c r="AG17" s="24"/>
      <c r="AH17" s="24" t="n">
        <v>0.395901318206387</v>
      </c>
      <c r="AI17" s="24"/>
      <c r="AJ17" s="24" t="n">
        <v>0.466892381773386</v>
      </c>
      <c r="AK17" s="24" t="n">
        <v>0.40398032146089</v>
      </c>
      <c r="AL17" s="24" t="n">
        <v>0.38203303653718</v>
      </c>
      <c r="AM17" s="24" t="n">
        <v>0.365629608137245</v>
      </c>
      <c r="AN17" s="24" t="n">
        <v>0.0722866482091751</v>
      </c>
      <c r="AO17" s="24" t="n">
        <v>0.416494325917055</v>
      </c>
      <c r="AP17" s="24" t="n">
        <v>0.385870584716065</v>
      </c>
    </row>
    <row r="18">
      <c r="B18" s="18"/>
    </row>
    <row r="19">
      <c r="B19" t="s">
        <v>65</v>
      </c>
    </row>
    <row r="20">
      <c r="B20" t="s">
        <v>66</v>
      </c>
    </row>
    <row r="22">
      <c r="B22" s="9" t="str">
        <f>=HYPERLINK("#'Contents'!A1", "Return to Contents")</f>
      </c>
    </row>
  </sheetData>
  <mergeCells count="9">
    <mergeCell ref="D5:E5"/>
    <mergeCell ref="G5:L5"/>
    <mergeCell ref="N5:R5"/>
    <mergeCell ref="T5:W5"/>
    <mergeCell ref="Y5:AD5"/>
    <mergeCell ref="AF5:AF5"/>
    <mergeCell ref="AH5:AH5"/>
    <mergeCell ref="AJ5:AP5"/>
    <mergeCell ref="D2:AJ2"/>
  </mergeCells>
  <pageMargins left="0.7" right="0.7" top="0.75" bottom="0.75" header="0.3" footer="0.3"/>
  <pageSetup paperSize="9" orientation="portrait" horizontalDpi="300" verticalDpi="300" r:id="rId2"/>
  <drawing r:id="rId1"/>
</worksheet>
</file>

<file path=xl/worksheets/sheet7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2.21" hidden="0" customWidth="1"/>
    <col min="20" max="20" width="10.71" hidden="0" customWidth="1"/>
    <col min="21" max="21" width="10.71" hidden="0" customWidth="1"/>
    <col min="22" max="22" width="10.71" hidden="0" customWidth="1"/>
    <col min="23" max="23" width="10.71" hidden="0" customWidth="1"/>
    <col min="24" max="24" width="2.2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2.21" hidden="0" customWidth="1"/>
    <col min="34" max="34" width="10.71" hidden="0" customWidth="1"/>
    <col min="35" max="35" width="2.2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s>
  <sheetData>
    <row r="2" ht="40" customHeight="1">
      <c r="D2" s="16" t="s">
        <v>265</v>
      </c>
    </row>
    <row r="5" ht="30" customHeight="1">
      <c r="B5" s="17"/>
      <c r="C5" s="17"/>
      <c r="D5" s="17" t="s">
        <v>51</v>
      </c>
      <c r="E5" s="17"/>
      <c r="F5" s="17"/>
      <c r="G5" s="17" t="s">
        <v>52</v>
      </c>
      <c r="H5" s="17"/>
      <c r="I5" s="17"/>
      <c r="J5" s="17"/>
      <c r="K5" s="17"/>
      <c r="L5" s="17"/>
      <c r="M5" s="17"/>
      <c r="N5" s="17" t="s">
        <v>53</v>
      </c>
      <c r="O5" s="17"/>
      <c r="P5" s="17"/>
      <c r="Q5" s="17"/>
      <c r="R5" s="17"/>
      <c r="S5" s="17"/>
      <c r="T5" s="17" t="s">
        <v>54</v>
      </c>
      <c r="U5" s="17"/>
      <c r="V5" s="17"/>
      <c r="W5" s="17"/>
      <c r="X5" s="17"/>
      <c r="Y5" s="17" t="s">
        <v>55</v>
      </c>
      <c r="Z5" s="17"/>
      <c r="AA5" s="17"/>
      <c r="AB5" s="17"/>
      <c r="AC5" s="17"/>
      <c r="AD5" s="17"/>
      <c r="AE5" s="17"/>
      <c r="AF5" s="17" t="s">
        <v>42</v>
      </c>
      <c r="AG5" s="17"/>
      <c r="AH5" s="17" t="s">
        <v>43</v>
      </c>
      <c r="AI5" s="17"/>
      <c r="AJ5" s="17" t="s">
        <v>56</v>
      </c>
      <c r="AK5" s="17"/>
      <c r="AL5" s="17"/>
      <c r="AM5" s="17"/>
      <c r="AN5" s="17"/>
      <c r="AO5" s="17"/>
      <c r="AP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R6" s="13" t="s">
        <v>31</v>
      </c>
      <c r="T6" s="13" t="s">
        <v>32</v>
      </c>
      <c r="U6" s="13" t="s">
        <v>33</v>
      </c>
      <c r="V6" s="13" t="s">
        <v>34</v>
      </c>
      <c r="W6" s="13" t="s">
        <v>35</v>
      </c>
      <c r="Y6" s="13" t="s">
        <v>36</v>
      </c>
      <c r="Z6" s="13" t="s">
        <v>37</v>
      </c>
      <c r="AA6" s="13" t="s">
        <v>38</v>
      </c>
      <c r="AB6" s="13" t="s">
        <v>39</v>
      </c>
      <c r="AC6" s="13" t="s">
        <v>40</v>
      </c>
      <c r="AD6" s="13" t="s">
        <v>41</v>
      </c>
      <c r="AF6" s="13" t="s">
        <v>42</v>
      </c>
      <c r="AH6" s="13" t="s">
        <v>43</v>
      </c>
      <c r="AJ6" s="13" t="s">
        <v>44</v>
      </c>
      <c r="AK6" s="13" t="s">
        <v>45</v>
      </c>
      <c r="AL6" s="13" t="s">
        <v>46</v>
      </c>
      <c r="AM6" s="13" t="s">
        <v>47</v>
      </c>
      <c r="AN6" s="13" t="s">
        <v>48</v>
      </c>
      <c r="AO6" s="13" t="s">
        <v>49</v>
      </c>
      <c r="AP6" s="13" t="s">
        <v>50</v>
      </c>
    </row>
    <row r="7" ht="30" customHeight="1">
      <c r="B7" s="11" t="s">
        <v>19</v>
      </c>
      <c r="C7" s="11" t="n">
        <v>1001</v>
      </c>
      <c r="D7" s="11" t="n">
        <v>498</v>
      </c>
      <c r="E7" s="11" t="n">
        <v>503</v>
      </c>
      <c r="F7" s="11"/>
      <c r="G7" s="11" t="n">
        <v>125</v>
      </c>
      <c r="H7" s="11" t="n">
        <v>185</v>
      </c>
      <c r="I7" s="11" t="n">
        <v>192</v>
      </c>
      <c r="J7" s="11" t="n">
        <v>175</v>
      </c>
      <c r="K7" s="11" t="n">
        <v>131</v>
      </c>
      <c r="L7" s="11" t="n">
        <v>193</v>
      </c>
      <c r="M7" s="11"/>
      <c r="N7" s="11" t="n">
        <v>55</v>
      </c>
      <c r="O7" s="11" t="n">
        <v>178</v>
      </c>
      <c r="P7" s="11" t="n">
        <v>209</v>
      </c>
      <c r="Q7" s="11" t="n">
        <v>374</v>
      </c>
      <c r="R7" s="11" t="n">
        <v>183</v>
      </c>
      <c r="S7" s="11"/>
      <c r="T7" s="11" t="n">
        <v>51</v>
      </c>
      <c r="U7" s="11" t="n">
        <v>158</v>
      </c>
      <c r="V7" s="11" t="n">
        <v>168</v>
      </c>
      <c r="W7" s="11" t="n">
        <v>523</v>
      </c>
      <c r="X7" s="11"/>
      <c r="Y7" s="11" t="n">
        <v>473</v>
      </c>
      <c r="Z7" s="11" t="n">
        <v>105</v>
      </c>
      <c r="AA7" s="11" t="n">
        <v>228</v>
      </c>
      <c r="AB7" s="11" t="n">
        <v>58</v>
      </c>
      <c r="AC7" s="11" t="n">
        <v>67</v>
      </c>
      <c r="AD7" s="11" t="n">
        <v>60</v>
      </c>
      <c r="AE7" s="11"/>
      <c r="AF7" s="11" t="n">
        <v>484</v>
      </c>
      <c r="AG7" s="11"/>
      <c r="AH7" s="11" t="n">
        <v>939</v>
      </c>
      <c r="AI7" s="11"/>
      <c r="AJ7" s="11" t="n">
        <v>270</v>
      </c>
      <c r="AK7" s="11" t="n">
        <v>188</v>
      </c>
      <c r="AL7" s="11" t="n">
        <v>196</v>
      </c>
      <c r="AM7" s="11" t="n">
        <v>89</v>
      </c>
      <c r="AN7" s="11" t="n">
        <v>62</v>
      </c>
      <c r="AO7" s="11" t="n">
        <v>98</v>
      </c>
      <c r="AP7" s="11" t="n">
        <v>98</v>
      </c>
    </row>
    <row r="8" ht="30" customHeight="1">
      <c r="B8" s="12" t="s">
        <v>20</v>
      </c>
      <c r="C8" s="12" t="n">
        <v>1001</v>
      </c>
      <c r="D8" s="12" t="n">
        <v>501</v>
      </c>
      <c r="E8" s="12" t="n">
        <v>500</v>
      </c>
      <c r="F8" s="12"/>
      <c r="G8" s="12" t="n">
        <v>108</v>
      </c>
      <c r="H8" s="12" t="n">
        <v>174</v>
      </c>
      <c r="I8" s="12" t="n">
        <v>165</v>
      </c>
      <c r="J8" s="12" t="n">
        <v>172</v>
      </c>
      <c r="K8" s="12" t="n">
        <v>152</v>
      </c>
      <c r="L8" s="12" t="n">
        <v>230</v>
      </c>
      <c r="M8" s="12"/>
      <c r="N8" s="12" t="n">
        <v>68</v>
      </c>
      <c r="O8" s="12" t="n">
        <v>207</v>
      </c>
      <c r="P8" s="12" t="n">
        <v>264</v>
      </c>
      <c r="Q8" s="12" t="n">
        <v>311</v>
      </c>
      <c r="R8" s="12" t="n">
        <v>149</v>
      </c>
      <c r="S8" s="12"/>
      <c r="T8" s="12" t="n">
        <v>49</v>
      </c>
      <c r="U8" s="12" t="n">
        <v>181</v>
      </c>
      <c r="V8" s="12" t="n">
        <v>180</v>
      </c>
      <c r="W8" s="12" t="n">
        <v>487</v>
      </c>
      <c r="X8" s="12"/>
      <c r="Y8" s="12" t="n">
        <v>424</v>
      </c>
      <c r="Z8" s="12" t="n">
        <v>104</v>
      </c>
      <c r="AA8" s="12" t="n">
        <v>272</v>
      </c>
      <c r="AB8" s="12" t="n">
        <v>65</v>
      </c>
      <c r="AC8" s="12" t="n">
        <v>57</v>
      </c>
      <c r="AD8" s="12" t="n">
        <v>67</v>
      </c>
      <c r="AE8" s="12"/>
      <c r="AF8" s="12" t="n">
        <v>498</v>
      </c>
      <c r="AG8" s="12"/>
      <c r="AH8" s="12" t="n">
        <v>939</v>
      </c>
      <c r="AI8" s="12"/>
      <c r="AJ8" s="12" t="n">
        <v>241</v>
      </c>
      <c r="AK8" s="12" t="n">
        <v>190</v>
      </c>
      <c r="AL8" s="12" t="n">
        <v>170</v>
      </c>
      <c r="AM8" s="12" t="n">
        <v>93</v>
      </c>
      <c r="AN8" s="12" t="n">
        <v>76</v>
      </c>
      <c r="AO8" s="12" t="n">
        <v>86</v>
      </c>
      <c r="AP8" s="12" t="n">
        <v>145</v>
      </c>
    </row>
    <row r="9">
      <c r="B9" s="20" t="s">
        <v>260</v>
      </c>
      <c r="C9" s="19" t="n">
        <v>0.0736748552993778</v>
      </c>
      <c r="D9" s="19" t="n">
        <v>0.100596915867558</v>
      </c>
      <c r="E9" s="19" t="n">
        <v>0.0466859229060511</v>
      </c>
      <c r="F9" s="19"/>
      <c r="G9" s="19" t="n">
        <v>0.16514514344457</v>
      </c>
      <c r="H9" s="19" t="n">
        <v>0.129520306279871</v>
      </c>
      <c r="I9" s="19" t="n">
        <v>0.0836705573293949</v>
      </c>
      <c r="J9" s="19" t="n">
        <v>0.0792819876709573</v>
      </c>
      <c r="K9" s="19" t="n">
        <v>0.0389776062820928</v>
      </c>
      <c r="L9" s="19" t="n">
        <v>0</v>
      </c>
      <c r="M9" s="19"/>
      <c r="N9" s="19" t="n">
        <v>0.0278875490425312</v>
      </c>
      <c r="O9" s="19" t="n">
        <v>0.06859116504226</v>
      </c>
      <c r="P9" s="19" t="n">
        <v>0.0727667756434517</v>
      </c>
      <c r="Q9" s="19" t="n">
        <v>0.057663933925391</v>
      </c>
      <c r="R9" s="19" t="n">
        <v>0.138004177323631</v>
      </c>
      <c r="S9" s="19"/>
      <c r="T9" s="19" t="n">
        <v>0.0583582294956203</v>
      </c>
      <c r="U9" s="19" t="n">
        <v>0.020361732052601</v>
      </c>
      <c r="V9" s="19" t="n">
        <v>0.0447592729894331</v>
      </c>
      <c r="W9" s="19" t="n">
        <v>0.113373692953315</v>
      </c>
      <c r="X9" s="19"/>
      <c r="Y9" s="19" t="n">
        <v>0.131974512620002</v>
      </c>
      <c r="Z9" s="19" t="n">
        <v>0.0752017709141481</v>
      </c>
      <c r="AA9" s="19" t="n">
        <v>0.0037299789464646</v>
      </c>
      <c r="AB9" s="19" t="n">
        <v>0.0246028526031389</v>
      </c>
      <c r="AC9" s="19" t="n">
        <v>0.127842300199962</v>
      </c>
      <c r="AD9" s="19" t="n">
        <v>0</v>
      </c>
      <c r="AE9" s="19"/>
      <c r="AF9" s="19" t="n">
        <v>0.07073725562757</v>
      </c>
      <c r="AG9" s="19"/>
      <c r="AH9" s="19" t="n">
        <v>0.0688621983870238</v>
      </c>
      <c r="AI9" s="19"/>
      <c r="AJ9" s="19" t="n">
        <v>0.108365903671756</v>
      </c>
      <c r="AK9" s="19" t="n">
        <v>0.0319960196780296</v>
      </c>
      <c r="AL9" s="19" t="n">
        <v>0.072186334219155</v>
      </c>
      <c r="AM9" s="19" t="n">
        <v>0.120265693195164</v>
      </c>
      <c r="AN9" s="19" t="n">
        <v>0.0301229384995351</v>
      </c>
      <c r="AO9" s="19" t="n">
        <v>0.105523320182902</v>
      </c>
      <c r="AP9" s="19" t="n">
        <v>0.0464301274817749</v>
      </c>
    </row>
    <row r="10">
      <c r="B10" s="20" t="s">
        <v>261</v>
      </c>
      <c r="C10" s="19" t="n">
        <v>0.22897354285071</v>
      </c>
      <c r="D10" s="19" t="n">
        <v>0.280125600738976</v>
      </c>
      <c r="E10" s="19" t="n">
        <v>0.177694428139942</v>
      </c>
      <c r="F10" s="19"/>
      <c r="G10" s="19" t="n">
        <v>0.411843923185144</v>
      </c>
      <c r="H10" s="19" t="n">
        <v>0.355456555700682</v>
      </c>
      <c r="I10" s="19" t="n">
        <v>0.219521183997087</v>
      </c>
      <c r="J10" s="19" t="n">
        <v>0.184033141026338</v>
      </c>
      <c r="K10" s="19" t="n">
        <v>0.18593120500349</v>
      </c>
      <c r="L10" s="19" t="n">
        <v>0.116200625014759</v>
      </c>
      <c r="M10" s="19"/>
      <c r="N10" s="19" t="n">
        <v>0.096324128055411</v>
      </c>
      <c r="O10" s="19" t="n">
        <v>0.255823675334696</v>
      </c>
      <c r="P10" s="19" t="n">
        <v>0.16394692857902</v>
      </c>
      <c r="Q10" s="19" t="n">
        <v>0.259002482733819</v>
      </c>
      <c r="R10" s="19" t="n">
        <v>0.308198288718943</v>
      </c>
      <c r="S10" s="19"/>
      <c r="T10" s="19" t="n">
        <v>0.256684090788839</v>
      </c>
      <c r="U10" s="19" t="n">
        <v>0.261680813309772</v>
      </c>
      <c r="V10" s="19" t="n">
        <v>0.230084066053737</v>
      </c>
      <c r="W10" s="19" t="n">
        <v>0.225133062683118</v>
      </c>
      <c r="X10" s="19"/>
      <c r="Y10" s="19" t="n">
        <v>0.2660358193455</v>
      </c>
      <c r="Z10" s="19" t="n">
        <v>0.252827491828431</v>
      </c>
      <c r="AA10" s="19" t="n">
        <v>0.133735722221998</v>
      </c>
      <c r="AB10" s="19" t="n">
        <v>0.277162545287892</v>
      </c>
      <c r="AC10" s="19" t="n">
        <v>0.399647708352299</v>
      </c>
      <c r="AD10" s="19" t="n">
        <v>0.11739090090573</v>
      </c>
      <c r="AE10" s="19"/>
      <c r="AF10" s="19" t="n">
        <v>0.197992639008976</v>
      </c>
      <c r="AG10" s="19"/>
      <c r="AH10" s="19" t="n">
        <v>0.229023459234072</v>
      </c>
      <c r="AI10" s="19"/>
      <c r="AJ10" s="19" t="n">
        <v>0.265496270320553</v>
      </c>
      <c r="AK10" s="19" t="n">
        <v>0.187316041711685</v>
      </c>
      <c r="AL10" s="19" t="n">
        <v>0.24356883705844</v>
      </c>
      <c r="AM10" s="19" t="n">
        <v>0.207540564027358</v>
      </c>
      <c r="AN10" s="19" t="n">
        <v>0.205375110124677</v>
      </c>
      <c r="AO10" s="19" t="n">
        <v>0.220590424595104</v>
      </c>
      <c r="AP10" s="19" t="n">
        <v>0.236831777116921</v>
      </c>
    </row>
    <row r="11">
      <c r="B11" s="20" t="s">
        <v>262</v>
      </c>
      <c r="C11" s="19" t="n">
        <v>0.452746992771317</v>
      </c>
      <c r="D11" s="19" t="n">
        <v>0.430654461829346</v>
      </c>
      <c r="E11" s="19" t="n">
        <v>0.474894399448467</v>
      </c>
      <c r="F11" s="19"/>
      <c r="G11" s="19" t="n">
        <v>0.33247399122112</v>
      </c>
      <c r="H11" s="19" t="n">
        <v>0.394339683118383</v>
      </c>
      <c r="I11" s="19" t="n">
        <v>0.434293427532231</v>
      </c>
      <c r="J11" s="19" t="n">
        <v>0.451914422973627</v>
      </c>
      <c r="K11" s="19" t="n">
        <v>0.520076907569135</v>
      </c>
      <c r="L11" s="19" t="n">
        <v>0.522840531514419</v>
      </c>
      <c r="M11" s="19"/>
      <c r="N11" s="19" t="n">
        <v>0.487556677165591</v>
      </c>
      <c r="O11" s="19" t="n">
        <v>0.393749400064034</v>
      </c>
      <c r="P11" s="19" t="n">
        <v>0.450396398741824</v>
      </c>
      <c r="Q11" s="19" t="n">
        <v>0.502019881685324</v>
      </c>
      <c r="R11" s="19" t="n">
        <v>0.412459206807315</v>
      </c>
      <c r="S11" s="19"/>
      <c r="T11" s="19" t="n">
        <v>0.410086644449968</v>
      </c>
      <c r="U11" s="19" t="n">
        <v>0.391983010808163</v>
      </c>
      <c r="V11" s="19" t="n">
        <v>0.435049462213024</v>
      </c>
      <c r="W11" s="19" t="n">
        <v>0.471533525161037</v>
      </c>
      <c r="X11" s="19"/>
      <c r="Y11" s="19" t="n">
        <v>0.434456096163948</v>
      </c>
      <c r="Z11" s="19" t="n">
        <v>0.44254757983726</v>
      </c>
      <c r="AA11" s="19" t="n">
        <v>0.514287491568242</v>
      </c>
      <c r="AB11" s="19" t="n">
        <v>0.340636764928703</v>
      </c>
      <c r="AC11" s="19" t="n">
        <v>0.398957536659817</v>
      </c>
      <c r="AD11" s="19" t="n">
        <v>0.522155481852544</v>
      </c>
      <c r="AE11" s="19"/>
      <c r="AF11" s="19" t="n">
        <v>0.47817995888552</v>
      </c>
      <c r="AG11" s="19"/>
      <c r="AH11" s="19" t="n">
        <v>0.456375495229095</v>
      </c>
      <c r="AI11" s="19"/>
      <c r="AJ11" s="19" t="n">
        <v>0.44659537200355</v>
      </c>
      <c r="AK11" s="19" t="n">
        <v>0.467161508227898</v>
      </c>
      <c r="AL11" s="19" t="n">
        <v>0.456235015736765</v>
      </c>
      <c r="AM11" s="19" t="n">
        <v>0.389525025349789</v>
      </c>
      <c r="AN11" s="19" t="n">
        <v>0.456313576142777</v>
      </c>
      <c r="AO11" s="19" t="n">
        <v>0.408897417766375</v>
      </c>
      <c r="AP11" s="19" t="n">
        <v>0.504681233106159</v>
      </c>
    </row>
    <row r="12">
      <c r="B12" s="20" t="s">
        <v>263</v>
      </c>
      <c r="C12" s="19" t="n">
        <v>0.225260861319586</v>
      </c>
      <c r="D12" s="19" t="n">
        <v>0.175449952555643</v>
      </c>
      <c r="E12" s="19" t="n">
        <v>0.275195495619796</v>
      </c>
      <c r="F12" s="19"/>
      <c r="G12" s="19" t="n">
        <v>0.0833315598056254</v>
      </c>
      <c r="H12" s="19" t="n">
        <v>0.0998062731970606</v>
      </c>
      <c r="I12" s="19" t="n">
        <v>0.242019141362151</v>
      </c>
      <c r="J12" s="19" t="n">
        <v>0.258217795499703</v>
      </c>
      <c r="K12" s="19" t="n">
        <v>0.248178226659719</v>
      </c>
      <c r="L12" s="19" t="n">
        <v>0.33501839524252</v>
      </c>
      <c r="M12" s="19"/>
      <c r="N12" s="19" t="n">
        <v>0.344976153630943</v>
      </c>
      <c r="O12" s="19" t="n">
        <v>0.258161390820712</v>
      </c>
      <c r="P12" s="19" t="n">
        <v>0.300624076345262</v>
      </c>
      <c r="Q12" s="19" t="n">
        <v>0.162760086343122</v>
      </c>
      <c r="R12" s="19" t="n">
        <v>0.124563470478676</v>
      </c>
      <c r="S12" s="19"/>
      <c r="T12" s="19" t="n">
        <v>0.239339492810997</v>
      </c>
      <c r="U12" s="19" t="n">
        <v>0.320852637437191</v>
      </c>
      <c r="V12" s="19" t="n">
        <v>0.261068478915383</v>
      </c>
      <c r="W12" s="19" t="n">
        <v>0.17067586458023</v>
      </c>
      <c r="X12" s="19"/>
      <c r="Y12" s="19" t="n">
        <v>0.147532834226337</v>
      </c>
      <c r="Z12" s="19" t="n">
        <v>0.213683399055882</v>
      </c>
      <c r="AA12" s="19" t="n">
        <v>0.325918794909835</v>
      </c>
      <c r="AB12" s="19" t="n">
        <v>0.331388871326747</v>
      </c>
      <c r="AC12" s="19" t="n">
        <v>0.0479053963193699</v>
      </c>
      <c r="AD12" s="19" t="n">
        <v>0.360453617241726</v>
      </c>
      <c r="AE12" s="19"/>
      <c r="AF12" s="19" t="n">
        <v>0.23785925713828</v>
      </c>
      <c r="AG12" s="19"/>
      <c r="AH12" s="19" t="n">
        <v>0.226638109212166</v>
      </c>
      <c r="AI12" s="19"/>
      <c r="AJ12" s="19" t="n">
        <v>0.162236786079243</v>
      </c>
      <c r="AK12" s="19" t="n">
        <v>0.297117618131736</v>
      </c>
      <c r="AL12" s="19" t="n">
        <v>0.191024638877095</v>
      </c>
      <c r="AM12" s="19" t="n">
        <v>0.269966419264347</v>
      </c>
      <c r="AN12" s="19" t="n">
        <v>0.308188375233011</v>
      </c>
      <c r="AO12" s="19" t="n">
        <v>0.248294401186644</v>
      </c>
      <c r="AP12" s="19" t="n">
        <v>0.190193163243634</v>
      </c>
    </row>
    <row r="13">
      <c r="B13" s="20" t="s">
        <v>264</v>
      </c>
      <c r="C13" s="21" t="n">
        <v>0.0193437477590095</v>
      </c>
      <c r="D13" s="21" t="n">
        <v>0.013173069008477</v>
      </c>
      <c r="E13" s="21" t="n">
        <v>0.0255297538857432</v>
      </c>
      <c r="F13" s="21"/>
      <c r="G13" s="21" t="n">
        <v>0.00720538234354063</v>
      </c>
      <c r="H13" s="21" t="n">
        <v>0.0208771817040026</v>
      </c>
      <c r="I13" s="21" t="n">
        <v>0.020495689779136</v>
      </c>
      <c r="J13" s="21" t="n">
        <v>0.026552652829375</v>
      </c>
      <c r="K13" s="21" t="n">
        <v>0.00683605448556266</v>
      </c>
      <c r="L13" s="21" t="n">
        <v>0.025940448228303</v>
      </c>
      <c r="M13" s="21"/>
      <c r="N13" s="21" t="n">
        <v>0.043255492105523</v>
      </c>
      <c r="O13" s="21" t="n">
        <v>0.0236743687382982</v>
      </c>
      <c r="P13" s="21" t="n">
        <v>0.0122658206904417</v>
      </c>
      <c r="Q13" s="21" t="n">
        <v>0.0185536153123446</v>
      </c>
      <c r="R13" s="21" t="n">
        <v>0.0167748566714361</v>
      </c>
      <c r="S13" s="21"/>
      <c r="T13" s="21" t="n">
        <v>0.0355315424545757</v>
      </c>
      <c r="U13" s="21" t="n">
        <v>0.00512180639227368</v>
      </c>
      <c r="V13" s="21" t="n">
        <v>0.0290387198284228</v>
      </c>
      <c r="W13" s="21" t="n">
        <v>0.0192838546222998</v>
      </c>
      <c r="X13" s="21"/>
      <c r="Y13" s="21" t="n">
        <v>0.0200007376442121</v>
      </c>
      <c r="Z13" s="21" t="n">
        <v>0.0157397583642782</v>
      </c>
      <c r="AA13" s="21" t="n">
        <v>0.0223280123534604</v>
      </c>
      <c r="AB13" s="21" t="n">
        <v>0.0262089658535195</v>
      </c>
      <c r="AC13" s="21" t="n">
        <v>0.025647058468552</v>
      </c>
      <c r="AD13" s="21" t="n">
        <v>0</v>
      </c>
      <c r="AE13" s="21"/>
      <c r="AF13" s="21" t="n">
        <v>0.0152308893396545</v>
      </c>
      <c r="AG13" s="21"/>
      <c r="AH13" s="21" t="n">
        <v>0.0191007379376433</v>
      </c>
      <c r="AI13" s="21"/>
      <c r="AJ13" s="21" t="n">
        <v>0.0173056679248975</v>
      </c>
      <c r="AK13" s="21" t="n">
        <v>0.0164088122506512</v>
      </c>
      <c r="AL13" s="21" t="n">
        <v>0.0369851741085454</v>
      </c>
      <c r="AM13" s="21" t="n">
        <v>0.0127022981633429</v>
      </c>
      <c r="AN13" s="21" t="n">
        <v>0</v>
      </c>
      <c r="AO13" s="21" t="n">
        <v>0.0166944362689749</v>
      </c>
      <c r="AP13" s="21" t="n">
        <v>0.0218636990515107</v>
      </c>
    </row>
    <row r="14">
      <c r="B14" s="18"/>
    </row>
    <row r="15">
      <c r="B15" t="s">
        <v>65</v>
      </c>
    </row>
    <row r="16">
      <c r="B16" t="s">
        <v>66</v>
      </c>
    </row>
    <row r="18">
      <c r="B18" s="9" t="str">
        <f>=HYPERLINK("#'Contents'!A1", "Return to Contents")</f>
      </c>
    </row>
  </sheetData>
  <mergeCells count="9">
    <mergeCell ref="D5:E5"/>
    <mergeCell ref="G5:L5"/>
    <mergeCell ref="N5:R5"/>
    <mergeCell ref="T5:W5"/>
    <mergeCell ref="Y5:AD5"/>
    <mergeCell ref="AF5:AF5"/>
    <mergeCell ref="AH5:AH5"/>
    <mergeCell ref="AJ5:AP5"/>
    <mergeCell ref="D2:AJ2"/>
  </mergeCells>
  <pageMargins left="0.7" right="0.7" top="0.75" bottom="0.75" header="0.3" footer="0.3"/>
  <pageSetup paperSize="9" orientation="portrait" horizontalDpi="300" verticalDpi="300" r:id="rId2"/>
  <drawing r:id="rId1"/>
</worksheet>
</file>

<file path=xl/worksheets/sheet7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2.21" hidden="0" customWidth="1"/>
    <col min="20" max="20" width="10.71" hidden="0" customWidth="1"/>
    <col min="21" max="21" width="10.71" hidden="0" customWidth="1"/>
    <col min="22" max="22" width="10.71" hidden="0" customWidth="1"/>
    <col min="23" max="23" width="10.71" hidden="0" customWidth="1"/>
    <col min="24" max="24" width="2.2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2.21" hidden="0" customWidth="1"/>
    <col min="34" max="34" width="10.71" hidden="0" customWidth="1"/>
    <col min="35" max="35" width="2.2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s>
  <sheetData>
    <row r="2" ht="40" customHeight="1">
      <c r="D2" s="16" t="s">
        <v>269</v>
      </c>
    </row>
    <row r="5" ht="30" customHeight="1">
      <c r="B5" s="17"/>
      <c r="C5" s="17"/>
      <c r="D5" s="17" t="s">
        <v>51</v>
      </c>
      <c r="E5" s="17"/>
      <c r="F5" s="17"/>
      <c r="G5" s="17" t="s">
        <v>52</v>
      </c>
      <c r="H5" s="17"/>
      <c r="I5" s="17"/>
      <c r="J5" s="17"/>
      <c r="K5" s="17"/>
      <c r="L5" s="17"/>
      <c r="M5" s="17"/>
      <c r="N5" s="17" t="s">
        <v>53</v>
      </c>
      <c r="O5" s="17"/>
      <c r="P5" s="17"/>
      <c r="Q5" s="17"/>
      <c r="R5" s="17"/>
      <c r="S5" s="17"/>
      <c r="T5" s="17" t="s">
        <v>54</v>
      </c>
      <c r="U5" s="17"/>
      <c r="V5" s="17"/>
      <c r="W5" s="17"/>
      <c r="X5" s="17"/>
      <c r="Y5" s="17" t="s">
        <v>55</v>
      </c>
      <c r="Z5" s="17"/>
      <c r="AA5" s="17"/>
      <c r="AB5" s="17"/>
      <c r="AC5" s="17"/>
      <c r="AD5" s="17"/>
      <c r="AE5" s="17"/>
      <c r="AF5" s="17" t="s">
        <v>42</v>
      </c>
      <c r="AG5" s="17"/>
      <c r="AH5" s="17" t="s">
        <v>43</v>
      </c>
      <c r="AI5" s="17"/>
      <c r="AJ5" s="17" t="s">
        <v>56</v>
      </c>
      <c r="AK5" s="17"/>
      <c r="AL5" s="17"/>
      <c r="AM5" s="17"/>
      <c r="AN5" s="17"/>
      <c r="AO5" s="17"/>
      <c r="AP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R6" s="13" t="s">
        <v>31</v>
      </c>
      <c r="T6" s="13" t="s">
        <v>32</v>
      </c>
      <c r="U6" s="13" t="s">
        <v>33</v>
      </c>
      <c r="V6" s="13" t="s">
        <v>34</v>
      </c>
      <c r="W6" s="13" t="s">
        <v>35</v>
      </c>
      <c r="Y6" s="13" t="s">
        <v>36</v>
      </c>
      <c r="Z6" s="13" t="s">
        <v>37</v>
      </c>
      <c r="AA6" s="13" t="s">
        <v>38</v>
      </c>
      <c r="AB6" s="13" t="s">
        <v>39</v>
      </c>
      <c r="AC6" s="13" t="s">
        <v>40</v>
      </c>
      <c r="AD6" s="13" t="s">
        <v>41</v>
      </c>
      <c r="AF6" s="13" t="s">
        <v>42</v>
      </c>
      <c r="AH6" s="13" t="s">
        <v>43</v>
      </c>
      <c r="AJ6" s="13" t="s">
        <v>44</v>
      </c>
      <c r="AK6" s="13" t="s">
        <v>45</v>
      </c>
      <c r="AL6" s="13" t="s">
        <v>46</v>
      </c>
      <c r="AM6" s="13" t="s">
        <v>47</v>
      </c>
      <c r="AN6" s="13" t="s">
        <v>48</v>
      </c>
      <c r="AO6" s="13" t="s">
        <v>49</v>
      </c>
      <c r="AP6" s="13" t="s">
        <v>50</v>
      </c>
    </row>
    <row r="7" ht="30" customHeight="1">
      <c r="B7" s="11" t="s">
        <v>19</v>
      </c>
      <c r="C7" s="11" t="n">
        <v>1001</v>
      </c>
      <c r="D7" s="11" t="n">
        <v>498</v>
      </c>
      <c r="E7" s="11" t="n">
        <v>503</v>
      </c>
      <c r="F7" s="11"/>
      <c r="G7" s="11" t="n">
        <v>125</v>
      </c>
      <c r="H7" s="11" t="n">
        <v>185</v>
      </c>
      <c r="I7" s="11" t="n">
        <v>192</v>
      </c>
      <c r="J7" s="11" t="n">
        <v>175</v>
      </c>
      <c r="K7" s="11" t="n">
        <v>131</v>
      </c>
      <c r="L7" s="11" t="n">
        <v>193</v>
      </c>
      <c r="M7" s="11"/>
      <c r="N7" s="11" t="n">
        <v>55</v>
      </c>
      <c r="O7" s="11" t="n">
        <v>178</v>
      </c>
      <c r="P7" s="11" t="n">
        <v>209</v>
      </c>
      <c r="Q7" s="11" t="n">
        <v>374</v>
      </c>
      <c r="R7" s="11" t="n">
        <v>183</v>
      </c>
      <c r="S7" s="11"/>
      <c r="T7" s="11" t="n">
        <v>51</v>
      </c>
      <c r="U7" s="11" t="n">
        <v>158</v>
      </c>
      <c r="V7" s="11" t="n">
        <v>168</v>
      </c>
      <c r="W7" s="11" t="n">
        <v>523</v>
      </c>
      <c r="X7" s="11"/>
      <c r="Y7" s="11" t="n">
        <v>473</v>
      </c>
      <c r="Z7" s="11" t="n">
        <v>105</v>
      </c>
      <c r="AA7" s="11" t="n">
        <v>228</v>
      </c>
      <c r="AB7" s="11" t="n">
        <v>58</v>
      </c>
      <c r="AC7" s="11" t="n">
        <v>67</v>
      </c>
      <c r="AD7" s="11" t="n">
        <v>60</v>
      </c>
      <c r="AE7" s="11"/>
      <c r="AF7" s="11" t="n">
        <v>484</v>
      </c>
      <c r="AG7" s="11"/>
      <c r="AH7" s="11" t="n">
        <v>939</v>
      </c>
      <c r="AI7" s="11"/>
      <c r="AJ7" s="11" t="n">
        <v>270</v>
      </c>
      <c r="AK7" s="11" t="n">
        <v>188</v>
      </c>
      <c r="AL7" s="11" t="n">
        <v>196</v>
      </c>
      <c r="AM7" s="11" t="n">
        <v>89</v>
      </c>
      <c r="AN7" s="11" t="n">
        <v>62</v>
      </c>
      <c r="AO7" s="11" t="n">
        <v>98</v>
      </c>
      <c r="AP7" s="11" t="n">
        <v>98</v>
      </c>
    </row>
    <row r="8" ht="30" customHeight="1">
      <c r="B8" s="12" t="s">
        <v>20</v>
      </c>
      <c r="C8" s="12" t="n">
        <v>1001</v>
      </c>
      <c r="D8" s="12" t="n">
        <v>501</v>
      </c>
      <c r="E8" s="12" t="n">
        <v>500</v>
      </c>
      <c r="F8" s="12"/>
      <c r="G8" s="12" t="n">
        <v>108</v>
      </c>
      <c r="H8" s="12" t="n">
        <v>174</v>
      </c>
      <c r="I8" s="12" t="n">
        <v>165</v>
      </c>
      <c r="J8" s="12" t="n">
        <v>172</v>
      </c>
      <c r="K8" s="12" t="n">
        <v>152</v>
      </c>
      <c r="L8" s="12" t="n">
        <v>230</v>
      </c>
      <c r="M8" s="12"/>
      <c r="N8" s="12" t="n">
        <v>68</v>
      </c>
      <c r="O8" s="12" t="n">
        <v>207</v>
      </c>
      <c r="P8" s="12" t="n">
        <v>264</v>
      </c>
      <c r="Q8" s="12" t="n">
        <v>311</v>
      </c>
      <c r="R8" s="12" t="n">
        <v>149</v>
      </c>
      <c r="S8" s="12"/>
      <c r="T8" s="12" t="n">
        <v>49</v>
      </c>
      <c r="U8" s="12" t="n">
        <v>181</v>
      </c>
      <c r="V8" s="12" t="n">
        <v>180</v>
      </c>
      <c r="W8" s="12" t="n">
        <v>487</v>
      </c>
      <c r="X8" s="12"/>
      <c r="Y8" s="12" t="n">
        <v>424</v>
      </c>
      <c r="Z8" s="12" t="n">
        <v>104</v>
      </c>
      <c r="AA8" s="12" t="n">
        <v>272</v>
      </c>
      <c r="AB8" s="12" t="n">
        <v>65</v>
      </c>
      <c r="AC8" s="12" t="n">
        <v>57</v>
      </c>
      <c r="AD8" s="12" t="n">
        <v>67</v>
      </c>
      <c r="AE8" s="12"/>
      <c r="AF8" s="12" t="n">
        <v>498</v>
      </c>
      <c r="AG8" s="12"/>
      <c r="AH8" s="12" t="n">
        <v>939</v>
      </c>
      <c r="AI8" s="12"/>
      <c r="AJ8" s="12" t="n">
        <v>241</v>
      </c>
      <c r="AK8" s="12" t="n">
        <v>190</v>
      </c>
      <c r="AL8" s="12" t="n">
        <v>170</v>
      </c>
      <c r="AM8" s="12" t="n">
        <v>93</v>
      </c>
      <c r="AN8" s="12" t="n">
        <v>76</v>
      </c>
      <c r="AO8" s="12" t="n">
        <v>86</v>
      </c>
      <c r="AP8" s="12" t="n">
        <v>145</v>
      </c>
    </row>
    <row r="9">
      <c r="B9" s="20" t="s">
        <v>266</v>
      </c>
      <c r="C9" s="19" t="n">
        <v>0.477308843435065</v>
      </c>
      <c r="D9" s="19" t="n">
        <v>0.488796011718428</v>
      </c>
      <c r="E9" s="19" t="n">
        <v>0.465793142123669</v>
      </c>
      <c r="F9" s="19"/>
      <c r="G9" s="19" t="n">
        <v>0.483128785554954</v>
      </c>
      <c r="H9" s="19" t="n">
        <v>0.373393715364921</v>
      </c>
      <c r="I9" s="19" t="n">
        <v>0.315371925394233</v>
      </c>
      <c r="J9" s="19" t="n">
        <v>0.441754641961837</v>
      </c>
      <c r="K9" s="19" t="n">
        <v>0.608789030426359</v>
      </c>
      <c r="L9" s="19" t="n">
        <v>0.60889236153142</v>
      </c>
      <c r="M9" s="19"/>
      <c r="N9" s="19" t="n">
        <v>0.387463968994596</v>
      </c>
      <c r="O9" s="19" t="n">
        <v>0.473964912391097</v>
      </c>
      <c r="P9" s="19" t="n">
        <v>0.450989366134885</v>
      </c>
      <c r="Q9" s="19" t="n">
        <v>0.528564471675076</v>
      </c>
      <c r="R9" s="19" t="n">
        <v>0.460054719246678</v>
      </c>
      <c r="S9" s="19"/>
      <c r="T9" s="19" t="n">
        <v>0.371867015657427</v>
      </c>
      <c r="U9" s="19" t="n">
        <v>0.431701958338211</v>
      </c>
      <c r="V9" s="19" t="n">
        <v>0.477889107980098</v>
      </c>
      <c r="W9" s="19" t="n">
        <v>0.501169937284183</v>
      </c>
      <c r="X9" s="19"/>
      <c r="Y9" s="19" t="n">
        <v>0.457515693991488</v>
      </c>
      <c r="Z9" s="19" t="n">
        <v>0.553455773511234</v>
      </c>
      <c r="AA9" s="19" t="n">
        <v>0.548518996125175</v>
      </c>
      <c r="AB9" s="19" t="n">
        <v>0.303020001951997</v>
      </c>
      <c r="AC9" s="19" t="n">
        <v>0.46290797488509</v>
      </c>
      <c r="AD9" s="19" t="n">
        <v>0.359989929161671</v>
      </c>
      <c r="AE9" s="19"/>
      <c r="AF9" s="19" t="n">
        <v>0.471528650007372</v>
      </c>
      <c r="AG9" s="19"/>
      <c r="AH9" s="19" t="n">
        <v>0.482676348057784</v>
      </c>
      <c r="AI9" s="19"/>
      <c r="AJ9" s="19" t="n">
        <v>0.499851753171447</v>
      </c>
      <c r="AK9" s="19" t="n">
        <v>0.44236589044992</v>
      </c>
      <c r="AL9" s="19" t="n">
        <v>0.476754599727048</v>
      </c>
      <c r="AM9" s="19" t="n">
        <v>0.433057027889682</v>
      </c>
      <c r="AN9" s="19" t="n">
        <v>0.57532652270077</v>
      </c>
      <c r="AO9" s="19" t="n">
        <v>0.504906659261438</v>
      </c>
      <c r="AP9" s="19" t="n">
        <v>0.44691714903183</v>
      </c>
    </row>
    <row r="10">
      <c r="B10" s="20" t="s">
        <v>267</v>
      </c>
      <c r="C10" s="19" t="n">
        <v>0.266990995546411</v>
      </c>
      <c r="D10" s="19" t="n">
        <v>0.296456515472199</v>
      </c>
      <c r="E10" s="19" t="n">
        <v>0.237452286085545</v>
      </c>
      <c r="F10" s="19"/>
      <c r="G10" s="19" t="n">
        <v>0.358187056056235</v>
      </c>
      <c r="H10" s="19" t="n">
        <v>0.410577820294038</v>
      </c>
      <c r="I10" s="19" t="n">
        <v>0.375660079993907</v>
      </c>
      <c r="J10" s="19" t="n">
        <v>0.273638968131974</v>
      </c>
      <c r="K10" s="19" t="n">
        <v>0.125013493189087</v>
      </c>
      <c r="L10" s="19" t="n">
        <v>0.126528857723293</v>
      </c>
      <c r="M10" s="19"/>
      <c r="N10" s="19" t="n">
        <v>0.198897763333331</v>
      </c>
      <c r="O10" s="19" t="n">
        <v>0.257566792787033</v>
      </c>
      <c r="P10" s="19" t="n">
        <v>0.233873346524197</v>
      </c>
      <c r="Q10" s="19" t="n">
        <v>0.28356948700262</v>
      </c>
      <c r="R10" s="19" t="n">
        <v>0.339092037042056</v>
      </c>
      <c r="S10" s="19"/>
      <c r="T10" s="19" t="n">
        <v>0.321790953235227</v>
      </c>
      <c r="U10" s="19" t="n">
        <v>0.27188078822735</v>
      </c>
      <c r="V10" s="19" t="n">
        <v>0.236198400422122</v>
      </c>
      <c r="W10" s="19" t="n">
        <v>0.281069601592493</v>
      </c>
      <c r="X10" s="19"/>
      <c r="Y10" s="19" t="n">
        <v>0.322242424200137</v>
      </c>
      <c r="Z10" s="19" t="n">
        <v>0.239519639267527</v>
      </c>
      <c r="AA10" s="19" t="n">
        <v>0.143078707770859</v>
      </c>
      <c r="AB10" s="19" t="n">
        <v>0.275288269052642</v>
      </c>
      <c r="AC10" s="19" t="n">
        <v>0.410866876108926</v>
      </c>
      <c r="AD10" s="19" t="n">
        <v>0.337480969939299</v>
      </c>
      <c r="AE10" s="19"/>
      <c r="AF10" s="19" t="n">
        <v>0.256876116966473</v>
      </c>
      <c r="AG10" s="19"/>
      <c r="AH10" s="19" t="n">
        <v>0.271407769886128</v>
      </c>
      <c r="AI10" s="19"/>
      <c r="AJ10" s="19" t="n">
        <v>0.276226972224059</v>
      </c>
      <c r="AK10" s="19" t="n">
        <v>0.255243710295158</v>
      </c>
      <c r="AL10" s="19" t="n">
        <v>0.23573042973024</v>
      </c>
      <c r="AM10" s="19" t="n">
        <v>0.304686659770127</v>
      </c>
      <c r="AN10" s="19" t="n">
        <v>0.244944860109888</v>
      </c>
      <c r="AO10" s="19" t="n">
        <v>0.227538866194535</v>
      </c>
      <c r="AP10" s="19" t="n">
        <v>0.314460669007138</v>
      </c>
    </row>
    <row r="11">
      <c r="B11" s="20" t="s">
        <v>268</v>
      </c>
      <c r="C11" s="19" t="n">
        <v>0.0611702809985266</v>
      </c>
      <c r="D11" s="19" t="n">
        <v>0.063126790948543</v>
      </c>
      <c r="E11" s="19" t="n">
        <v>0.0592089112648045</v>
      </c>
      <c r="F11" s="19"/>
      <c r="G11" s="19" t="n">
        <v>0.068930252089943</v>
      </c>
      <c r="H11" s="19" t="n">
        <v>0.109841964596993</v>
      </c>
      <c r="I11" s="19" t="n">
        <v>0.0882310244816202</v>
      </c>
      <c r="J11" s="19" t="n">
        <v>0.0598403876443672</v>
      </c>
      <c r="K11" s="19" t="n">
        <v>0.0487623017341997</v>
      </c>
      <c r="L11" s="19" t="n">
        <v>0.0105425119484252</v>
      </c>
      <c r="M11" s="19"/>
      <c r="N11" s="19" t="n">
        <v>0.0614631746874166</v>
      </c>
      <c r="O11" s="19" t="n">
        <v>0.0702456510322332</v>
      </c>
      <c r="P11" s="19" t="n">
        <v>0.0544725616457742</v>
      </c>
      <c r="Q11" s="19" t="n">
        <v>0.0469676020467529</v>
      </c>
      <c r="R11" s="19" t="n">
        <v>0.090868189133958</v>
      </c>
      <c r="S11" s="19"/>
      <c r="T11" s="19" t="n">
        <v>0.0889514585963194</v>
      </c>
      <c r="U11" s="19" t="n">
        <v>0.0395181327313066</v>
      </c>
      <c r="V11" s="19" t="n">
        <v>0.0764823694315729</v>
      </c>
      <c r="W11" s="19" t="n">
        <v>0.0629672636356109</v>
      </c>
      <c r="X11" s="19"/>
      <c r="Y11" s="19" t="n">
        <v>0.0804002936529308</v>
      </c>
      <c r="Z11" s="19" t="n">
        <v>0.111441696885804</v>
      </c>
      <c r="AA11" s="19" t="n">
        <v>0.0171015128015739</v>
      </c>
      <c r="AB11" s="19" t="n">
        <v>0.0651172375888456</v>
      </c>
      <c r="AC11" s="19" t="n">
        <v>0.0523688113847227</v>
      </c>
      <c r="AD11" s="19" t="n">
        <v>0.0544767309072655</v>
      </c>
      <c r="AE11" s="19"/>
      <c r="AF11" s="19" t="n">
        <v>0.0627704454550006</v>
      </c>
      <c r="AG11" s="19"/>
      <c r="AH11" s="19" t="n">
        <v>0.0550907645669043</v>
      </c>
      <c r="AI11" s="19"/>
      <c r="AJ11" s="19" t="n">
        <v>0.0833054656645887</v>
      </c>
      <c r="AK11" s="19" t="n">
        <v>0.0604202914111134</v>
      </c>
      <c r="AL11" s="19" t="n">
        <v>0.083478057539926</v>
      </c>
      <c r="AM11" s="19" t="n">
        <v>0.0336103878000747</v>
      </c>
      <c r="AN11" s="19" t="n">
        <v>0.0315311885546352</v>
      </c>
      <c r="AO11" s="19" t="n">
        <v>0.0567179822514891</v>
      </c>
      <c r="AP11" s="19" t="n">
        <v>0.0350608692087794</v>
      </c>
    </row>
    <row r="12">
      <c r="B12" s="20" t="s">
        <v>264</v>
      </c>
      <c r="C12" s="21" t="n">
        <v>0.194529880019998</v>
      </c>
      <c r="D12" s="21" t="n">
        <v>0.15162068186083</v>
      </c>
      <c r="E12" s="21" t="n">
        <v>0.237545660525981</v>
      </c>
      <c r="F12" s="21"/>
      <c r="G12" s="21" t="n">
        <v>0.0897539062988682</v>
      </c>
      <c r="H12" s="21" t="n">
        <v>0.106186499744048</v>
      </c>
      <c r="I12" s="21" t="n">
        <v>0.22073697013024</v>
      </c>
      <c r="J12" s="21" t="n">
        <v>0.224766002261822</v>
      </c>
      <c r="K12" s="21" t="n">
        <v>0.217435174650355</v>
      </c>
      <c r="L12" s="21" t="n">
        <v>0.254036268796862</v>
      </c>
      <c r="M12" s="21"/>
      <c r="N12" s="21" t="n">
        <v>0.352175092984657</v>
      </c>
      <c r="O12" s="21" t="n">
        <v>0.198222643789637</v>
      </c>
      <c r="P12" s="21" t="n">
        <v>0.260664725695144</v>
      </c>
      <c r="Q12" s="21" t="n">
        <v>0.140898439275552</v>
      </c>
      <c r="R12" s="21" t="n">
        <v>0.109985054577308</v>
      </c>
      <c r="S12" s="21"/>
      <c r="T12" s="21" t="n">
        <v>0.217390572511027</v>
      </c>
      <c r="U12" s="21" t="n">
        <v>0.256899120703132</v>
      </c>
      <c r="V12" s="21" t="n">
        <v>0.209430122166207</v>
      </c>
      <c r="W12" s="21" t="n">
        <v>0.154793197487713</v>
      </c>
      <c r="X12" s="21"/>
      <c r="Y12" s="21" t="n">
        <v>0.139841588155444</v>
      </c>
      <c r="Z12" s="21" t="n">
        <v>0.0955828903354339</v>
      </c>
      <c r="AA12" s="21" t="n">
        <v>0.291300783302392</v>
      </c>
      <c r="AB12" s="21" t="n">
        <v>0.356574491406515</v>
      </c>
      <c r="AC12" s="21" t="n">
        <v>0.0738563376212613</v>
      </c>
      <c r="AD12" s="21" t="n">
        <v>0.248052369991765</v>
      </c>
      <c r="AE12" s="21"/>
      <c r="AF12" s="21" t="n">
        <v>0.208824787571154</v>
      </c>
      <c r="AG12" s="21"/>
      <c r="AH12" s="21" t="n">
        <v>0.190825117489184</v>
      </c>
      <c r="AI12" s="21"/>
      <c r="AJ12" s="21" t="n">
        <v>0.140615808939905</v>
      </c>
      <c r="AK12" s="21" t="n">
        <v>0.241970107843808</v>
      </c>
      <c r="AL12" s="21" t="n">
        <v>0.204036913002786</v>
      </c>
      <c r="AM12" s="21" t="n">
        <v>0.228645924540116</v>
      </c>
      <c r="AN12" s="21" t="n">
        <v>0.148197428634706</v>
      </c>
      <c r="AO12" s="21" t="n">
        <v>0.210836492292538</v>
      </c>
      <c r="AP12" s="21" t="n">
        <v>0.203561312752252</v>
      </c>
    </row>
    <row r="13">
      <c r="B13" s="18"/>
    </row>
    <row r="14">
      <c r="B14" t="s">
        <v>65</v>
      </c>
    </row>
    <row r="15">
      <c r="B15" t="s">
        <v>66</v>
      </c>
    </row>
    <row r="17">
      <c r="B17" s="9" t="str">
        <f>=HYPERLINK("#'Contents'!A1", "Return to Contents")</f>
      </c>
    </row>
  </sheetData>
  <mergeCells count="9">
    <mergeCell ref="D5:E5"/>
    <mergeCell ref="G5:L5"/>
    <mergeCell ref="N5:R5"/>
    <mergeCell ref="T5:W5"/>
    <mergeCell ref="Y5:AD5"/>
    <mergeCell ref="AF5:AF5"/>
    <mergeCell ref="AH5:AH5"/>
    <mergeCell ref="AJ5:AP5"/>
    <mergeCell ref="D2:AJ2"/>
  </mergeCells>
  <pageMargins left="0.7" right="0.7" top="0.75" bottom="0.75" header="0.3" footer="0.3"/>
  <pageSetup paperSize="9" orientation="portrait" horizontalDpi="300" verticalDpi="300" r:id="rId2"/>
  <drawing r:id="rId1"/>
</worksheet>
</file>

<file path=xl/worksheets/sheet7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20.71" hidden="0" customWidth="1"/>
    <col min="4" max="4" width="20.71" hidden="0" customWidth="1"/>
    <col min="5" max="5" width="20.71" hidden="0" customWidth="1"/>
    <col min="6" max="6" width="20.71" hidden="0" customWidth="1"/>
    <col min="7" max="7" width="20.71" hidden="0" customWidth="1"/>
    <col min="8" max="8" width="20.71" hidden="0" customWidth="1"/>
    <col min="9" max="9" width="20.71" hidden="0" customWidth="1"/>
    <col min="10" max="10" width="20.71" hidden="0" customWidth="1"/>
  </cols>
  <sheetData>
    <row r="2" ht="40" customHeight="1">
      <c r="D2" s="16" t="s">
        <v>284</v>
      </c>
    </row>
    <row r="6" ht="50" customHeight="1">
      <c r="B6" s="22" t="s">
        <v>15</v>
      </c>
      <c r="C6" s="22" t="s">
        <v>270</v>
      </c>
      <c r="D6" s="22" t="s">
        <v>271</v>
      </c>
      <c r="E6" s="22" t="s">
        <v>272</v>
      </c>
      <c r="F6" s="22" t="s">
        <v>273</v>
      </c>
      <c r="G6" s="22" t="s">
        <v>274</v>
      </c>
      <c r="H6" s="22" t="s">
        <v>275</v>
      </c>
      <c r="I6" s="22" t="s">
        <v>276</v>
      </c>
    </row>
    <row r="7">
      <c r="B7" s="20" t="s">
        <v>277</v>
      </c>
      <c r="C7" s="19" t="n">
        <v>0.283948402319324</v>
      </c>
      <c r="D7" s="19" t="n">
        <v>0.198853115874683</v>
      </c>
      <c r="E7" s="19" t="n">
        <v>0.138611212942097</v>
      </c>
      <c r="F7" s="19" t="n">
        <v>0.108379270077939</v>
      </c>
      <c r="G7" s="19" t="n">
        <v>0.129079913226851</v>
      </c>
      <c r="H7" s="19" t="n">
        <v>0.153325304406025</v>
      </c>
      <c r="I7" s="19" t="n">
        <v>0.148044378539747</v>
      </c>
    </row>
    <row r="8">
      <c r="B8" s="20" t="s">
        <v>278</v>
      </c>
      <c r="C8" s="19" t="n">
        <v>0.372979355267174</v>
      </c>
      <c r="D8" s="19" t="n">
        <v>0.365570323442551</v>
      </c>
      <c r="E8" s="19" t="n">
        <v>0.30821713928174</v>
      </c>
      <c r="F8" s="19" t="n">
        <v>0.303631801283278</v>
      </c>
      <c r="G8" s="19" t="n">
        <v>0.325127633039791</v>
      </c>
      <c r="H8" s="19" t="n">
        <v>0.261367005390791</v>
      </c>
      <c r="I8" s="19" t="n">
        <v>0.308319182824643</v>
      </c>
    </row>
    <row r="9">
      <c r="B9" s="20" t="s">
        <v>279</v>
      </c>
      <c r="C9" s="19" t="n">
        <v>0.144503510792454</v>
      </c>
      <c r="D9" s="19" t="n">
        <v>0.193795299534999</v>
      </c>
      <c r="E9" s="19" t="n">
        <v>0.248931099076532</v>
      </c>
      <c r="F9" s="19" t="n">
        <v>0.24941165898696</v>
      </c>
      <c r="G9" s="19" t="n">
        <v>0.219073815190874</v>
      </c>
      <c r="H9" s="19" t="n">
        <v>0.189796574107603</v>
      </c>
      <c r="I9" s="19" t="n">
        <v>0.197060344803418</v>
      </c>
    </row>
    <row r="10">
      <c r="B10" s="20" t="s">
        <v>280</v>
      </c>
      <c r="C10" s="19" t="n">
        <v>0.0597936946804497</v>
      </c>
      <c r="D10" s="19" t="n">
        <v>0.0728643457511816</v>
      </c>
      <c r="E10" s="19" t="n">
        <v>0.083618825259814</v>
      </c>
      <c r="F10" s="19" t="n">
        <v>0.107267493249461</v>
      </c>
      <c r="G10" s="19" t="n">
        <v>0.0997375879837272</v>
      </c>
      <c r="H10" s="19" t="n">
        <v>0.0968941885251276</v>
      </c>
      <c r="I10" s="19" t="n">
        <v>0.0953306574614734</v>
      </c>
    </row>
    <row r="11">
      <c r="B11" s="20" t="s">
        <v>281</v>
      </c>
      <c r="C11" s="19" t="n">
        <v>0.0859652703074738</v>
      </c>
      <c r="D11" s="19" t="n">
        <v>0.117865083584986</v>
      </c>
      <c r="E11" s="19" t="n">
        <v>0.167160079638214</v>
      </c>
      <c r="F11" s="19" t="n">
        <v>0.156633453350117</v>
      </c>
      <c r="G11" s="19" t="n">
        <v>0.17742292521797</v>
      </c>
      <c r="H11" s="19" t="n">
        <v>0.183932131203315</v>
      </c>
      <c r="I11" s="19" t="n">
        <v>0.190953221833418</v>
      </c>
    </row>
    <row r="12">
      <c r="B12" s="20" t="s">
        <v>60</v>
      </c>
      <c r="C12" s="19" t="n">
        <v>0.0528097666331244</v>
      </c>
      <c r="D12" s="19" t="n">
        <v>0.0510518318115992</v>
      </c>
      <c r="E12" s="19" t="n">
        <v>0.0534616438016037</v>
      </c>
      <c r="F12" s="19" t="n">
        <v>0.0746763230522438</v>
      </c>
      <c r="G12" s="19" t="n">
        <v>0.0495581253407861</v>
      </c>
      <c r="H12" s="19" t="n">
        <v>0.114684796367138</v>
      </c>
      <c r="I12" s="19" t="n">
        <v>0.0602922145373002</v>
      </c>
    </row>
    <row r="13">
      <c r="B13" s="25" t="s">
        <v>282</v>
      </c>
      <c r="C13" s="23" t="n">
        <v>0.656927757586498</v>
      </c>
      <c r="D13" s="23" t="n">
        <v>0.564423439317234</v>
      </c>
      <c r="E13" s="23" t="n">
        <v>0.446828352223837</v>
      </c>
      <c r="F13" s="23" t="n">
        <v>0.412011071361218</v>
      </c>
      <c r="G13" s="23" t="n">
        <v>0.454207546266642</v>
      </c>
      <c r="H13" s="23" t="n">
        <v>0.414692309796816</v>
      </c>
      <c r="I13" s="23" t="n">
        <v>0.45636356136439</v>
      </c>
    </row>
    <row r="14">
      <c r="B14" s="25" t="s">
        <v>283</v>
      </c>
      <c r="C14" s="23" t="n">
        <v>0.145758964987924</v>
      </c>
      <c r="D14" s="23" t="n">
        <v>0.190729429336168</v>
      </c>
      <c r="E14" s="23" t="n">
        <v>0.250778904898028</v>
      </c>
      <c r="F14" s="23" t="n">
        <v>0.263900946599578</v>
      </c>
      <c r="G14" s="23" t="n">
        <v>0.277160513201697</v>
      </c>
      <c r="H14" s="23" t="n">
        <v>0.280826319728443</v>
      </c>
      <c r="I14" s="23" t="n">
        <v>0.286283879294891</v>
      </c>
    </row>
    <row r="15">
      <c r="B15" s="25" t="s">
        <v>243</v>
      </c>
      <c r="C15" s="24" t="n">
        <v>0.511168792598575</v>
      </c>
      <c r="D15" s="24" t="n">
        <v>0.373694009981066</v>
      </c>
      <c r="E15" s="24" t="n">
        <v>0.196049447325809</v>
      </c>
      <c r="F15" s="24" t="n">
        <v>0.14811012476164</v>
      </c>
      <c r="G15" s="24" t="n">
        <v>0.177047033064945</v>
      </c>
      <c r="H15" s="24" t="n">
        <v>0.133865990068374</v>
      </c>
      <c r="I15" s="24" t="n">
        <v>0.170079682069499</v>
      </c>
    </row>
    <row r="16">
      <c r="B16" s="18"/>
      <c r="C16" s="18"/>
      <c r="D16" s="18"/>
      <c r="E16" s="18"/>
      <c r="F16" s="18"/>
      <c r="G16" s="18"/>
      <c r="H16" s="18"/>
      <c r="I16" s="18"/>
    </row>
    <row r="17">
      <c r="B17" t="s">
        <v>65</v>
      </c>
    </row>
    <row r="18">
      <c r="B18" t="s">
        <v>66</v>
      </c>
    </row>
    <row r="22">
      <c r="B22" s="9" t="str">
        <f>=HYPERLINK("#'Contents'!A1", "Return to Contents")</f>
      </c>
    </row>
  </sheetData>
  <mergeCells count="1">
    <mergeCell ref="D2:J2"/>
  </mergeCells>
  <pageMargins left="0.7" right="0.7" top="0.75" bottom="0.75" header="0.3" footer="0.3"/>
  <pageSetup paperSize="9" orientation="portrait" horizontalDpi="300" verticalDpi="300" r:id="rId2"/>
  <drawing r:id="rId1"/>
</worksheet>
</file>

<file path=xl/worksheets/sheet7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2.21" hidden="0" customWidth="1"/>
    <col min="20" max="20" width="10.71" hidden="0" customWidth="1"/>
    <col min="21" max="21" width="10.71" hidden="0" customWidth="1"/>
    <col min="22" max="22" width="10.71" hidden="0" customWidth="1"/>
    <col min="23" max="23" width="10.71" hidden="0" customWidth="1"/>
    <col min="24" max="24" width="2.2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2.21" hidden="0" customWidth="1"/>
    <col min="34" max="34" width="10.71" hidden="0" customWidth="1"/>
    <col min="35" max="35" width="2.2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s>
  <sheetData>
    <row r="2" ht="40" customHeight="1">
      <c r="D2" s="16" t="s">
        <v>285</v>
      </c>
    </row>
    <row r="5" ht="30" customHeight="1">
      <c r="B5" s="17"/>
      <c r="C5" s="17"/>
      <c r="D5" s="17" t="s">
        <v>51</v>
      </c>
      <c r="E5" s="17"/>
      <c r="F5" s="17"/>
      <c r="G5" s="17" t="s">
        <v>52</v>
      </c>
      <c r="H5" s="17"/>
      <c r="I5" s="17"/>
      <c r="J5" s="17"/>
      <c r="K5" s="17"/>
      <c r="L5" s="17"/>
      <c r="M5" s="17"/>
      <c r="N5" s="17" t="s">
        <v>53</v>
      </c>
      <c r="O5" s="17"/>
      <c r="P5" s="17"/>
      <c r="Q5" s="17"/>
      <c r="R5" s="17"/>
      <c r="S5" s="17"/>
      <c r="T5" s="17" t="s">
        <v>54</v>
      </c>
      <c r="U5" s="17"/>
      <c r="V5" s="17"/>
      <c r="W5" s="17"/>
      <c r="X5" s="17"/>
      <c r="Y5" s="17" t="s">
        <v>55</v>
      </c>
      <c r="Z5" s="17"/>
      <c r="AA5" s="17"/>
      <c r="AB5" s="17"/>
      <c r="AC5" s="17"/>
      <c r="AD5" s="17"/>
      <c r="AE5" s="17"/>
      <c r="AF5" s="17" t="s">
        <v>42</v>
      </c>
      <c r="AG5" s="17"/>
      <c r="AH5" s="17" t="s">
        <v>43</v>
      </c>
      <c r="AI5" s="17"/>
      <c r="AJ5" s="17" t="s">
        <v>56</v>
      </c>
      <c r="AK5" s="17"/>
      <c r="AL5" s="17"/>
      <c r="AM5" s="17"/>
      <c r="AN5" s="17"/>
      <c r="AO5" s="17"/>
      <c r="AP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R6" s="13" t="s">
        <v>31</v>
      </c>
      <c r="T6" s="13" t="s">
        <v>32</v>
      </c>
      <c r="U6" s="13" t="s">
        <v>33</v>
      </c>
      <c r="V6" s="13" t="s">
        <v>34</v>
      </c>
      <c r="W6" s="13" t="s">
        <v>35</v>
      </c>
      <c r="Y6" s="13" t="s">
        <v>36</v>
      </c>
      <c r="Z6" s="13" t="s">
        <v>37</v>
      </c>
      <c r="AA6" s="13" t="s">
        <v>38</v>
      </c>
      <c r="AB6" s="13" t="s">
        <v>39</v>
      </c>
      <c r="AC6" s="13" t="s">
        <v>40</v>
      </c>
      <c r="AD6" s="13" t="s">
        <v>41</v>
      </c>
      <c r="AF6" s="13" t="s">
        <v>42</v>
      </c>
      <c r="AH6" s="13" t="s">
        <v>43</v>
      </c>
      <c r="AJ6" s="13" t="s">
        <v>44</v>
      </c>
      <c r="AK6" s="13" t="s">
        <v>45</v>
      </c>
      <c r="AL6" s="13" t="s">
        <v>46</v>
      </c>
      <c r="AM6" s="13" t="s">
        <v>47</v>
      </c>
      <c r="AN6" s="13" t="s">
        <v>48</v>
      </c>
      <c r="AO6" s="13" t="s">
        <v>49</v>
      </c>
      <c r="AP6" s="13" t="s">
        <v>50</v>
      </c>
    </row>
    <row r="7" ht="30" customHeight="1">
      <c r="B7" s="11" t="s">
        <v>19</v>
      </c>
      <c r="C7" s="11" t="n">
        <v>1001</v>
      </c>
      <c r="D7" s="11" t="n">
        <v>498</v>
      </c>
      <c r="E7" s="11" t="n">
        <v>503</v>
      </c>
      <c r="F7" s="11"/>
      <c r="G7" s="11" t="n">
        <v>125</v>
      </c>
      <c r="H7" s="11" t="n">
        <v>185</v>
      </c>
      <c r="I7" s="11" t="n">
        <v>192</v>
      </c>
      <c r="J7" s="11" t="n">
        <v>175</v>
      </c>
      <c r="K7" s="11" t="n">
        <v>131</v>
      </c>
      <c r="L7" s="11" t="n">
        <v>193</v>
      </c>
      <c r="M7" s="11"/>
      <c r="N7" s="11" t="n">
        <v>55</v>
      </c>
      <c r="O7" s="11" t="n">
        <v>178</v>
      </c>
      <c r="P7" s="11" t="n">
        <v>209</v>
      </c>
      <c r="Q7" s="11" t="n">
        <v>374</v>
      </c>
      <c r="R7" s="11" t="n">
        <v>183</v>
      </c>
      <c r="S7" s="11"/>
      <c r="T7" s="11" t="n">
        <v>51</v>
      </c>
      <c r="U7" s="11" t="n">
        <v>158</v>
      </c>
      <c r="V7" s="11" t="n">
        <v>168</v>
      </c>
      <c r="W7" s="11" t="n">
        <v>523</v>
      </c>
      <c r="X7" s="11"/>
      <c r="Y7" s="11" t="n">
        <v>473</v>
      </c>
      <c r="Z7" s="11" t="n">
        <v>105</v>
      </c>
      <c r="AA7" s="11" t="n">
        <v>228</v>
      </c>
      <c r="AB7" s="11" t="n">
        <v>58</v>
      </c>
      <c r="AC7" s="11" t="n">
        <v>67</v>
      </c>
      <c r="AD7" s="11" t="n">
        <v>60</v>
      </c>
      <c r="AE7" s="11"/>
      <c r="AF7" s="11" t="n">
        <v>484</v>
      </c>
      <c r="AG7" s="11"/>
      <c r="AH7" s="11" t="n">
        <v>939</v>
      </c>
      <c r="AI7" s="11"/>
      <c r="AJ7" s="11" t="n">
        <v>270</v>
      </c>
      <c r="AK7" s="11" t="n">
        <v>188</v>
      </c>
      <c r="AL7" s="11" t="n">
        <v>196</v>
      </c>
      <c r="AM7" s="11" t="n">
        <v>89</v>
      </c>
      <c r="AN7" s="11" t="n">
        <v>62</v>
      </c>
      <c r="AO7" s="11" t="n">
        <v>98</v>
      </c>
      <c r="AP7" s="11" t="n">
        <v>98</v>
      </c>
    </row>
    <row r="8" ht="30" customHeight="1">
      <c r="B8" s="12" t="s">
        <v>20</v>
      </c>
      <c r="C8" s="12" t="n">
        <v>1001</v>
      </c>
      <c r="D8" s="12" t="n">
        <v>501</v>
      </c>
      <c r="E8" s="12" t="n">
        <v>500</v>
      </c>
      <c r="F8" s="12"/>
      <c r="G8" s="12" t="n">
        <v>108</v>
      </c>
      <c r="H8" s="12" t="n">
        <v>174</v>
      </c>
      <c r="I8" s="12" t="n">
        <v>165</v>
      </c>
      <c r="J8" s="12" t="n">
        <v>172</v>
      </c>
      <c r="K8" s="12" t="n">
        <v>152</v>
      </c>
      <c r="L8" s="12" t="n">
        <v>230</v>
      </c>
      <c r="M8" s="12"/>
      <c r="N8" s="12" t="n">
        <v>68</v>
      </c>
      <c r="O8" s="12" t="n">
        <v>207</v>
      </c>
      <c r="P8" s="12" t="n">
        <v>264</v>
      </c>
      <c r="Q8" s="12" t="n">
        <v>311</v>
      </c>
      <c r="R8" s="12" t="n">
        <v>149</v>
      </c>
      <c r="S8" s="12"/>
      <c r="T8" s="12" t="n">
        <v>49</v>
      </c>
      <c r="U8" s="12" t="n">
        <v>181</v>
      </c>
      <c r="V8" s="12" t="n">
        <v>180</v>
      </c>
      <c r="W8" s="12" t="n">
        <v>487</v>
      </c>
      <c r="X8" s="12"/>
      <c r="Y8" s="12" t="n">
        <v>424</v>
      </c>
      <c r="Z8" s="12" t="n">
        <v>104</v>
      </c>
      <c r="AA8" s="12" t="n">
        <v>272</v>
      </c>
      <c r="AB8" s="12" t="n">
        <v>65</v>
      </c>
      <c r="AC8" s="12" t="n">
        <v>57</v>
      </c>
      <c r="AD8" s="12" t="n">
        <v>67</v>
      </c>
      <c r="AE8" s="12"/>
      <c r="AF8" s="12" t="n">
        <v>498</v>
      </c>
      <c r="AG8" s="12"/>
      <c r="AH8" s="12" t="n">
        <v>939</v>
      </c>
      <c r="AI8" s="12"/>
      <c r="AJ8" s="12" t="n">
        <v>241</v>
      </c>
      <c r="AK8" s="12" t="n">
        <v>190</v>
      </c>
      <c r="AL8" s="12" t="n">
        <v>170</v>
      </c>
      <c r="AM8" s="12" t="n">
        <v>93</v>
      </c>
      <c r="AN8" s="12" t="n">
        <v>76</v>
      </c>
      <c r="AO8" s="12" t="n">
        <v>86</v>
      </c>
      <c r="AP8" s="12" t="n">
        <v>145</v>
      </c>
    </row>
    <row r="9">
      <c r="B9" s="20" t="s">
        <v>277</v>
      </c>
      <c r="C9" s="19" t="n">
        <v>0.148044378539747</v>
      </c>
      <c r="D9" s="19" t="n">
        <v>0.183914846679774</v>
      </c>
      <c r="E9" s="19" t="n">
        <v>0.112084811585486</v>
      </c>
      <c r="F9" s="19"/>
      <c r="G9" s="19" t="n">
        <v>0.189298062697103</v>
      </c>
      <c r="H9" s="19" t="n">
        <v>0.242429879558286</v>
      </c>
      <c r="I9" s="19" t="n">
        <v>0.179920771923551</v>
      </c>
      <c r="J9" s="19" t="n">
        <v>0.150755996382831</v>
      </c>
      <c r="K9" s="19" t="n">
        <v>0.0768233017096799</v>
      </c>
      <c r="L9" s="19" t="n">
        <v>0.0794978802654027</v>
      </c>
      <c r="M9" s="19"/>
      <c r="N9" s="19" t="n">
        <v>0.114251205064666</v>
      </c>
      <c r="O9" s="19" t="n">
        <v>0.162391430303463</v>
      </c>
      <c r="P9" s="19" t="n">
        <v>0.134234200440071</v>
      </c>
      <c r="Q9" s="19" t="n">
        <v>0.152696314784489</v>
      </c>
      <c r="R9" s="19" t="n">
        <v>0.160366596892943</v>
      </c>
      <c r="S9" s="19"/>
      <c r="T9" s="19" t="n">
        <v>0.171600139314993</v>
      </c>
      <c r="U9" s="19" t="n">
        <v>0.121087254825771</v>
      </c>
      <c r="V9" s="19" t="n">
        <v>0.110961251299455</v>
      </c>
      <c r="W9" s="19" t="n">
        <v>0.174680906208205</v>
      </c>
      <c r="X9" s="19"/>
      <c r="Y9" s="19" t="n">
        <v>0.186780355049077</v>
      </c>
      <c r="Z9" s="19" t="n">
        <v>0.18449015299048</v>
      </c>
      <c r="AA9" s="19" t="n">
        <v>0.0745335276380066</v>
      </c>
      <c r="AB9" s="19" t="n">
        <v>0.131704161184313</v>
      </c>
      <c r="AC9" s="19" t="n">
        <v>0.221269303196088</v>
      </c>
      <c r="AD9" s="19" t="n">
        <v>0.0996124883002038</v>
      </c>
      <c r="AE9" s="19"/>
      <c r="AF9" s="19" t="n">
        <v>0.135833074571373</v>
      </c>
      <c r="AG9" s="19"/>
      <c r="AH9" s="19" t="n">
        <v>0.148241248987369</v>
      </c>
      <c r="AI9" s="19"/>
      <c r="AJ9" s="19" t="n">
        <v>0.1546595609555</v>
      </c>
      <c r="AK9" s="19" t="n">
        <v>0.124805391022103</v>
      </c>
      <c r="AL9" s="19" t="n">
        <v>0.13776355279351</v>
      </c>
      <c r="AM9" s="19" t="n">
        <v>0.175532001802406</v>
      </c>
      <c r="AN9" s="19" t="n">
        <v>0.0670668531197384</v>
      </c>
      <c r="AO9" s="19" t="n">
        <v>0.17143345585016</v>
      </c>
      <c r="AP9" s="19" t="n">
        <v>0.190495215524673</v>
      </c>
    </row>
    <row r="10">
      <c r="B10" s="20" t="s">
        <v>278</v>
      </c>
      <c r="C10" s="19" t="n">
        <v>0.308319182824643</v>
      </c>
      <c r="D10" s="19" t="n">
        <v>0.305367222563554</v>
      </c>
      <c r="E10" s="19" t="n">
        <v>0.311278475472862</v>
      </c>
      <c r="F10" s="19"/>
      <c r="G10" s="19" t="n">
        <v>0.327472154928345</v>
      </c>
      <c r="H10" s="19" t="n">
        <v>0.335853634111832</v>
      </c>
      <c r="I10" s="19" t="n">
        <v>0.268923259089315</v>
      </c>
      <c r="J10" s="19" t="n">
        <v>0.312462615059141</v>
      </c>
      <c r="K10" s="19" t="n">
        <v>0.294380570516488</v>
      </c>
      <c r="L10" s="19" t="n">
        <v>0.312848918463024</v>
      </c>
      <c r="M10" s="19"/>
      <c r="N10" s="19" t="n">
        <v>0.289837432688704</v>
      </c>
      <c r="O10" s="19" t="n">
        <v>0.298302291148893</v>
      </c>
      <c r="P10" s="19" t="n">
        <v>0.334133240104809</v>
      </c>
      <c r="Q10" s="19" t="n">
        <v>0.310392784614142</v>
      </c>
      <c r="R10" s="19" t="n">
        <v>0.271342709612259</v>
      </c>
      <c r="S10" s="19"/>
      <c r="T10" s="19" t="n">
        <v>0.332588125388306</v>
      </c>
      <c r="U10" s="19" t="n">
        <v>0.280334642642724</v>
      </c>
      <c r="V10" s="19" t="n">
        <v>0.333599412742595</v>
      </c>
      <c r="W10" s="19" t="n">
        <v>0.321245993340879</v>
      </c>
      <c r="X10" s="19"/>
      <c r="Y10" s="19" t="n">
        <v>0.307823181690096</v>
      </c>
      <c r="Z10" s="19" t="n">
        <v>0.369584663035826</v>
      </c>
      <c r="AA10" s="19" t="n">
        <v>0.320838620122583</v>
      </c>
      <c r="AB10" s="19" t="n">
        <v>0.317114170818283</v>
      </c>
      <c r="AC10" s="19" t="n">
        <v>0.287275402934551</v>
      </c>
      <c r="AD10" s="19" t="n">
        <v>0.20786716849083</v>
      </c>
      <c r="AE10" s="19"/>
      <c r="AF10" s="19" t="n">
        <v>0.297850034369771</v>
      </c>
      <c r="AG10" s="19"/>
      <c r="AH10" s="19" t="n">
        <v>0.315904490911989</v>
      </c>
      <c r="AI10" s="19"/>
      <c r="AJ10" s="19" t="n">
        <v>0.350023010950957</v>
      </c>
      <c r="AK10" s="19" t="n">
        <v>0.295551805512095</v>
      </c>
      <c r="AL10" s="19" t="n">
        <v>0.281651795348321</v>
      </c>
      <c r="AM10" s="19" t="n">
        <v>0.283138964720826</v>
      </c>
      <c r="AN10" s="19" t="n">
        <v>0.284563108171514</v>
      </c>
      <c r="AO10" s="19" t="n">
        <v>0.274823400234839</v>
      </c>
      <c r="AP10" s="19" t="n">
        <v>0.335467418975908</v>
      </c>
    </row>
    <row r="11">
      <c r="B11" s="20" t="s">
        <v>279</v>
      </c>
      <c r="C11" s="19" t="n">
        <v>0.197060344803418</v>
      </c>
      <c r="D11" s="19" t="n">
        <v>0.208865413175763</v>
      </c>
      <c r="E11" s="19" t="n">
        <v>0.185225953769607</v>
      </c>
      <c r="F11" s="19"/>
      <c r="G11" s="19" t="n">
        <v>0.241815640712811</v>
      </c>
      <c r="H11" s="19" t="n">
        <v>0.184752129995417</v>
      </c>
      <c r="I11" s="19" t="n">
        <v>0.247147447685917</v>
      </c>
      <c r="J11" s="19" t="n">
        <v>0.166718005490362</v>
      </c>
      <c r="K11" s="19" t="n">
        <v>0.134085878626892</v>
      </c>
      <c r="L11" s="19" t="n">
        <v>0.213712295475346</v>
      </c>
      <c r="M11" s="19"/>
      <c r="N11" s="19" t="n">
        <v>0.247994434053558</v>
      </c>
      <c r="O11" s="19" t="n">
        <v>0.228267651883671</v>
      </c>
      <c r="P11" s="19" t="n">
        <v>0.184047635482566</v>
      </c>
      <c r="Q11" s="19" t="n">
        <v>0.179219539981544</v>
      </c>
      <c r="R11" s="19" t="n">
        <v>0.193258431646916</v>
      </c>
      <c r="S11" s="19"/>
      <c r="T11" s="19" t="n">
        <v>0.195753786016783</v>
      </c>
      <c r="U11" s="19" t="n">
        <v>0.197236751110956</v>
      </c>
      <c r="V11" s="19" t="n">
        <v>0.176546209722065</v>
      </c>
      <c r="W11" s="19" t="n">
        <v>0.197344558987142</v>
      </c>
      <c r="X11" s="19"/>
      <c r="Y11" s="19" t="n">
        <v>0.21358667878386</v>
      </c>
      <c r="Z11" s="19" t="n">
        <v>0.178469443167994</v>
      </c>
      <c r="AA11" s="19" t="n">
        <v>0.210049646428186</v>
      </c>
      <c r="AB11" s="19" t="n">
        <v>0.166108998625869</v>
      </c>
      <c r="AC11" s="19" t="n">
        <v>0.162366920963997</v>
      </c>
      <c r="AD11" s="19" t="n">
        <v>0.117978849852495</v>
      </c>
      <c r="AE11" s="19"/>
      <c r="AF11" s="19" t="n">
        <v>0.204437619668442</v>
      </c>
      <c r="AG11" s="19"/>
      <c r="AH11" s="19" t="n">
        <v>0.197458432059698</v>
      </c>
      <c r="AI11" s="19"/>
      <c r="AJ11" s="19" t="n">
        <v>0.192450883294681</v>
      </c>
      <c r="AK11" s="19" t="n">
        <v>0.243031529824026</v>
      </c>
      <c r="AL11" s="19" t="n">
        <v>0.223975030611178</v>
      </c>
      <c r="AM11" s="19" t="n">
        <v>0.153450115515167</v>
      </c>
      <c r="AN11" s="19" t="n">
        <v>0.221395643832667</v>
      </c>
      <c r="AO11" s="19" t="n">
        <v>0.137640865562278</v>
      </c>
      <c r="AP11" s="19" t="n">
        <v>0.16338587787027</v>
      </c>
    </row>
    <row r="12">
      <c r="B12" s="20" t="s">
        <v>280</v>
      </c>
      <c r="C12" s="19" t="n">
        <v>0.0953306574614734</v>
      </c>
      <c r="D12" s="19" t="n">
        <v>0.0878049634593197</v>
      </c>
      <c r="E12" s="19" t="n">
        <v>0.102875044568196</v>
      </c>
      <c r="F12" s="19"/>
      <c r="G12" s="19" t="n">
        <v>0.129959101276684</v>
      </c>
      <c r="H12" s="19" t="n">
        <v>0.0777132129564266</v>
      </c>
      <c r="I12" s="19" t="n">
        <v>0.102771804796024</v>
      </c>
      <c r="J12" s="19" t="n">
        <v>0.0549511176729603</v>
      </c>
      <c r="K12" s="19" t="n">
        <v>0.121687038297292</v>
      </c>
      <c r="L12" s="19" t="n">
        <v>0.099817947655804</v>
      </c>
      <c r="M12" s="19"/>
      <c r="N12" s="19" t="n">
        <v>0.0339542214387526</v>
      </c>
      <c r="O12" s="19" t="n">
        <v>0.0983363115076465</v>
      </c>
      <c r="P12" s="19" t="n">
        <v>0.0762491229248433</v>
      </c>
      <c r="Q12" s="19" t="n">
        <v>0.105423296513258</v>
      </c>
      <c r="R12" s="19" t="n">
        <v>0.133401112077656</v>
      </c>
      <c r="S12" s="19"/>
      <c r="T12" s="19" t="n">
        <v>0.119623498211584</v>
      </c>
      <c r="U12" s="19" t="n">
        <v>0.132927396062671</v>
      </c>
      <c r="V12" s="19" t="n">
        <v>0.0930663602679473</v>
      </c>
      <c r="W12" s="19" t="n">
        <v>0.0845560379449888</v>
      </c>
      <c r="X12" s="19"/>
      <c r="Y12" s="19" t="n">
        <v>0.0819275386072754</v>
      </c>
      <c r="Z12" s="19" t="n">
        <v>0.119064509480413</v>
      </c>
      <c r="AA12" s="19" t="n">
        <v>0.0848129267059606</v>
      </c>
      <c r="AB12" s="19" t="n">
        <v>0.130695453198744</v>
      </c>
      <c r="AC12" s="19" t="n">
        <v>0.150042992681375</v>
      </c>
      <c r="AD12" s="19" t="n">
        <v>0.103480776912166</v>
      </c>
      <c r="AE12" s="19"/>
      <c r="AF12" s="19" t="n">
        <v>0.102664436898078</v>
      </c>
      <c r="AG12" s="19"/>
      <c r="AH12" s="19" t="n">
        <v>0.0941066418156062</v>
      </c>
      <c r="AI12" s="19"/>
      <c r="AJ12" s="19" t="n">
        <v>0.0882851863224786</v>
      </c>
      <c r="AK12" s="19" t="n">
        <v>0.0915572732853523</v>
      </c>
      <c r="AL12" s="19" t="n">
        <v>0.137087431707859</v>
      </c>
      <c r="AM12" s="19" t="n">
        <v>0.0578694686190955</v>
      </c>
      <c r="AN12" s="19" t="n">
        <v>0.102239466842174</v>
      </c>
      <c r="AO12" s="19" t="n">
        <v>0.159446978732341</v>
      </c>
      <c r="AP12" s="19" t="n">
        <v>0.0454069839179456</v>
      </c>
    </row>
    <row r="13">
      <c r="B13" s="20" t="s">
        <v>281</v>
      </c>
      <c r="C13" s="19" t="n">
        <v>0.190953221833418</v>
      </c>
      <c r="D13" s="19" t="n">
        <v>0.160968034627259</v>
      </c>
      <c r="E13" s="19" t="n">
        <v>0.221012889378508</v>
      </c>
      <c r="F13" s="19"/>
      <c r="G13" s="19" t="n">
        <v>0.0627721880924087</v>
      </c>
      <c r="H13" s="19" t="n">
        <v>0.132166875589022</v>
      </c>
      <c r="I13" s="19" t="n">
        <v>0.131261764592458</v>
      </c>
      <c r="J13" s="19" t="n">
        <v>0.256275831878303</v>
      </c>
      <c r="K13" s="19" t="n">
        <v>0.312011592481496</v>
      </c>
      <c r="L13" s="19" t="n">
        <v>0.209603977777247</v>
      </c>
      <c r="M13" s="19"/>
      <c r="N13" s="19" t="n">
        <v>0.199187235158019</v>
      </c>
      <c r="O13" s="19" t="n">
        <v>0.16376249608325</v>
      </c>
      <c r="P13" s="19" t="n">
        <v>0.193945090403677</v>
      </c>
      <c r="Q13" s="19" t="n">
        <v>0.200787998769054</v>
      </c>
      <c r="R13" s="19" t="n">
        <v>0.201681918412654</v>
      </c>
      <c r="S13" s="19"/>
      <c r="T13" s="19" t="n">
        <v>0.0899194067776282</v>
      </c>
      <c r="U13" s="19" t="n">
        <v>0.21671069717948</v>
      </c>
      <c r="V13" s="19" t="n">
        <v>0.214482342640722</v>
      </c>
      <c r="W13" s="19" t="n">
        <v>0.172959701479251</v>
      </c>
      <c r="X13" s="19"/>
      <c r="Y13" s="19" t="n">
        <v>0.160039227351018</v>
      </c>
      <c r="Z13" s="19" t="n">
        <v>0.13031454662546</v>
      </c>
      <c r="AA13" s="19" t="n">
        <v>0.238649882109666</v>
      </c>
      <c r="AB13" s="19" t="n">
        <v>0.190174429742531</v>
      </c>
      <c r="AC13" s="19" t="n">
        <v>0.0985334700689314</v>
      </c>
      <c r="AD13" s="19" t="n">
        <v>0.365320589893554</v>
      </c>
      <c r="AE13" s="19"/>
      <c r="AF13" s="19" t="n">
        <v>0.203907747493513</v>
      </c>
      <c r="AG13" s="19"/>
      <c r="AH13" s="19" t="n">
        <v>0.185390362596928</v>
      </c>
      <c r="AI13" s="19"/>
      <c r="AJ13" s="19" t="n">
        <v>0.189464796043516</v>
      </c>
      <c r="AK13" s="19" t="n">
        <v>0.150759942530461</v>
      </c>
      <c r="AL13" s="19" t="n">
        <v>0.177869787339586</v>
      </c>
      <c r="AM13" s="19" t="n">
        <v>0.284253390476355</v>
      </c>
      <c r="AN13" s="19" t="n">
        <v>0.23579027795036</v>
      </c>
      <c r="AO13" s="19" t="n">
        <v>0.17432637091942</v>
      </c>
      <c r="AP13" s="19" t="n">
        <v>0.187953185811368</v>
      </c>
    </row>
    <row r="14">
      <c r="B14" s="20" t="s">
        <v>60</v>
      </c>
      <c r="C14" s="19" t="n">
        <v>0.0602922145373002</v>
      </c>
      <c r="D14" s="19" t="n">
        <v>0.0530795194943314</v>
      </c>
      <c r="E14" s="19" t="n">
        <v>0.067522825225341</v>
      </c>
      <c r="F14" s="19"/>
      <c r="G14" s="19" t="n">
        <v>0.0486828522926486</v>
      </c>
      <c r="H14" s="19" t="n">
        <v>0.0270842677890154</v>
      </c>
      <c r="I14" s="19" t="n">
        <v>0.0699749519127353</v>
      </c>
      <c r="J14" s="19" t="n">
        <v>0.0588364335164031</v>
      </c>
      <c r="K14" s="19" t="n">
        <v>0.0610116183681512</v>
      </c>
      <c r="L14" s="19" t="n">
        <v>0.0845189803631761</v>
      </c>
      <c r="M14" s="19"/>
      <c r="N14" s="19" t="n">
        <v>0.114775471596301</v>
      </c>
      <c r="O14" s="19" t="n">
        <v>0.0489398190730773</v>
      </c>
      <c r="P14" s="19" t="n">
        <v>0.0773907106440332</v>
      </c>
      <c r="Q14" s="19" t="n">
        <v>0.0514800653375131</v>
      </c>
      <c r="R14" s="19" t="n">
        <v>0.0399492313575726</v>
      </c>
      <c r="S14" s="19"/>
      <c r="T14" s="19" t="n">
        <v>0.0905150442907059</v>
      </c>
      <c r="U14" s="19" t="n">
        <v>0.0517032581783984</v>
      </c>
      <c r="V14" s="19" t="n">
        <v>0.0713444233272162</v>
      </c>
      <c r="W14" s="19" t="n">
        <v>0.0492128020395336</v>
      </c>
      <c r="X14" s="19"/>
      <c r="Y14" s="19" t="n">
        <v>0.0498430185186733</v>
      </c>
      <c r="Z14" s="19" t="n">
        <v>0.0180766846998264</v>
      </c>
      <c r="AA14" s="19" t="n">
        <v>0.0711153969955975</v>
      </c>
      <c r="AB14" s="19" t="n">
        <v>0.0642027864302589</v>
      </c>
      <c r="AC14" s="19" t="n">
        <v>0.0805119101550575</v>
      </c>
      <c r="AD14" s="19" t="n">
        <v>0.105740126550751</v>
      </c>
      <c r="AE14" s="19"/>
      <c r="AF14" s="19" t="n">
        <v>0.0553070869988216</v>
      </c>
      <c r="AG14" s="19"/>
      <c r="AH14" s="19" t="n">
        <v>0.0588988236284098</v>
      </c>
      <c r="AI14" s="19"/>
      <c r="AJ14" s="19" t="n">
        <v>0.0251165624328681</v>
      </c>
      <c r="AK14" s="19" t="n">
        <v>0.0942940578259629</v>
      </c>
      <c r="AL14" s="19" t="n">
        <v>0.0416524021995464</v>
      </c>
      <c r="AM14" s="19" t="n">
        <v>0.0457560588661511</v>
      </c>
      <c r="AN14" s="19" t="n">
        <v>0.0889446500835467</v>
      </c>
      <c r="AO14" s="19" t="n">
        <v>0.0823289287009623</v>
      </c>
      <c r="AP14" s="19" t="n">
        <v>0.077291317899835</v>
      </c>
    </row>
    <row r="15">
      <c r="B15" s="20" t="s">
        <v>282</v>
      </c>
      <c r="C15" s="23" t="n">
        <v>0.45636356136439</v>
      </c>
      <c r="D15" s="23" t="n">
        <v>0.489282069243328</v>
      </c>
      <c r="E15" s="23" t="n">
        <v>0.423363287058348</v>
      </c>
      <c r="F15" s="23"/>
      <c r="G15" s="23" t="n">
        <v>0.516770217625448</v>
      </c>
      <c r="H15" s="23" t="n">
        <v>0.578283513670119</v>
      </c>
      <c r="I15" s="23" t="n">
        <v>0.448844031012866</v>
      </c>
      <c r="J15" s="23" t="n">
        <v>0.463218611441972</v>
      </c>
      <c r="K15" s="23" t="n">
        <v>0.371203872226168</v>
      </c>
      <c r="L15" s="23" t="n">
        <v>0.392346798728427</v>
      </c>
      <c r="M15" s="23"/>
      <c r="N15" s="23" t="n">
        <v>0.40408863775337</v>
      </c>
      <c r="O15" s="23" t="n">
        <v>0.460693721452355</v>
      </c>
      <c r="P15" s="23" t="n">
        <v>0.46836744054488</v>
      </c>
      <c r="Q15" s="23" t="n">
        <v>0.463089099398631</v>
      </c>
      <c r="R15" s="23" t="n">
        <v>0.431709306505201</v>
      </c>
      <c r="S15" s="23"/>
      <c r="T15" s="23" t="n">
        <v>0.504188264703299</v>
      </c>
      <c r="U15" s="23" t="n">
        <v>0.401421897468495</v>
      </c>
      <c r="V15" s="23" t="n">
        <v>0.44456066404205</v>
      </c>
      <c r="W15" s="23" t="n">
        <v>0.495926899549084</v>
      </c>
      <c r="X15" s="23"/>
      <c r="Y15" s="23" t="n">
        <v>0.494603536739173</v>
      </c>
      <c r="Z15" s="23" t="n">
        <v>0.554074816026306</v>
      </c>
      <c r="AA15" s="23" t="n">
        <v>0.39537214776059</v>
      </c>
      <c r="AB15" s="23" t="n">
        <v>0.448818332002596</v>
      </c>
      <c r="AC15" s="23" t="n">
        <v>0.508544706130639</v>
      </c>
      <c r="AD15" s="23" t="n">
        <v>0.307479656791034</v>
      </c>
      <c r="AE15" s="23"/>
      <c r="AF15" s="23" t="n">
        <v>0.433683108941145</v>
      </c>
      <c r="AG15" s="23"/>
      <c r="AH15" s="23" t="n">
        <v>0.464145739899358</v>
      </c>
      <c r="AI15" s="23"/>
      <c r="AJ15" s="23" t="n">
        <v>0.504682571906456</v>
      </c>
      <c r="AK15" s="23" t="n">
        <v>0.420357196534198</v>
      </c>
      <c r="AL15" s="23" t="n">
        <v>0.419415348141831</v>
      </c>
      <c r="AM15" s="23" t="n">
        <v>0.458670966523232</v>
      </c>
      <c r="AN15" s="23" t="n">
        <v>0.351629961291252</v>
      </c>
      <c r="AO15" s="23" t="n">
        <v>0.446256856084999</v>
      </c>
      <c r="AP15" s="23" t="n">
        <v>0.525962634500581</v>
      </c>
    </row>
    <row r="16">
      <c r="B16" s="20" t="s">
        <v>283</v>
      </c>
      <c r="C16" s="23" t="n">
        <v>0.286283879294891</v>
      </c>
      <c r="D16" s="23" t="n">
        <v>0.248772998086578</v>
      </c>
      <c r="E16" s="23" t="n">
        <v>0.323887933946704</v>
      </c>
      <c r="F16" s="23"/>
      <c r="G16" s="23" t="n">
        <v>0.192731289369093</v>
      </c>
      <c r="H16" s="23" t="n">
        <v>0.209880088545448</v>
      </c>
      <c r="I16" s="23" t="n">
        <v>0.234033569388482</v>
      </c>
      <c r="J16" s="23" t="n">
        <v>0.311226949551263</v>
      </c>
      <c r="K16" s="23" t="n">
        <v>0.433698630778789</v>
      </c>
      <c r="L16" s="23" t="n">
        <v>0.309421925433051</v>
      </c>
      <c r="M16" s="23"/>
      <c r="N16" s="23" t="n">
        <v>0.233141456596772</v>
      </c>
      <c r="O16" s="23" t="n">
        <v>0.262098807590896</v>
      </c>
      <c r="P16" s="23" t="n">
        <v>0.270194213328521</v>
      </c>
      <c r="Q16" s="23" t="n">
        <v>0.306211295282312</v>
      </c>
      <c r="R16" s="23" t="n">
        <v>0.33508303049031</v>
      </c>
      <c r="S16" s="23"/>
      <c r="T16" s="23" t="n">
        <v>0.209542904989212</v>
      </c>
      <c r="U16" s="23" t="n">
        <v>0.349638093242151</v>
      </c>
      <c r="V16" s="23" t="n">
        <v>0.307548702908669</v>
      </c>
      <c r="W16" s="23" t="n">
        <v>0.25751573942424</v>
      </c>
      <c r="X16" s="23"/>
      <c r="Y16" s="23" t="n">
        <v>0.241966765958294</v>
      </c>
      <c r="Z16" s="23" t="n">
        <v>0.249379056105873</v>
      </c>
      <c r="AA16" s="23" t="n">
        <v>0.323462808815627</v>
      </c>
      <c r="AB16" s="23" t="n">
        <v>0.320869882941276</v>
      </c>
      <c r="AC16" s="23" t="n">
        <v>0.248576462750306</v>
      </c>
      <c r="AD16" s="23" t="n">
        <v>0.46880136680572</v>
      </c>
      <c r="AE16" s="23"/>
      <c r="AF16" s="23" t="n">
        <v>0.306572184391592</v>
      </c>
      <c r="AG16" s="23"/>
      <c r="AH16" s="23" t="n">
        <v>0.279497004412534</v>
      </c>
      <c r="AI16" s="23"/>
      <c r="AJ16" s="23" t="n">
        <v>0.277749982365995</v>
      </c>
      <c r="AK16" s="23" t="n">
        <v>0.242317215815813</v>
      </c>
      <c r="AL16" s="23" t="n">
        <v>0.314957219047445</v>
      </c>
      <c r="AM16" s="23" t="n">
        <v>0.34212285909545</v>
      </c>
      <c r="AN16" s="23" t="n">
        <v>0.338029744792534</v>
      </c>
      <c r="AO16" s="23" t="n">
        <v>0.333773349651761</v>
      </c>
      <c r="AP16" s="23" t="n">
        <v>0.233360169729314</v>
      </c>
    </row>
    <row r="17">
      <c r="B17" s="20" t="s">
        <v>243</v>
      </c>
      <c r="C17" s="24" t="n">
        <v>0.170079682069499</v>
      </c>
      <c r="D17" s="24" t="n">
        <v>0.240509071156749</v>
      </c>
      <c r="E17" s="24" t="n">
        <v>0.0994753531116443</v>
      </c>
      <c r="F17" s="24"/>
      <c r="G17" s="24" t="n">
        <v>0.324038928256355</v>
      </c>
      <c r="H17" s="24" t="n">
        <v>0.36840342512467</v>
      </c>
      <c r="I17" s="24" t="n">
        <v>0.214810461624383</v>
      </c>
      <c r="J17" s="24" t="n">
        <v>0.151991661890708</v>
      </c>
      <c r="K17" s="24" t="n">
        <v>-0.0624947585526207</v>
      </c>
      <c r="L17" s="24" t="n">
        <v>0.0829248732953754</v>
      </c>
      <c r="M17" s="24"/>
      <c r="N17" s="24" t="n">
        <v>0.170947181156598</v>
      </c>
      <c r="O17" s="24" t="n">
        <v>0.198594913861459</v>
      </c>
      <c r="P17" s="24" t="n">
        <v>0.19817322721636</v>
      </c>
      <c r="Q17" s="24" t="n">
        <v>0.156877804116319</v>
      </c>
      <c r="R17" s="24" t="n">
        <v>0.0966262760148915</v>
      </c>
      <c r="S17" s="24"/>
      <c r="T17" s="24" t="n">
        <v>0.294645359714087</v>
      </c>
      <c r="U17" s="24" t="n">
        <v>0.0517838042263445</v>
      </c>
      <c r="V17" s="24" t="n">
        <v>0.137011961133381</v>
      </c>
      <c r="W17" s="24" t="n">
        <v>0.238411160124844</v>
      </c>
      <c r="X17" s="24"/>
      <c r="Y17" s="24" t="n">
        <v>0.252636770780879</v>
      </c>
      <c r="Z17" s="24" t="n">
        <v>0.304695759920433</v>
      </c>
      <c r="AA17" s="24" t="n">
        <v>0.0719093389449631</v>
      </c>
      <c r="AB17" s="24" t="n">
        <v>0.127948449061321</v>
      </c>
      <c r="AC17" s="24" t="n">
        <v>0.259968243380333</v>
      </c>
      <c r="AD17" s="24" t="n">
        <v>-0.161321710014686</v>
      </c>
      <c r="AE17" s="24"/>
      <c r="AF17" s="24" t="n">
        <v>0.127110924549553</v>
      </c>
      <c r="AG17" s="24"/>
      <c r="AH17" s="24" t="n">
        <v>0.184648735486824</v>
      </c>
      <c r="AI17" s="24"/>
      <c r="AJ17" s="24" t="n">
        <v>0.226932589540462</v>
      </c>
      <c r="AK17" s="24" t="n">
        <v>0.178039980718385</v>
      </c>
      <c r="AL17" s="24" t="n">
        <v>0.104458129094386</v>
      </c>
      <c r="AM17" s="24" t="n">
        <v>0.116548107427782</v>
      </c>
      <c r="AN17" s="24" t="n">
        <v>0.0136002164987181</v>
      </c>
      <c r="AO17" s="24" t="n">
        <v>0.112483506433238</v>
      </c>
      <c r="AP17" s="24" t="n">
        <v>0.292602464771267</v>
      </c>
    </row>
    <row r="18">
      <c r="B18" s="18"/>
    </row>
    <row r="19">
      <c r="B19" t="s">
        <v>65</v>
      </c>
    </row>
    <row r="20">
      <c r="B20" t="s">
        <v>66</v>
      </c>
    </row>
    <row r="22">
      <c r="B22" s="9" t="str">
        <f>=HYPERLINK("#'Contents'!A1", "Return to Contents")</f>
      </c>
    </row>
  </sheetData>
  <mergeCells count="9">
    <mergeCell ref="D5:E5"/>
    <mergeCell ref="G5:L5"/>
    <mergeCell ref="N5:R5"/>
    <mergeCell ref="T5:W5"/>
    <mergeCell ref="Y5:AD5"/>
    <mergeCell ref="AF5:AF5"/>
    <mergeCell ref="AH5:AH5"/>
    <mergeCell ref="AJ5:AP5"/>
    <mergeCell ref="D2:AJ2"/>
  </mergeCells>
  <pageMargins left="0.7" right="0.7" top="0.75" bottom="0.75" header="0.3" footer="0.3"/>
  <pageSetup paperSize="9" orientation="portrait" horizontalDpi="300" verticalDpi="300" r:id="rId2"/>
  <drawing r:id="rId1"/>
</worksheet>
</file>

<file path=xl/worksheets/sheet7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2.21" hidden="0" customWidth="1"/>
    <col min="20" max="20" width="10.71" hidden="0" customWidth="1"/>
    <col min="21" max="21" width="10.71" hidden="0" customWidth="1"/>
    <col min="22" max="22" width="10.71" hidden="0" customWidth="1"/>
    <col min="23" max="23" width="10.71" hidden="0" customWidth="1"/>
    <col min="24" max="24" width="2.2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2.21" hidden="0" customWidth="1"/>
    <col min="34" max="34" width="10.71" hidden="0" customWidth="1"/>
    <col min="35" max="35" width="2.2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s>
  <sheetData>
    <row r="2" ht="40" customHeight="1">
      <c r="D2" s="16" t="s">
        <v>286</v>
      </c>
    </row>
    <row r="5" ht="30" customHeight="1">
      <c r="B5" s="17"/>
      <c r="C5" s="17"/>
      <c r="D5" s="17" t="s">
        <v>51</v>
      </c>
      <c r="E5" s="17"/>
      <c r="F5" s="17"/>
      <c r="G5" s="17" t="s">
        <v>52</v>
      </c>
      <c r="H5" s="17"/>
      <c r="I5" s="17"/>
      <c r="J5" s="17"/>
      <c r="K5" s="17"/>
      <c r="L5" s="17"/>
      <c r="M5" s="17"/>
      <c r="N5" s="17" t="s">
        <v>53</v>
      </c>
      <c r="O5" s="17"/>
      <c r="P5" s="17"/>
      <c r="Q5" s="17"/>
      <c r="R5" s="17"/>
      <c r="S5" s="17"/>
      <c r="T5" s="17" t="s">
        <v>54</v>
      </c>
      <c r="U5" s="17"/>
      <c r="V5" s="17"/>
      <c r="W5" s="17"/>
      <c r="X5" s="17"/>
      <c r="Y5" s="17" t="s">
        <v>55</v>
      </c>
      <c r="Z5" s="17"/>
      <c r="AA5" s="17"/>
      <c r="AB5" s="17"/>
      <c r="AC5" s="17"/>
      <c r="AD5" s="17"/>
      <c r="AE5" s="17"/>
      <c r="AF5" s="17" t="s">
        <v>42</v>
      </c>
      <c r="AG5" s="17"/>
      <c r="AH5" s="17" t="s">
        <v>43</v>
      </c>
      <c r="AI5" s="17"/>
      <c r="AJ5" s="17" t="s">
        <v>56</v>
      </c>
      <c r="AK5" s="17"/>
      <c r="AL5" s="17"/>
      <c r="AM5" s="17"/>
      <c r="AN5" s="17"/>
      <c r="AO5" s="17"/>
      <c r="AP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R6" s="13" t="s">
        <v>31</v>
      </c>
      <c r="T6" s="13" t="s">
        <v>32</v>
      </c>
      <c r="U6" s="13" t="s">
        <v>33</v>
      </c>
      <c r="V6" s="13" t="s">
        <v>34</v>
      </c>
      <c r="W6" s="13" t="s">
        <v>35</v>
      </c>
      <c r="Y6" s="13" t="s">
        <v>36</v>
      </c>
      <c r="Z6" s="13" t="s">
        <v>37</v>
      </c>
      <c r="AA6" s="13" t="s">
        <v>38</v>
      </c>
      <c r="AB6" s="13" t="s">
        <v>39</v>
      </c>
      <c r="AC6" s="13" t="s">
        <v>40</v>
      </c>
      <c r="AD6" s="13" t="s">
        <v>41</v>
      </c>
      <c r="AF6" s="13" t="s">
        <v>42</v>
      </c>
      <c r="AH6" s="13" t="s">
        <v>43</v>
      </c>
      <c r="AJ6" s="13" t="s">
        <v>44</v>
      </c>
      <c r="AK6" s="13" t="s">
        <v>45</v>
      </c>
      <c r="AL6" s="13" t="s">
        <v>46</v>
      </c>
      <c r="AM6" s="13" t="s">
        <v>47</v>
      </c>
      <c r="AN6" s="13" t="s">
        <v>48</v>
      </c>
      <c r="AO6" s="13" t="s">
        <v>49</v>
      </c>
      <c r="AP6" s="13" t="s">
        <v>50</v>
      </c>
    </row>
    <row r="7" ht="30" customHeight="1">
      <c r="B7" s="11" t="s">
        <v>19</v>
      </c>
      <c r="C7" s="11" t="n">
        <v>1001</v>
      </c>
      <c r="D7" s="11" t="n">
        <v>498</v>
      </c>
      <c r="E7" s="11" t="n">
        <v>503</v>
      </c>
      <c r="F7" s="11"/>
      <c r="G7" s="11" t="n">
        <v>125</v>
      </c>
      <c r="H7" s="11" t="n">
        <v>185</v>
      </c>
      <c r="I7" s="11" t="n">
        <v>192</v>
      </c>
      <c r="J7" s="11" t="n">
        <v>175</v>
      </c>
      <c r="K7" s="11" t="n">
        <v>131</v>
      </c>
      <c r="L7" s="11" t="n">
        <v>193</v>
      </c>
      <c r="M7" s="11"/>
      <c r="N7" s="11" t="n">
        <v>55</v>
      </c>
      <c r="O7" s="11" t="n">
        <v>178</v>
      </c>
      <c r="P7" s="11" t="n">
        <v>209</v>
      </c>
      <c r="Q7" s="11" t="n">
        <v>374</v>
      </c>
      <c r="R7" s="11" t="n">
        <v>183</v>
      </c>
      <c r="S7" s="11"/>
      <c r="T7" s="11" t="n">
        <v>51</v>
      </c>
      <c r="U7" s="11" t="n">
        <v>158</v>
      </c>
      <c r="V7" s="11" t="n">
        <v>168</v>
      </c>
      <c r="W7" s="11" t="n">
        <v>523</v>
      </c>
      <c r="X7" s="11"/>
      <c r="Y7" s="11" t="n">
        <v>473</v>
      </c>
      <c r="Z7" s="11" t="n">
        <v>105</v>
      </c>
      <c r="AA7" s="11" t="n">
        <v>228</v>
      </c>
      <c r="AB7" s="11" t="n">
        <v>58</v>
      </c>
      <c r="AC7" s="11" t="n">
        <v>67</v>
      </c>
      <c r="AD7" s="11" t="n">
        <v>60</v>
      </c>
      <c r="AE7" s="11"/>
      <c r="AF7" s="11" t="n">
        <v>484</v>
      </c>
      <c r="AG7" s="11"/>
      <c r="AH7" s="11" t="n">
        <v>939</v>
      </c>
      <c r="AI7" s="11"/>
      <c r="AJ7" s="11" t="n">
        <v>270</v>
      </c>
      <c r="AK7" s="11" t="n">
        <v>188</v>
      </c>
      <c r="AL7" s="11" t="n">
        <v>196</v>
      </c>
      <c r="AM7" s="11" t="n">
        <v>89</v>
      </c>
      <c r="AN7" s="11" t="n">
        <v>62</v>
      </c>
      <c r="AO7" s="11" t="n">
        <v>98</v>
      </c>
      <c r="AP7" s="11" t="n">
        <v>98</v>
      </c>
    </row>
    <row r="8" ht="30" customHeight="1">
      <c r="B8" s="12" t="s">
        <v>20</v>
      </c>
      <c r="C8" s="12" t="n">
        <v>1001</v>
      </c>
      <c r="D8" s="12" t="n">
        <v>501</v>
      </c>
      <c r="E8" s="12" t="n">
        <v>500</v>
      </c>
      <c r="F8" s="12"/>
      <c r="G8" s="12" t="n">
        <v>108</v>
      </c>
      <c r="H8" s="12" t="n">
        <v>174</v>
      </c>
      <c r="I8" s="12" t="n">
        <v>165</v>
      </c>
      <c r="J8" s="12" t="n">
        <v>172</v>
      </c>
      <c r="K8" s="12" t="n">
        <v>152</v>
      </c>
      <c r="L8" s="12" t="n">
        <v>230</v>
      </c>
      <c r="M8" s="12"/>
      <c r="N8" s="12" t="n">
        <v>68</v>
      </c>
      <c r="O8" s="12" t="n">
        <v>207</v>
      </c>
      <c r="P8" s="12" t="n">
        <v>264</v>
      </c>
      <c r="Q8" s="12" t="n">
        <v>311</v>
      </c>
      <c r="R8" s="12" t="n">
        <v>149</v>
      </c>
      <c r="S8" s="12"/>
      <c r="T8" s="12" t="n">
        <v>49</v>
      </c>
      <c r="U8" s="12" t="n">
        <v>181</v>
      </c>
      <c r="V8" s="12" t="n">
        <v>180</v>
      </c>
      <c r="W8" s="12" t="n">
        <v>487</v>
      </c>
      <c r="X8" s="12"/>
      <c r="Y8" s="12" t="n">
        <v>424</v>
      </c>
      <c r="Z8" s="12" t="n">
        <v>104</v>
      </c>
      <c r="AA8" s="12" t="n">
        <v>272</v>
      </c>
      <c r="AB8" s="12" t="n">
        <v>65</v>
      </c>
      <c r="AC8" s="12" t="n">
        <v>57</v>
      </c>
      <c r="AD8" s="12" t="n">
        <v>67</v>
      </c>
      <c r="AE8" s="12"/>
      <c r="AF8" s="12" t="n">
        <v>498</v>
      </c>
      <c r="AG8" s="12"/>
      <c r="AH8" s="12" t="n">
        <v>939</v>
      </c>
      <c r="AI8" s="12"/>
      <c r="AJ8" s="12" t="n">
        <v>241</v>
      </c>
      <c r="AK8" s="12" t="n">
        <v>190</v>
      </c>
      <c r="AL8" s="12" t="n">
        <v>170</v>
      </c>
      <c r="AM8" s="12" t="n">
        <v>93</v>
      </c>
      <c r="AN8" s="12" t="n">
        <v>76</v>
      </c>
      <c r="AO8" s="12" t="n">
        <v>86</v>
      </c>
      <c r="AP8" s="12" t="n">
        <v>145</v>
      </c>
    </row>
    <row r="9">
      <c r="B9" s="20" t="s">
        <v>277</v>
      </c>
      <c r="C9" s="19" t="n">
        <v>0.129079913226851</v>
      </c>
      <c r="D9" s="19" t="n">
        <v>0.13599456641357</v>
      </c>
      <c r="E9" s="19" t="n">
        <v>0.122148084702543</v>
      </c>
      <c r="F9" s="19"/>
      <c r="G9" s="19" t="n">
        <v>0.176579158174608</v>
      </c>
      <c r="H9" s="19" t="n">
        <v>0.220516807321084</v>
      </c>
      <c r="I9" s="19" t="n">
        <v>0.132712079238553</v>
      </c>
      <c r="J9" s="19" t="n">
        <v>0.152194236887497</v>
      </c>
      <c r="K9" s="19" t="n">
        <v>0.0779488583322866</v>
      </c>
      <c r="L9" s="19" t="n">
        <v>0.0515238666685608</v>
      </c>
      <c r="M9" s="19"/>
      <c r="N9" s="19" t="n">
        <v>0.116052281962338</v>
      </c>
      <c r="O9" s="19" t="n">
        <v>0.108784711201038</v>
      </c>
      <c r="P9" s="19" t="n">
        <v>0.133458688971107</v>
      </c>
      <c r="Q9" s="19" t="n">
        <v>0.133311992891825</v>
      </c>
      <c r="R9" s="19" t="n">
        <v>0.148445540947914</v>
      </c>
      <c r="S9" s="19"/>
      <c r="T9" s="19" t="n">
        <v>0.125513099059028</v>
      </c>
      <c r="U9" s="19" t="n">
        <v>0.0961095596583147</v>
      </c>
      <c r="V9" s="19" t="n">
        <v>0.115133297767291</v>
      </c>
      <c r="W9" s="19" t="n">
        <v>0.145304048906996</v>
      </c>
      <c r="X9" s="19"/>
      <c r="Y9" s="19" t="n">
        <v>0.153434154204215</v>
      </c>
      <c r="Z9" s="19" t="n">
        <v>0.179596763821851</v>
      </c>
      <c r="AA9" s="19" t="n">
        <v>0.0534897090094534</v>
      </c>
      <c r="AB9" s="19" t="n">
        <v>0.131158158838238</v>
      </c>
      <c r="AC9" s="19" t="n">
        <v>0.230207022308567</v>
      </c>
      <c r="AD9" s="19" t="n">
        <v>0.0937758272804019</v>
      </c>
      <c r="AE9" s="19"/>
      <c r="AF9" s="19" t="n">
        <v>0.110309037016059</v>
      </c>
      <c r="AG9" s="19"/>
      <c r="AH9" s="19" t="n">
        <v>0.13259429063587</v>
      </c>
      <c r="AI9" s="19"/>
      <c r="AJ9" s="19" t="n">
        <v>0.137808469229362</v>
      </c>
      <c r="AK9" s="19" t="n">
        <v>0.0821957219463743</v>
      </c>
      <c r="AL9" s="19" t="n">
        <v>0.106620581818906</v>
      </c>
      <c r="AM9" s="19" t="n">
        <v>0.197390119962861</v>
      </c>
      <c r="AN9" s="19" t="n">
        <v>0.113962424076626</v>
      </c>
      <c r="AO9" s="19" t="n">
        <v>0.122951542328857</v>
      </c>
      <c r="AP9" s="19" t="n">
        <v>0.170084192759482</v>
      </c>
    </row>
    <row r="10">
      <c r="B10" s="20" t="s">
        <v>278</v>
      </c>
      <c r="C10" s="19" t="n">
        <v>0.325127633039791</v>
      </c>
      <c r="D10" s="19" t="n">
        <v>0.343047153262586</v>
      </c>
      <c r="E10" s="19" t="n">
        <v>0.307163602441574</v>
      </c>
      <c r="F10" s="19"/>
      <c r="G10" s="19" t="n">
        <v>0.356122617686309</v>
      </c>
      <c r="H10" s="19" t="n">
        <v>0.339471781780509</v>
      </c>
      <c r="I10" s="19" t="n">
        <v>0.397900733194148</v>
      </c>
      <c r="J10" s="19" t="n">
        <v>0.357304343348531</v>
      </c>
      <c r="K10" s="19" t="n">
        <v>0.238286817694271</v>
      </c>
      <c r="L10" s="19" t="n">
        <v>0.280837158433368</v>
      </c>
      <c r="M10" s="19"/>
      <c r="N10" s="19" t="n">
        <v>0.16852421583973</v>
      </c>
      <c r="O10" s="19" t="n">
        <v>0.380523572350476</v>
      </c>
      <c r="P10" s="19" t="n">
        <v>0.288664867881391</v>
      </c>
      <c r="Q10" s="19" t="n">
        <v>0.338052785821516</v>
      </c>
      <c r="R10" s="19" t="n">
        <v>0.34863954836484</v>
      </c>
      <c r="S10" s="19"/>
      <c r="T10" s="19" t="n">
        <v>0.292393214480272</v>
      </c>
      <c r="U10" s="19" t="n">
        <v>0.27058532631079</v>
      </c>
      <c r="V10" s="19" t="n">
        <v>0.246700530998443</v>
      </c>
      <c r="W10" s="19" t="n">
        <v>0.376628724072967</v>
      </c>
      <c r="X10" s="19"/>
      <c r="Y10" s="19" t="n">
        <v>0.378844460931318</v>
      </c>
      <c r="Z10" s="19" t="n">
        <v>0.340779104316393</v>
      </c>
      <c r="AA10" s="19" t="n">
        <v>0.284484205300105</v>
      </c>
      <c r="AB10" s="19" t="n">
        <v>0.217648971666709</v>
      </c>
      <c r="AC10" s="19" t="n">
        <v>0.362558833092139</v>
      </c>
      <c r="AD10" s="19" t="n">
        <v>0.22299422530365</v>
      </c>
      <c r="AE10" s="19"/>
      <c r="AF10" s="19" t="n">
        <v>0.32990597294274</v>
      </c>
      <c r="AG10" s="19"/>
      <c r="AH10" s="19" t="n">
        <v>0.327733268993022</v>
      </c>
      <c r="AI10" s="19"/>
      <c r="AJ10" s="19" t="n">
        <v>0.357670896285098</v>
      </c>
      <c r="AK10" s="19" t="n">
        <v>0.341447598893108</v>
      </c>
      <c r="AL10" s="19" t="n">
        <v>0.336828268481643</v>
      </c>
      <c r="AM10" s="19" t="n">
        <v>0.289876980843418</v>
      </c>
      <c r="AN10" s="19" t="n">
        <v>0.264868909383804</v>
      </c>
      <c r="AO10" s="19" t="n">
        <v>0.305091984671586</v>
      </c>
      <c r="AP10" s="19" t="n">
        <v>0.302011849815099</v>
      </c>
    </row>
    <row r="11">
      <c r="B11" s="20" t="s">
        <v>279</v>
      </c>
      <c r="C11" s="19" t="n">
        <v>0.219073815190874</v>
      </c>
      <c r="D11" s="19" t="n">
        <v>0.224953578515766</v>
      </c>
      <c r="E11" s="19" t="n">
        <v>0.213179447095893</v>
      </c>
      <c r="F11" s="19"/>
      <c r="G11" s="19" t="n">
        <v>0.280775101530308</v>
      </c>
      <c r="H11" s="19" t="n">
        <v>0.194873479374974</v>
      </c>
      <c r="I11" s="19" t="n">
        <v>0.190330402718642</v>
      </c>
      <c r="J11" s="19" t="n">
        <v>0.151185634007145</v>
      </c>
      <c r="K11" s="19" t="n">
        <v>0.245610129337506</v>
      </c>
      <c r="L11" s="19" t="n">
        <v>0.262198873078772</v>
      </c>
      <c r="M11" s="19"/>
      <c r="N11" s="19" t="n">
        <v>0.349776169919656</v>
      </c>
      <c r="O11" s="19" t="n">
        <v>0.225860291122429</v>
      </c>
      <c r="P11" s="19" t="n">
        <v>0.212024091932202</v>
      </c>
      <c r="Q11" s="19" t="n">
        <v>0.215737443495013</v>
      </c>
      <c r="R11" s="19" t="n">
        <v>0.171867733745758</v>
      </c>
      <c r="S11" s="19"/>
      <c r="T11" s="19" t="n">
        <v>0.307937762446209</v>
      </c>
      <c r="U11" s="19" t="n">
        <v>0.259613259838889</v>
      </c>
      <c r="V11" s="19" t="n">
        <v>0.226044005552603</v>
      </c>
      <c r="W11" s="19" t="n">
        <v>0.200985803393106</v>
      </c>
      <c r="X11" s="19"/>
      <c r="Y11" s="19" t="n">
        <v>0.193438077340589</v>
      </c>
      <c r="Z11" s="19" t="n">
        <v>0.192423779580298</v>
      </c>
      <c r="AA11" s="19" t="n">
        <v>0.259145875991745</v>
      </c>
      <c r="AB11" s="19" t="n">
        <v>0.250166718053569</v>
      </c>
      <c r="AC11" s="19" t="n">
        <v>0.219419513186312</v>
      </c>
      <c r="AD11" s="19" t="n">
        <v>0.215755279399515</v>
      </c>
      <c r="AE11" s="19"/>
      <c r="AF11" s="19" t="n">
        <v>0.212529279836152</v>
      </c>
      <c r="AG11" s="19"/>
      <c r="AH11" s="19" t="n">
        <v>0.214496333895717</v>
      </c>
      <c r="AI11" s="19"/>
      <c r="AJ11" s="19" t="n">
        <v>0.252246980857203</v>
      </c>
      <c r="AK11" s="19" t="n">
        <v>0.210426695393626</v>
      </c>
      <c r="AL11" s="19" t="n">
        <v>0.223311857300752</v>
      </c>
      <c r="AM11" s="19" t="n">
        <v>0.186280149848676</v>
      </c>
      <c r="AN11" s="19" t="n">
        <v>0.215074466676237</v>
      </c>
      <c r="AO11" s="19" t="n">
        <v>0.198964089622478</v>
      </c>
      <c r="AP11" s="19" t="n">
        <v>0.20535623201868</v>
      </c>
    </row>
    <row r="12">
      <c r="B12" s="20" t="s">
        <v>280</v>
      </c>
      <c r="C12" s="19" t="n">
        <v>0.0997375879837272</v>
      </c>
      <c r="D12" s="19" t="n">
        <v>0.0910998715335185</v>
      </c>
      <c r="E12" s="19" t="n">
        <v>0.108396759695975</v>
      </c>
      <c r="F12" s="19"/>
      <c r="G12" s="19" t="n">
        <v>0.0818415062408152</v>
      </c>
      <c r="H12" s="19" t="n">
        <v>0.0854106387499901</v>
      </c>
      <c r="I12" s="19" t="n">
        <v>0.119502729458777</v>
      </c>
      <c r="J12" s="19" t="n">
        <v>0.0497318666050078</v>
      </c>
      <c r="K12" s="19" t="n">
        <v>0.161123805772585</v>
      </c>
      <c r="L12" s="19" t="n">
        <v>0.101683171450711</v>
      </c>
      <c r="M12" s="19"/>
      <c r="N12" s="19" t="n">
        <v>0.0524695203901926</v>
      </c>
      <c r="O12" s="19" t="n">
        <v>0.100706412065378</v>
      </c>
      <c r="P12" s="19" t="n">
        <v>0.0844594483000595</v>
      </c>
      <c r="Q12" s="19" t="n">
        <v>0.115545877118597</v>
      </c>
      <c r="R12" s="19" t="n">
        <v>0.115477179388951</v>
      </c>
      <c r="S12" s="19"/>
      <c r="T12" s="19" t="n">
        <v>0.0770710004366714</v>
      </c>
      <c r="U12" s="19" t="n">
        <v>0.148117028772623</v>
      </c>
      <c r="V12" s="19" t="n">
        <v>0.100987301602337</v>
      </c>
      <c r="W12" s="19" t="n">
        <v>0.093046369279854</v>
      </c>
      <c r="X12" s="19"/>
      <c r="Y12" s="19" t="n">
        <v>0.091228527156132</v>
      </c>
      <c r="Z12" s="19" t="n">
        <v>0.137618844880924</v>
      </c>
      <c r="AA12" s="19" t="n">
        <v>0.0975082854340944</v>
      </c>
      <c r="AB12" s="19" t="n">
        <v>0.170608150437335</v>
      </c>
      <c r="AC12" s="19" t="n">
        <v>0.0762506284998815</v>
      </c>
      <c r="AD12" s="19" t="n">
        <v>0.0572719769855049</v>
      </c>
      <c r="AE12" s="19"/>
      <c r="AF12" s="19" t="n">
        <v>0.10601934172233</v>
      </c>
      <c r="AG12" s="19"/>
      <c r="AH12" s="19" t="n">
        <v>0.101936646521511</v>
      </c>
      <c r="AI12" s="19"/>
      <c r="AJ12" s="19" t="n">
        <v>0.0860492483003912</v>
      </c>
      <c r="AK12" s="19" t="n">
        <v>0.120219531493511</v>
      </c>
      <c r="AL12" s="19" t="n">
        <v>0.128773086529388</v>
      </c>
      <c r="AM12" s="19" t="n">
        <v>0.0550866988245903</v>
      </c>
      <c r="AN12" s="19" t="n">
        <v>0.0299959660444983</v>
      </c>
      <c r="AO12" s="19" t="n">
        <v>0.126599643907727</v>
      </c>
      <c r="AP12" s="19" t="n">
        <v>0.110868932768416</v>
      </c>
    </row>
    <row r="13">
      <c r="B13" s="20" t="s">
        <v>281</v>
      </c>
      <c r="C13" s="19" t="n">
        <v>0.17742292521797</v>
      </c>
      <c r="D13" s="19" t="n">
        <v>0.166719793546224</v>
      </c>
      <c r="E13" s="19" t="n">
        <v>0.188152642445746</v>
      </c>
      <c r="F13" s="19"/>
      <c r="G13" s="19" t="n">
        <v>0.0702518244524303</v>
      </c>
      <c r="H13" s="19" t="n">
        <v>0.123576008426533</v>
      </c>
      <c r="I13" s="19" t="n">
        <v>0.110221424053016</v>
      </c>
      <c r="J13" s="19" t="n">
        <v>0.230394654501774</v>
      </c>
      <c r="K13" s="19" t="n">
        <v>0.23901906965626</v>
      </c>
      <c r="L13" s="19" t="n">
        <v>0.236367580200364</v>
      </c>
      <c r="M13" s="19"/>
      <c r="N13" s="19" t="n">
        <v>0.180796028048134</v>
      </c>
      <c r="O13" s="19" t="n">
        <v>0.153489254776548</v>
      </c>
      <c r="P13" s="19" t="n">
        <v>0.203193579232336</v>
      </c>
      <c r="Q13" s="19" t="n">
        <v>0.170792565638229</v>
      </c>
      <c r="R13" s="19" t="n">
        <v>0.17975550461969</v>
      </c>
      <c r="S13" s="19"/>
      <c r="T13" s="19" t="n">
        <v>0.106569879287114</v>
      </c>
      <c r="U13" s="19" t="n">
        <v>0.190532951774559</v>
      </c>
      <c r="V13" s="19" t="n">
        <v>0.253869702762412</v>
      </c>
      <c r="W13" s="19" t="n">
        <v>0.138130747179081</v>
      </c>
      <c r="X13" s="19"/>
      <c r="Y13" s="19" t="n">
        <v>0.146760507023113</v>
      </c>
      <c r="Z13" s="19" t="n">
        <v>0.133476006070977</v>
      </c>
      <c r="AA13" s="19" t="n">
        <v>0.252160254192623</v>
      </c>
      <c r="AB13" s="19" t="n">
        <v>0.117371989909715</v>
      </c>
      <c r="AC13" s="19" t="n">
        <v>0.06939085046928</v>
      </c>
      <c r="AD13" s="19" t="n">
        <v>0.302038118392465</v>
      </c>
      <c r="AE13" s="19"/>
      <c r="AF13" s="19" t="n">
        <v>0.192716973401291</v>
      </c>
      <c r="AG13" s="19"/>
      <c r="AH13" s="19" t="n">
        <v>0.174197256289763</v>
      </c>
      <c r="AI13" s="19"/>
      <c r="AJ13" s="19" t="n">
        <v>0.14655334185564</v>
      </c>
      <c r="AK13" s="19" t="n">
        <v>0.171277356117544</v>
      </c>
      <c r="AL13" s="19" t="n">
        <v>0.16743478807203</v>
      </c>
      <c r="AM13" s="19" t="n">
        <v>0.235245246084426</v>
      </c>
      <c r="AN13" s="19" t="n">
        <v>0.304682999618076</v>
      </c>
      <c r="AO13" s="19" t="n">
        <v>0.182539683636949</v>
      </c>
      <c r="AP13" s="19" t="n">
        <v>0.141670706702051</v>
      </c>
    </row>
    <row r="14">
      <c r="B14" s="20" t="s">
        <v>60</v>
      </c>
      <c r="C14" s="19" t="n">
        <v>0.0495581253407861</v>
      </c>
      <c r="D14" s="19" t="n">
        <v>0.0381850367283354</v>
      </c>
      <c r="E14" s="19" t="n">
        <v>0.0609594636182703</v>
      </c>
      <c r="F14" s="19"/>
      <c r="G14" s="19" t="n">
        <v>0.0344297919155304</v>
      </c>
      <c r="H14" s="19" t="n">
        <v>0.0361512843469102</v>
      </c>
      <c r="I14" s="19" t="n">
        <v>0.0493326313368638</v>
      </c>
      <c r="J14" s="19" t="n">
        <v>0.0591892646500464</v>
      </c>
      <c r="K14" s="19" t="n">
        <v>0.0380113192070905</v>
      </c>
      <c r="L14" s="19" t="n">
        <v>0.0673893501682236</v>
      </c>
      <c r="M14" s="19"/>
      <c r="N14" s="19" t="n">
        <v>0.132381783839949</v>
      </c>
      <c r="O14" s="19" t="n">
        <v>0.0306357584841304</v>
      </c>
      <c r="P14" s="19" t="n">
        <v>0.0781993236829051</v>
      </c>
      <c r="Q14" s="19" t="n">
        <v>0.0265593350348188</v>
      </c>
      <c r="R14" s="19" t="n">
        <v>0.0358144929328463</v>
      </c>
      <c r="S14" s="19"/>
      <c r="T14" s="19" t="n">
        <v>0.0905150442907059</v>
      </c>
      <c r="U14" s="19" t="n">
        <v>0.0350418736448241</v>
      </c>
      <c r="V14" s="19" t="n">
        <v>0.0572651613169139</v>
      </c>
      <c r="W14" s="19" t="n">
        <v>0.0459043071679957</v>
      </c>
      <c r="X14" s="19"/>
      <c r="Y14" s="19" t="n">
        <v>0.0362942733446339</v>
      </c>
      <c r="Z14" s="19" t="n">
        <v>0.0161055013295559</v>
      </c>
      <c r="AA14" s="19" t="n">
        <v>0.0532116700719794</v>
      </c>
      <c r="AB14" s="19" t="n">
        <v>0.113046011094435</v>
      </c>
      <c r="AC14" s="19" t="n">
        <v>0.0421731524438205</v>
      </c>
      <c r="AD14" s="19" t="n">
        <v>0.108164572638464</v>
      </c>
      <c r="AE14" s="19"/>
      <c r="AF14" s="19" t="n">
        <v>0.0485193950814283</v>
      </c>
      <c r="AG14" s="19"/>
      <c r="AH14" s="19" t="n">
        <v>0.0490422036641169</v>
      </c>
      <c r="AI14" s="19"/>
      <c r="AJ14" s="19" t="n">
        <v>0.0196710634723062</v>
      </c>
      <c r="AK14" s="19" t="n">
        <v>0.0744330961558369</v>
      </c>
      <c r="AL14" s="19" t="n">
        <v>0.0370314177972807</v>
      </c>
      <c r="AM14" s="19" t="n">
        <v>0.0361208044360289</v>
      </c>
      <c r="AN14" s="19" t="n">
        <v>0.0714152342007595</v>
      </c>
      <c r="AO14" s="19" t="n">
        <v>0.0638530558324021</v>
      </c>
      <c r="AP14" s="19" t="n">
        <v>0.0700080859362716</v>
      </c>
    </row>
    <row r="15">
      <c r="B15" s="20" t="s">
        <v>282</v>
      </c>
      <c r="C15" s="23" t="n">
        <v>0.454207546266642</v>
      </c>
      <c r="D15" s="23" t="n">
        <v>0.479041719676156</v>
      </c>
      <c r="E15" s="23" t="n">
        <v>0.429311687144116</v>
      </c>
      <c r="F15" s="23"/>
      <c r="G15" s="23" t="n">
        <v>0.532701775860917</v>
      </c>
      <c r="H15" s="23" t="n">
        <v>0.559988589101592</v>
      </c>
      <c r="I15" s="23" t="n">
        <v>0.530612812432702</v>
      </c>
      <c r="J15" s="23" t="n">
        <v>0.509498580236027</v>
      </c>
      <c r="K15" s="23" t="n">
        <v>0.316235676026557</v>
      </c>
      <c r="L15" s="23" t="n">
        <v>0.332361025101929</v>
      </c>
      <c r="M15" s="23"/>
      <c r="N15" s="23" t="n">
        <v>0.284576497802068</v>
      </c>
      <c r="O15" s="23" t="n">
        <v>0.489308283551514</v>
      </c>
      <c r="P15" s="23" t="n">
        <v>0.422123556852497</v>
      </c>
      <c r="Q15" s="23" t="n">
        <v>0.471364778713341</v>
      </c>
      <c r="R15" s="23" t="n">
        <v>0.497085089312754</v>
      </c>
      <c r="S15" s="23"/>
      <c r="T15" s="23" t="n">
        <v>0.4179063135393</v>
      </c>
      <c r="U15" s="23" t="n">
        <v>0.366694885969105</v>
      </c>
      <c r="V15" s="23" t="n">
        <v>0.361833828765734</v>
      </c>
      <c r="W15" s="23" t="n">
        <v>0.521932772979963</v>
      </c>
      <c r="X15" s="23"/>
      <c r="Y15" s="23" t="n">
        <v>0.532278615135532</v>
      </c>
      <c r="Z15" s="23" t="n">
        <v>0.520375868138245</v>
      </c>
      <c r="AA15" s="23" t="n">
        <v>0.337973914309559</v>
      </c>
      <c r="AB15" s="23" t="n">
        <v>0.348807130504947</v>
      </c>
      <c r="AC15" s="23" t="n">
        <v>0.592765855400706</v>
      </c>
      <c r="AD15" s="23" t="n">
        <v>0.316770052584052</v>
      </c>
      <c r="AE15" s="23"/>
      <c r="AF15" s="23" t="n">
        <v>0.440215009958799</v>
      </c>
      <c r="AG15" s="23"/>
      <c r="AH15" s="23" t="n">
        <v>0.460327559628892</v>
      </c>
      <c r="AI15" s="23"/>
      <c r="AJ15" s="23" t="n">
        <v>0.495479365514459</v>
      </c>
      <c r="AK15" s="23" t="n">
        <v>0.423643320839482</v>
      </c>
      <c r="AL15" s="23" t="n">
        <v>0.443448850300549</v>
      </c>
      <c r="AM15" s="23" t="n">
        <v>0.487267100806279</v>
      </c>
      <c r="AN15" s="23" t="n">
        <v>0.37883133346043</v>
      </c>
      <c r="AO15" s="23" t="n">
        <v>0.428043527000443</v>
      </c>
      <c r="AP15" s="23" t="n">
        <v>0.472096042574581</v>
      </c>
    </row>
    <row r="16">
      <c r="B16" s="20" t="s">
        <v>283</v>
      </c>
      <c r="C16" s="23" t="n">
        <v>0.277160513201697</v>
      </c>
      <c r="D16" s="23" t="n">
        <v>0.257819665079743</v>
      </c>
      <c r="E16" s="23" t="n">
        <v>0.29654940214172</v>
      </c>
      <c r="F16" s="23"/>
      <c r="G16" s="23" t="n">
        <v>0.152093330693245</v>
      </c>
      <c r="H16" s="23" t="n">
        <v>0.208986647176523</v>
      </c>
      <c r="I16" s="23" t="n">
        <v>0.229724153511793</v>
      </c>
      <c r="J16" s="23" t="n">
        <v>0.280126521106782</v>
      </c>
      <c r="K16" s="23" t="n">
        <v>0.400142875428846</v>
      </c>
      <c r="L16" s="23" t="n">
        <v>0.338050751651075</v>
      </c>
      <c r="M16" s="23"/>
      <c r="N16" s="23" t="n">
        <v>0.233265548438327</v>
      </c>
      <c r="O16" s="23" t="n">
        <v>0.254195666841927</v>
      </c>
      <c r="P16" s="23" t="n">
        <v>0.287653027532396</v>
      </c>
      <c r="Q16" s="23" t="n">
        <v>0.286338442756827</v>
      </c>
      <c r="R16" s="23" t="n">
        <v>0.295232684008642</v>
      </c>
      <c r="S16" s="23"/>
      <c r="T16" s="23" t="n">
        <v>0.183640879723785</v>
      </c>
      <c r="U16" s="23" t="n">
        <v>0.338649980547182</v>
      </c>
      <c r="V16" s="23" t="n">
        <v>0.354857004364749</v>
      </c>
      <c r="W16" s="23" t="n">
        <v>0.231177116458935</v>
      </c>
      <c r="X16" s="23"/>
      <c r="Y16" s="23" t="n">
        <v>0.237989034179245</v>
      </c>
      <c r="Z16" s="23" t="n">
        <v>0.271094850951901</v>
      </c>
      <c r="AA16" s="23" t="n">
        <v>0.349668539626717</v>
      </c>
      <c r="AB16" s="23" t="n">
        <v>0.28798014034705</v>
      </c>
      <c r="AC16" s="23" t="n">
        <v>0.145641478969161</v>
      </c>
      <c r="AD16" s="23" t="n">
        <v>0.35931009537797</v>
      </c>
      <c r="AE16" s="23"/>
      <c r="AF16" s="23" t="n">
        <v>0.298736315123621</v>
      </c>
      <c r="AG16" s="23"/>
      <c r="AH16" s="23" t="n">
        <v>0.276133902811274</v>
      </c>
      <c r="AI16" s="23"/>
      <c r="AJ16" s="23" t="n">
        <v>0.232602590156031</v>
      </c>
      <c r="AK16" s="23" t="n">
        <v>0.291496887611054</v>
      </c>
      <c r="AL16" s="23" t="n">
        <v>0.296207874601418</v>
      </c>
      <c r="AM16" s="23" t="n">
        <v>0.290331944909016</v>
      </c>
      <c r="AN16" s="23" t="n">
        <v>0.334678965662574</v>
      </c>
      <c r="AO16" s="23" t="n">
        <v>0.309139327544677</v>
      </c>
      <c r="AP16" s="23" t="n">
        <v>0.252539639470467</v>
      </c>
    </row>
    <row r="17">
      <c r="B17" s="20" t="s">
        <v>243</v>
      </c>
      <c r="C17" s="24" t="n">
        <v>0.177047033064945</v>
      </c>
      <c r="D17" s="24" t="n">
        <v>0.221222054596413</v>
      </c>
      <c r="E17" s="24" t="n">
        <v>0.132762285002396</v>
      </c>
      <c r="F17" s="24"/>
      <c r="G17" s="24" t="n">
        <v>0.380608445167671</v>
      </c>
      <c r="H17" s="24" t="n">
        <v>0.351001941925069</v>
      </c>
      <c r="I17" s="24" t="n">
        <v>0.300888658920909</v>
      </c>
      <c r="J17" s="24" t="n">
        <v>0.229372059129246</v>
      </c>
      <c r="K17" s="24" t="n">
        <v>-0.0839071994022884</v>
      </c>
      <c r="L17" s="24" t="n">
        <v>-0.00568972654914618</v>
      </c>
      <c r="M17" s="24"/>
      <c r="N17" s="24" t="n">
        <v>0.0513109493637413</v>
      </c>
      <c r="O17" s="24" t="n">
        <v>0.235112616709587</v>
      </c>
      <c r="P17" s="24" t="n">
        <v>0.134470529320102</v>
      </c>
      <c r="Q17" s="24" t="n">
        <v>0.185026335956515</v>
      </c>
      <c r="R17" s="24" t="n">
        <v>0.201852405304112</v>
      </c>
      <c r="S17" s="24"/>
      <c r="T17" s="24" t="n">
        <v>0.234265433815515</v>
      </c>
      <c r="U17" s="24" t="n">
        <v>0.0280449054219231</v>
      </c>
      <c r="V17" s="24" t="n">
        <v>0.00697682440098563</v>
      </c>
      <c r="W17" s="24" t="n">
        <v>0.290755656521028</v>
      </c>
      <c r="X17" s="24"/>
      <c r="Y17" s="24" t="n">
        <v>0.294289580956287</v>
      </c>
      <c r="Z17" s="24" t="n">
        <v>0.249281017186344</v>
      </c>
      <c r="AA17" s="24" t="n">
        <v>-0.0116946253171588</v>
      </c>
      <c r="AB17" s="24" t="n">
        <v>0.0608269901578971</v>
      </c>
      <c r="AC17" s="24" t="n">
        <v>0.447124376431544</v>
      </c>
      <c r="AD17" s="24" t="n">
        <v>-0.0425400427939177</v>
      </c>
      <c r="AE17" s="24"/>
      <c r="AF17" s="24" t="n">
        <v>0.141478694835179</v>
      </c>
      <c r="AG17" s="24"/>
      <c r="AH17" s="24" t="n">
        <v>0.184193656817618</v>
      </c>
      <c r="AI17" s="24"/>
      <c r="AJ17" s="24" t="n">
        <v>0.262876775358428</v>
      </c>
      <c r="AK17" s="24" t="n">
        <v>0.132146433228428</v>
      </c>
      <c r="AL17" s="24" t="n">
        <v>0.147240975699131</v>
      </c>
      <c r="AM17" s="24" t="n">
        <v>0.196935155897263</v>
      </c>
      <c r="AN17" s="24" t="n">
        <v>0.0441523677978557</v>
      </c>
      <c r="AO17" s="24" t="n">
        <v>0.118904199455766</v>
      </c>
      <c r="AP17" s="24" t="n">
        <v>0.219556403104114</v>
      </c>
    </row>
    <row r="18">
      <c r="B18" s="18"/>
    </row>
    <row r="19">
      <c r="B19" t="s">
        <v>65</v>
      </c>
    </row>
    <row r="20">
      <c r="B20" t="s">
        <v>66</v>
      </c>
    </row>
    <row r="22">
      <c r="B22" s="9" t="str">
        <f>=HYPERLINK("#'Contents'!A1", "Return to Contents")</f>
      </c>
    </row>
  </sheetData>
  <mergeCells count="9">
    <mergeCell ref="D5:E5"/>
    <mergeCell ref="G5:L5"/>
    <mergeCell ref="N5:R5"/>
    <mergeCell ref="T5:W5"/>
    <mergeCell ref="Y5:AD5"/>
    <mergeCell ref="AF5:AF5"/>
    <mergeCell ref="AH5:AH5"/>
    <mergeCell ref="AJ5:AP5"/>
    <mergeCell ref="D2:AJ2"/>
  </mergeCells>
  <pageMargins left="0.7" right="0.7" top="0.75" bottom="0.75" header="0.3" footer="0.3"/>
  <pageSetup paperSize="9" orientation="portrait" horizontalDpi="300" verticalDpi="300" r:id="rId2"/>
  <drawing r:id="rId1"/>
</worksheet>
</file>

<file path=xl/worksheets/sheet7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2.21" hidden="0" customWidth="1"/>
    <col min="20" max="20" width="10.71" hidden="0" customWidth="1"/>
    <col min="21" max="21" width="10.71" hidden="0" customWidth="1"/>
    <col min="22" max="22" width="10.71" hidden="0" customWidth="1"/>
    <col min="23" max="23" width="10.71" hidden="0" customWidth="1"/>
    <col min="24" max="24" width="2.2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2.21" hidden="0" customWidth="1"/>
    <col min="34" max="34" width="10.71" hidden="0" customWidth="1"/>
    <col min="35" max="35" width="2.2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s>
  <sheetData>
    <row r="2" ht="40" customHeight="1">
      <c r="D2" s="16" t="s">
        <v>287</v>
      </c>
    </row>
    <row r="5" ht="30" customHeight="1">
      <c r="B5" s="17"/>
      <c r="C5" s="17"/>
      <c r="D5" s="17" t="s">
        <v>51</v>
      </c>
      <c r="E5" s="17"/>
      <c r="F5" s="17"/>
      <c r="G5" s="17" t="s">
        <v>52</v>
      </c>
      <c r="H5" s="17"/>
      <c r="I5" s="17"/>
      <c r="J5" s="17"/>
      <c r="K5" s="17"/>
      <c r="L5" s="17"/>
      <c r="M5" s="17"/>
      <c r="N5" s="17" t="s">
        <v>53</v>
      </c>
      <c r="O5" s="17"/>
      <c r="P5" s="17"/>
      <c r="Q5" s="17"/>
      <c r="R5" s="17"/>
      <c r="S5" s="17"/>
      <c r="T5" s="17" t="s">
        <v>54</v>
      </c>
      <c r="U5" s="17"/>
      <c r="V5" s="17"/>
      <c r="W5" s="17"/>
      <c r="X5" s="17"/>
      <c r="Y5" s="17" t="s">
        <v>55</v>
      </c>
      <c r="Z5" s="17"/>
      <c r="AA5" s="17"/>
      <c r="AB5" s="17"/>
      <c r="AC5" s="17"/>
      <c r="AD5" s="17"/>
      <c r="AE5" s="17"/>
      <c r="AF5" s="17" t="s">
        <v>42</v>
      </c>
      <c r="AG5" s="17"/>
      <c r="AH5" s="17" t="s">
        <v>43</v>
      </c>
      <c r="AI5" s="17"/>
      <c r="AJ5" s="17" t="s">
        <v>56</v>
      </c>
      <c r="AK5" s="17"/>
      <c r="AL5" s="17"/>
      <c r="AM5" s="17"/>
      <c r="AN5" s="17"/>
      <c r="AO5" s="17"/>
      <c r="AP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R6" s="13" t="s">
        <v>31</v>
      </c>
      <c r="T6" s="13" t="s">
        <v>32</v>
      </c>
      <c r="U6" s="13" t="s">
        <v>33</v>
      </c>
      <c r="V6" s="13" t="s">
        <v>34</v>
      </c>
      <c r="W6" s="13" t="s">
        <v>35</v>
      </c>
      <c r="Y6" s="13" t="s">
        <v>36</v>
      </c>
      <c r="Z6" s="13" t="s">
        <v>37</v>
      </c>
      <c r="AA6" s="13" t="s">
        <v>38</v>
      </c>
      <c r="AB6" s="13" t="s">
        <v>39</v>
      </c>
      <c r="AC6" s="13" t="s">
        <v>40</v>
      </c>
      <c r="AD6" s="13" t="s">
        <v>41</v>
      </c>
      <c r="AF6" s="13" t="s">
        <v>42</v>
      </c>
      <c r="AH6" s="13" t="s">
        <v>43</v>
      </c>
      <c r="AJ6" s="13" t="s">
        <v>44</v>
      </c>
      <c r="AK6" s="13" t="s">
        <v>45</v>
      </c>
      <c r="AL6" s="13" t="s">
        <v>46</v>
      </c>
      <c r="AM6" s="13" t="s">
        <v>47</v>
      </c>
      <c r="AN6" s="13" t="s">
        <v>48</v>
      </c>
      <c r="AO6" s="13" t="s">
        <v>49</v>
      </c>
      <c r="AP6" s="13" t="s">
        <v>50</v>
      </c>
    </row>
    <row r="7" ht="30" customHeight="1">
      <c r="B7" s="11" t="s">
        <v>19</v>
      </c>
      <c r="C7" s="11" t="n">
        <v>1001</v>
      </c>
      <c r="D7" s="11" t="n">
        <v>498</v>
      </c>
      <c r="E7" s="11" t="n">
        <v>503</v>
      </c>
      <c r="F7" s="11"/>
      <c r="G7" s="11" t="n">
        <v>125</v>
      </c>
      <c r="H7" s="11" t="n">
        <v>185</v>
      </c>
      <c r="I7" s="11" t="n">
        <v>192</v>
      </c>
      <c r="J7" s="11" t="n">
        <v>175</v>
      </c>
      <c r="K7" s="11" t="n">
        <v>131</v>
      </c>
      <c r="L7" s="11" t="n">
        <v>193</v>
      </c>
      <c r="M7" s="11"/>
      <c r="N7" s="11" t="n">
        <v>55</v>
      </c>
      <c r="O7" s="11" t="n">
        <v>178</v>
      </c>
      <c r="P7" s="11" t="n">
        <v>209</v>
      </c>
      <c r="Q7" s="11" t="n">
        <v>374</v>
      </c>
      <c r="R7" s="11" t="n">
        <v>183</v>
      </c>
      <c r="S7" s="11"/>
      <c r="T7" s="11" t="n">
        <v>51</v>
      </c>
      <c r="U7" s="11" t="n">
        <v>158</v>
      </c>
      <c r="V7" s="11" t="n">
        <v>168</v>
      </c>
      <c r="W7" s="11" t="n">
        <v>523</v>
      </c>
      <c r="X7" s="11"/>
      <c r="Y7" s="11" t="n">
        <v>473</v>
      </c>
      <c r="Z7" s="11" t="n">
        <v>105</v>
      </c>
      <c r="AA7" s="11" t="n">
        <v>228</v>
      </c>
      <c r="AB7" s="11" t="n">
        <v>58</v>
      </c>
      <c r="AC7" s="11" t="n">
        <v>67</v>
      </c>
      <c r="AD7" s="11" t="n">
        <v>60</v>
      </c>
      <c r="AE7" s="11"/>
      <c r="AF7" s="11" t="n">
        <v>484</v>
      </c>
      <c r="AG7" s="11"/>
      <c r="AH7" s="11" t="n">
        <v>939</v>
      </c>
      <c r="AI7" s="11"/>
      <c r="AJ7" s="11" t="n">
        <v>270</v>
      </c>
      <c r="AK7" s="11" t="n">
        <v>188</v>
      </c>
      <c r="AL7" s="11" t="n">
        <v>196</v>
      </c>
      <c r="AM7" s="11" t="n">
        <v>89</v>
      </c>
      <c r="AN7" s="11" t="n">
        <v>62</v>
      </c>
      <c r="AO7" s="11" t="n">
        <v>98</v>
      </c>
      <c r="AP7" s="11" t="n">
        <v>98</v>
      </c>
    </row>
    <row r="8" ht="30" customHeight="1">
      <c r="B8" s="12" t="s">
        <v>20</v>
      </c>
      <c r="C8" s="12" t="n">
        <v>1001</v>
      </c>
      <c r="D8" s="12" t="n">
        <v>501</v>
      </c>
      <c r="E8" s="12" t="n">
        <v>500</v>
      </c>
      <c r="F8" s="12"/>
      <c r="G8" s="12" t="n">
        <v>108</v>
      </c>
      <c r="H8" s="12" t="n">
        <v>174</v>
      </c>
      <c r="I8" s="12" t="n">
        <v>165</v>
      </c>
      <c r="J8" s="12" t="n">
        <v>172</v>
      </c>
      <c r="K8" s="12" t="n">
        <v>152</v>
      </c>
      <c r="L8" s="12" t="n">
        <v>230</v>
      </c>
      <c r="M8" s="12"/>
      <c r="N8" s="12" t="n">
        <v>68</v>
      </c>
      <c r="O8" s="12" t="n">
        <v>207</v>
      </c>
      <c r="P8" s="12" t="n">
        <v>264</v>
      </c>
      <c r="Q8" s="12" t="n">
        <v>311</v>
      </c>
      <c r="R8" s="12" t="n">
        <v>149</v>
      </c>
      <c r="S8" s="12"/>
      <c r="T8" s="12" t="n">
        <v>49</v>
      </c>
      <c r="U8" s="12" t="n">
        <v>181</v>
      </c>
      <c r="V8" s="12" t="n">
        <v>180</v>
      </c>
      <c r="W8" s="12" t="n">
        <v>487</v>
      </c>
      <c r="X8" s="12"/>
      <c r="Y8" s="12" t="n">
        <v>424</v>
      </c>
      <c r="Z8" s="12" t="n">
        <v>104</v>
      </c>
      <c r="AA8" s="12" t="n">
        <v>272</v>
      </c>
      <c r="AB8" s="12" t="n">
        <v>65</v>
      </c>
      <c r="AC8" s="12" t="n">
        <v>57</v>
      </c>
      <c r="AD8" s="12" t="n">
        <v>67</v>
      </c>
      <c r="AE8" s="12"/>
      <c r="AF8" s="12" t="n">
        <v>498</v>
      </c>
      <c r="AG8" s="12"/>
      <c r="AH8" s="12" t="n">
        <v>939</v>
      </c>
      <c r="AI8" s="12"/>
      <c r="AJ8" s="12" t="n">
        <v>241</v>
      </c>
      <c r="AK8" s="12" t="n">
        <v>190</v>
      </c>
      <c r="AL8" s="12" t="n">
        <v>170</v>
      </c>
      <c r="AM8" s="12" t="n">
        <v>93</v>
      </c>
      <c r="AN8" s="12" t="n">
        <v>76</v>
      </c>
      <c r="AO8" s="12" t="n">
        <v>86</v>
      </c>
      <c r="AP8" s="12" t="n">
        <v>145</v>
      </c>
    </row>
    <row r="9">
      <c r="B9" s="20" t="s">
        <v>277</v>
      </c>
      <c r="C9" s="19" t="n">
        <v>0.198853115874683</v>
      </c>
      <c r="D9" s="19" t="n">
        <v>0.208282932194632</v>
      </c>
      <c r="E9" s="19" t="n">
        <v>0.189399876792331</v>
      </c>
      <c r="F9" s="19"/>
      <c r="G9" s="19" t="n">
        <v>0.191814623190222</v>
      </c>
      <c r="H9" s="19" t="n">
        <v>0.248358366029271</v>
      </c>
      <c r="I9" s="19" t="n">
        <v>0.26229728309746</v>
      </c>
      <c r="J9" s="19" t="n">
        <v>0.215915772935139</v>
      </c>
      <c r="K9" s="19" t="n">
        <v>0.132346824454237</v>
      </c>
      <c r="L9" s="19" t="n">
        <v>0.150458810997632</v>
      </c>
      <c r="M9" s="19"/>
      <c r="N9" s="19" t="n">
        <v>0.18039772812348</v>
      </c>
      <c r="O9" s="19" t="n">
        <v>0.16333389340368</v>
      </c>
      <c r="P9" s="19" t="n">
        <v>0.162335473899636</v>
      </c>
      <c r="Q9" s="19" t="n">
        <v>0.267635120037146</v>
      </c>
      <c r="R9" s="19" t="n">
        <v>0.18014947238932</v>
      </c>
      <c r="S9" s="19"/>
      <c r="T9" s="19" t="n">
        <v>0.182043731483587</v>
      </c>
      <c r="U9" s="19" t="n">
        <v>0.167879666536735</v>
      </c>
      <c r="V9" s="19" t="n">
        <v>0.124102715596914</v>
      </c>
      <c r="W9" s="19" t="n">
        <v>0.245457667602811</v>
      </c>
      <c r="X9" s="19"/>
      <c r="Y9" s="19" t="n">
        <v>0.246358850861923</v>
      </c>
      <c r="Z9" s="19" t="n">
        <v>0.225009373999812</v>
      </c>
      <c r="AA9" s="19" t="n">
        <v>0.139387820993534</v>
      </c>
      <c r="AB9" s="19" t="n">
        <v>0.131885616870282</v>
      </c>
      <c r="AC9" s="19" t="n">
        <v>0.168027784970093</v>
      </c>
      <c r="AD9" s="19" t="n">
        <v>0.180857756829777</v>
      </c>
      <c r="AE9" s="19"/>
      <c r="AF9" s="19" t="n">
        <v>0.192270166931806</v>
      </c>
      <c r="AG9" s="19"/>
      <c r="AH9" s="19" t="n">
        <v>0.199878732743457</v>
      </c>
      <c r="AI9" s="19"/>
      <c r="AJ9" s="19" t="n">
        <v>0.224565938793577</v>
      </c>
      <c r="AK9" s="19" t="n">
        <v>0.184831834023814</v>
      </c>
      <c r="AL9" s="19" t="n">
        <v>0.192261274281673</v>
      </c>
      <c r="AM9" s="19" t="n">
        <v>0.238867211837104</v>
      </c>
      <c r="AN9" s="19" t="n">
        <v>0.200734145078014</v>
      </c>
      <c r="AO9" s="19" t="n">
        <v>0.132345455695651</v>
      </c>
      <c r="AP9" s="19" t="n">
        <v>0.195013501602009</v>
      </c>
    </row>
    <row r="10">
      <c r="B10" s="20" t="s">
        <v>278</v>
      </c>
      <c r="C10" s="19" t="n">
        <v>0.365570323442551</v>
      </c>
      <c r="D10" s="19" t="n">
        <v>0.382134442246601</v>
      </c>
      <c r="E10" s="19" t="n">
        <v>0.348965060950648</v>
      </c>
      <c r="F10" s="19"/>
      <c r="G10" s="19" t="n">
        <v>0.434880089188467</v>
      </c>
      <c r="H10" s="19" t="n">
        <v>0.352006764342207</v>
      </c>
      <c r="I10" s="19" t="n">
        <v>0.391377042023655</v>
      </c>
      <c r="J10" s="19" t="n">
        <v>0.357284475304088</v>
      </c>
      <c r="K10" s="19" t="n">
        <v>0.355094328180264</v>
      </c>
      <c r="L10" s="19" t="n">
        <v>0.337826279440187</v>
      </c>
      <c r="M10" s="19"/>
      <c r="N10" s="19" t="n">
        <v>0.238993445644652</v>
      </c>
      <c r="O10" s="19" t="n">
        <v>0.447800575117226</v>
      </c>
      <c r="P10" s="19" t="n">
        <v>0.338423162884003</v>
      </c>
      <c r="Q10" s="19" t="n">
        <v>0.344226414936378</v>
      </c>
      <c r="R10" s="19" t="n">
        <v>0.393706075756643</v>
      </c>
      <c r="S10" s="19"/>
      <c r="T10" s="19" t="n">
        <v>0.274062513872361</v>
      </c>
      <c r="U10" s="19" t="n">
        <v>0.330058043951884</v>
      </c>
      <c r="V10" s="19" t="n">
        <v>0.361632916175092</v>
      </c>
      <c r="W10" s="19" t="n">
        <v>0.392559521364345</v>
      </c>
      <c r="X10" s="19"/>
      <c r="Y10" s="19" t="n">
        <v>0.382273967176443</v>
      </c>
      <c r="Z10" s="19" t="n">
        <v>0.386530240555723</v>
      </c>
      <c r="AA10" s="19" t="n">
        <v>0.334587777768174</v>
      </c>
      <c r="AB10" s="19" t="n">
        <v>0.344749415185974</v>
      </c>
      <c r="AC10" s="19" t="n">
        <v>0.413787980030895</v>
      </c>
      <c r="AD10" s="19" t="n">
        <v>0.346491329238498</v>
      </c>
      <c r="AE10" s="19"/>
      <c r="AF10" s="19" t="n">
        <v>0.38431058413794</v>
      </c>
      <c r="AG10" s="19"/>
      <c r="AH10" s="19" t="n">
        <v>0.373757904909141</v>
      </c>
      <c r="AI10" s="19"/>
      <c r="AJ10" s="19" t="n">
        <v>0.414358685787871</v>
      </c>
      <c r="AK10" s="19" t="n">
        <v>0.341167015124409</v>
      </c>
      <c r="AL10" s="19" t="n">
        <v>0.361028433736772</v>
      </c>
      <c r="AM10" s="19" t="n">
        <v>0.296917287953007</v>
      </c>
      <c r="AN10" s="19" t="n">
        <v>0.295330155706916</v>
      </c>
      <c r="AO10" s="19" t="n">
        <v>0.371360017230349</v>
      </c>
      <c r="AP10" s="19" t="n">
        <v>0.399196708876289</v>
      </c>
    </row>
    <row r="11">
      <c r="B11" s="20" t="s">
        <v>279</v>
      </c>
      <c r="C11" s="19" t="n">
        <v>0.193795299534999</v>
      </c>
      <c r="D11" s="19" t="n">
        <v>0.191837021714281</v>
      </c>
      <c r="E11" s="19" t="n">
        <v>0.195758441530646</v>
      </c>
      <c r="F11" s="19"/>
      <c r="G11" s="19" t="n">
        <v>0.177035750685741</v>
      </c>
      <c r="H11" s="19" t="n">
        <v>0.253100698273924</v>
      </c>
      <c r="I11" s="19" t="n">
        <v>0.176320223707408</v>
      </c>
      <c r="J11" s="19" t="n">
        <v>0.164637532766141</v>
      </c>
      <c r="K11" s="19" t="n">
        <v>0.185477776585984</v>
      </c>
      <c r="L11" s="19" t="n">
        <v>0.196717917265193</v>
      </c>
      <c r="M11" s="19"/>
      <c r="N11" s="19" t="n">
        <v>0.27361921908183</v>
      </c>
      <c r="O11" s="19" t="n">
        <v>0.189023461258</v>
      </c>
      <c r="P11" s="19" t="n">
        <v>0.224962048000655</v>
      </c>
      <c r="Q11" s="19" t="n">
        <v>0.160968406381701</v>
      </c>
      <c r="R11" s="19" t="n">
        <v>0.179772660414176</v>
      </c>
      <c r="S11" s="19"/>
      <c r="T11" s="19" t="n">
        <v>0.192484491364184</v>
      </c>
      <c r="U11" s="19" t="n">
        <v>0.218457220977759</v>
      </c>
      <c r="V11" s="19" t="n">
        <v>0.25953888324081</v>
      </c>
      <c r="W11" s="19" t="n">
        <v>0.157642222495124</v>
      </c>
      <c r="X11" s="19"/>
      <c r="Y11" s="19" t="n">
        <v>0.176947048524875</v>
      </c>
      <c r="Z11" s="19" t="n">
        <v>0.197374460100801</v>
      </c>
      <c r="AA11" s="19" t="n">
        <v>0.204408530889793</v>
      </c>
      <c r="AB11" s="19" t="n">
        <v>0.269377130824158</v>
      </c>
      <c r="AC11" s="19" t="n">
        <v>0.214632989915857</v>
      </c>
      <c r="AD11" s="19" t="n">
        <v>0.160739807446439</v>
      </c>
      <c r="AE11" s="19"/>
      <c r="AF11" s="19" t="n">
        <v>0.17412359130865</v>
      </c>
      <c r="AG11" s="19"/>
      <c r="AH11" s="19" t="n">
        <v>0.189693320794744</v>
      </c>
      <c r="AI11" s="19"/>
      <c r="AJ11" s="19" t="n">
        <v>0.189321491107576</v>
      </c>
      <c r="AK11" s="19" t="n">
        <v>0.18478547421674</v>
      </c>
      <c r="AL11" s="19" t="n">
        <v>0.189336420426364</v>
      </c>
      <c r="AM11" s="19" t="n">
        <v>0.14738703445526</v>
      </c>
      <c r="AN11" s="19" t="n">
        <v>0.182855765122479</v>
      </c>
      <c r="AO11" s="19" t="n">
        <v>0.300751723320671</v>
      </c>
      <c r="AP11" s="19" t="n">
        <v>0.190327609273937</v>
      </c>
    </row>
    <row r="12">
      <c r="B12" s="20" t="s">
        <v>280</v>
      </c>
      <c r="C12" s="19" t="n">
        <v>0.0728643457511816</v>
      </c>
      <c r="D12" s="19" t="n">
        <v>0.0704007912200245</v>
      </c>
      <c r="E12" s="19" t="n">
        <v>0.0753340195163189</v>
      </c>
      <c r="F12" s="19"/>
      <c r="G12" s="19" t="n">
        <v>0.0817455995530555</v>
      </c>
      <c r="H12" s="19" t="n">
        <v>0.0565862771614992</v>
      </c>
      <c r="I12" s="19" t="n">
        <v>0.0484905848777598</v>
      </c>
      <c r="J12" s="19" t="n">
        <v>0.0595826491345194</v>
      </c>
      <c r="K12" s="19" t="n">
        <v>0.103300310457427</v>
      </c>
      <c r="L12" s="19" t="n">
        <v>0.0882848105239596</v>
      </c>
      <c r="M12" s="19"/>
      <c r="N12" s="19" t="n">
        <v>0.070231742013505</v>
      </c>
      <c r="O12" s="19" t="n">
        <v>0.0628160943388996</v>
      </c>
      <c r="P12" s="19" t="n">
        <v>0.0622542862226882</v>
      </c>
      <c r="Q12" s="19" t="n">
        <v>0.0825522250008033</v>
      </c>
      <c r="R12" s="19" t="n">
        <v>0.0875781169065906</v>
      </c>
      <c r="S12" s="19"/>
      <c r="T12" s="19" t="n">
        <v>0.134613800167179</v>
      </c>
      <c r="U12" s="19" t="n">
        <v>0.0960674907589015</v>
      </c>
      <c r="V12" s="19" t="n">
        <v>0.0535801908488774</v>
      </c>
      <c r="W12" s="19" t="n">
        <v>0.0775458213589614</v>
      </c>
      <c r="X12" s="19"/>
      <c r="Y12" s="19" t="n">
        <v>0.0684125341868883</v>
      </c>
      <c r="Z12" s="19" t="n">
        <v>0.0800174008272419</v>
      </c>
      <c r="AA12" s="19" t="n">
        <v>0.0844483926160174</v>
      </c>
      <c r="AB12" s="19" t="n">
        <v>0.0771945822046972</v>
      </c>
      <c r="AC12" s="19" t="n">
        <v>0.0940592708985726</v>
      </c>
      <c r="AD12" s="19" t="n">
        <v>0.0330894534221619</v>
      </c>
      <c r="AE12" s="19"/>
      <c r="AF12" s="19" t="n">
        <v>0.0792610603597181</v>
      </c>
      <c r="AG12" s="19"/>
      <c r="AH12" s="19" t="n">
        <v>0.0768789155151247</v>
      </c>
      <c r="AI12" s="19"/>
      <c r="AJ12" s="19" t="n">
        <v>0.051027369113531</v>
      </c>
      <c r="AK12" s="19" t="n">
        <v>0.100048686366328</v>
      </c>
      <c r="AL12" s="19" t="n">
        <v>0.0823785465777813</v>
      </c>
      <c r="AM12" s="19" t="n">
        <v>0.0752556259653264</v>
      </c>
      <c r="AN12" s="19" t="n">
        <v>0.102409787371378</v>
      </c>
      <c r="AO12" s="19" t="n">
        <v>0.0811185017378815</v>
      </c>
      <c r="AP12" s="19" t="n">
        <v>0.0404682938502677</v>
      </c>
    </row>
    <row r="13">
      <c r="B13" s="20" t="s">
        <v>281</v>
      </c>
      <c r="C13" s="19" t="n">
        <v>0.117865083584986</v>
      </c>
      <c r="D13" s="19" t="n">
        <v>0.111276697069765</v>
      </c>
      <c r="E13" s="19" t="n">
        <v>0.12446983502257</v>
      </c>
      <c r="F13" s="19"/>
      <c r="G13" s="19" t="n">
        <v>0.0874651187574595</v>
      </c>
      <c r="H13" s="19" t="n">
        <v>0.077205122892811</v>
      </c>
      <c r="I13" s="19" t="n">
        <v>0.0729672556996276</v>
      </c>
      <c r="J13" s="19" t="n">
        <v>0.137120175403219</v>
      </c>
      <c r="K13" s="19" t="n">
        <v>0.167261707260674</v>
      </c>
      <c r="L13" s="19" t="n">
        <v>0.148025591331738</v>
      </c>
      <c r="M13" s="19"/>
      <c r="N13" s="19" t="n">
        <v>0.10412286017861</v>
      </c>
      <c r="O13" s="19" t="n">
        <v>0.113991701988787</v>
      </c>
      <c r="P13" s="19" t="n">
        <v>0.141199817159218</v>
      </c>
      <c r="Q13" s="19" t="n">
        <v>0.106334124739783</v>
      </c>
      <c r="R13" s="19" t="n">
        <v>0.113928307793327</v>
      </c>
      <c r="S13" s="19"/>
      <c r="T13" s="19" t="n">
        <v>0.15993952932171</v>
      </c>
      <c r="U13" s="19" t="n">
        <v>0.141550990339905</v>
      </c>
      <c r="V13" s="19" t="n">
        <v>0.145856960111211</v>
      </c>
      <c r="W13" s="19" t="n">
        <v>0.0803704690286679</v>
      </c>
      <c r="X13" s="19"/>
      <c r="Y13" s="19" t="n">
        <v>0.0912667400528778</v>
      </c>
      <c r="Z13" s="19" t="n">
        <v>0.0810973541117432</v>
      </c>
      <c r="AA13" s="19" t="n">
        <v>0.167285330141475</v>
      </c>
      <c r="AB13" s="19" t="n">
        <v>0.112590468484631</v>
      </c>
      <c r="AC13" s="19" t="n">
        <v>0.0812316512781856</v>
      </c>
      <c r="AD13" s="19" t="n">
        <v>0.184323947456793</v>
      </c>
      <c r="AE13" s="19"/>
      <c r="AF13" s="19" t="n">
        <v>0.123875783836686</v>
      </c>
      <c r="AG13" s="19"/>
      <c r="AH13" s="19" t="n">
        <v>0.110841498956331</v>
      </c>
      <c r="AI13" s="19"/>
      <c r="AJ13" s="19" t="n">
        <v>0.0927788692565985</v>
      </c>
      <c r="AK13" s="19" t="n">
        <v>0.101340761190772</v>
      </c>
      <c r="AL13" s="19" t="n">
        <v>0.122837282610925</v>
      </c>
      <c r="AM13" s="19" t="n">
        <v>0.194297486573221</v>
      </c>
      <c r="AN13" s="19" t="n">
        <v>0.196574903491973</v>
      </c>
      <c r="AO13" s="19" t="n">
        <v>0.0645548373890802</v>
      </c>
      <c r="AP13" s="19" t="n">
        <v>0.116724714313562</v>
      </c>
    </row>
    <row r="14">
      <c r="B14" s="20" t="s">
        <v>60</v>
      </c>
      <c r="C14" s="19" t="n">
        <v>0.0510518318115992</v>
      </c>
      <c r="D14" s="19" t="n">
        <v>0.0360681155546971</v>
      </c>
      <c r="E14" s="19" t="n">
        <v>0.0660727661874872</v>
      </c>
      <c r="F14" s="19"/>
      <c r="G14" s="19" t="n">
        <v>0.0270588186250547</v>
      </c>
      <c r="H14" s="19" t="n">
        <v>0.0127427713002867</v>
      </c>
      <c r="I14" s="19" t="n">
        <v>0.0485476105940895</v>
      </c>
      <c r="J14" s="19" t="n">
        <v>0.0654593944568931</v>
      </c>
      <c r="K14" s="19" t="n">
        <v>0.0565190530614137</v>
      </c>
      <c r="L14" s="19" t="n">
        <v>0.0786865904412897</v>
      </c>
      <c r="M14" s="19"/>
      <c r="N14" s="19" t="n">
        <v>0.132635004957923</v>
      </c>
      <c r="O14" s="19" t="n">
        <v>0.0230342738934078</v>
      </c>
      <c r="P14" s="19" t="n">
        <v>0.0708252118338002</v>
      </c>
      <c r="Q14" s="19" t="n">
        <v>0.0382837089041886</v>
      </c>
      <c r="R14" s="19" t="n">
        <v>0.0448653667399431</v>
      </c>
      <c r="S14" s="19"/>
      <c r="T14" s="19" t="n">
        <v>0.0568559337909782</v>
      </c>
      <c r="U14" s="19" t="n">
        <v>0.045986587434815</v>
      </c>
      <c r="V14" s="19" t="n">
        <v>0.0552883340270959</v>
      </c>
      <c r="W14" s="19" t="n">
        <v>0.046424298150091</v>
      </c>
      <c r="X14" s="19"/>
      <c r="Y14" s="19" t="n">
        <v>0.0347408591969934</v>
      </c>
      <c r="Z14" s="19" t="n">
        <v>0.0299711704046786</v>
      </c>
      <c r="AA14" s="19" t="n">
        <v>0.0698821475910066</v>
      </c>
      <c r="AB14" s="19" t="n">
        <v>0.0642027864302589</v>
      </c>
      <c r="AC14" s="19" t="n">
        <v>0.0282603229063969</v>
      </c>
      <c r="AD14" s="19" t="n">
        <v>0.0944977056063313</v>
      </c>
      <c r="AE14" s="19"/>
      <c r="AF14" s="19" t="n">
        <v>0.0461588134252011</v>
      </c>
      <c r="AG14" s="19"/>
      <c r="AH14" s="19" t="n">
        <v>0.0489496270812027</v>
      </c>
      <c r="AI14" s="19"/>
      <c r="AJ14" s="19" t="n">
        <v>0.0279476459408469</v>
      </c>
      <c r="AK14" s="19" t="n">
        <v>0.087826229077938</v>
      </c>
      <c r="AL14" s="19" t="n">
        <v>0.0521580423664847</v>
      </c>
      <c r="AM14" s="19" t="n">
        <v>0.0472753532160819</v>
      </c>
      <c r="AN14" s="19" t="n">
        <v>0.0220952432292402</v>
      </c>
      <c r="AO14" s="19" t="n">
        <v>0.0498694646263679</v>
      </c>
      <c r="AP14" s="19" t="n">
        <v>0.0582691720839349</v>
      </c>
    </row>
    <row r="15">
      <c r="B15" s="20" t="s">
        <v>282</v>
      </c>
      <c r="C15" s="23" t="n">
        <v>0.564423439317234</v>
      </c>
      <c r="D15" s="23" t="n">
        <v>0.590417374441233</v>
      </c>
      <c r="E15" s="23" t="n">
        <v>0.538364937742978</v>
      </c>
      <c r="F15" s="23"/>
      <c r="G15" s="23" t="n">
        <v>0.626694712378689</v>
      </c>
      <c r="H15" s="23" t="n">
        <v>0.600365130371479</v>
      </c>
      <c r="I15" s="23" t="n">
        <v>0.653674325121115</v>
      </c>
      <c r="J15" s="23" t="n">
        <v>0.573200248239227</v>
      </c>
      <c r="K15" s="23" t="n">
        <v>0.487441152634502</v>
      </c>
      <c r="L15" s="23" t="n">
        <v>0.488285090437819</v>
      </c>
      <c r="M15" s="23"/>
      <c r="N15" s="23" t="n">
        <v>0.419391173768132</v>
      </c>
      <c r="O15" s="23" t="n">
        <v>0.611134468520906</v>
      </c>
      <c r="P15" s="23" t="n">
        <v>0.500758636783639</v>
      </c>
      <c r="Q15" s="23" t="n">
        <v>0.611861534973524</v>
      </c>
      <c r="R15" s="23" t="n">
        <v>0.573855548145964</v>
      </c>
      <c r="S15" s="23"/>
      <c r="T15" s="23" t="n">
        <v>0.456106245355948</v>
      </c>
      <c r="U15" s="23" t="n">
        <v>0.497937710488619</v>
      </c>
      <c r="V15" s="23" t="n">
        <v>0.485735631772006</v>
      </c>
      <c r="W15" s="23" t="n">
        <v>0.638017188967156</v>
      </c>
      <c r="X15" s="23"/>
      <c r="Y15" s="23" t="n">
        <v>0.628632818038366</v>
      </c>
      <c r="Z15" s="23" t="n">
        <v>0.611539614555535</v>
      </c>
      <c r="AA15" s="23" t="n">
        <v>0.473975598761708</v>
      </c>
      <c r="AB15" s="23" t="n">
        <v>0.476635032056256</v>
      </c>
      <c r="AC15" s="23" t="n">
        <v>0.581815765000988</v>
      </c>
      <c r="AD15" s="23" t="n">
        <v>0.527349086068275</v>
      </c>
      <c r="AE15" s="23"/>
      <c r="AF15" s="23" t="n">
        <v>0.576580751069746</v>
      </c>
      <c r="AG15" s="23"/>
      <c r="AH15" s="23" t="n">
        <v>0.573636637652598</v>
      </c>
      <c r="AI15" s="23"/>
      <c r="AJ15" s="23" t="n">
        <v>0.638924624581448</v>
      </c>
      <c r="AK15" s="23" t="n">
        <v>0.525998849148223</v>
      </c>
      <c r="AL15" s="23" t="n">
        <v>0.553289708018445</v>
      </c>
      <c r="AM15" s="23" t="n">
        <v>0.535784499790111</v>
      </c>
      <c r="AN15" s="23" t="n">
        <v>0.496064300784929</v>
      </c>
      <c r="AO15" s="23" t="n">
        <v>0.503705472925999</v>
      </c>
      <c r="AP15" s="23" t="n">
        <v>0.594210210478298</v>
      </c>
    </row>
    <row r="16">
      <c r="B16" s="20" t="s">
        <v>283</v>
      </c>
      <c r="C16" s="23" t="n">
        <v>0.190729429336168</v>
      </c>
      <c r="D16" s="23" t="n">
        <v>0.181677488289789</v>
      </c>
      <c r="E16" s="23" t="n">
        <v>0.199803854538889</v>
      </c>
      <c r="F16" s="23"/>
      <c r="G16" s="23" t="n">
        <v>0.169210718310515</v>
      </c>
      <c r="H16" s="23" t="n">
        <v>0.13379140005431</v>
      </c>
      <c r="I16" s="23" t="n">
        <v>0.121457840577387</v>
      </c>
      <c r="J16" s="23" t="n">
        <v>0.196702824537739</v>
      </c>
      <c r="K16" s="23" t="n">
        <v>0.270562017718101</v>
      </c>
      <c r="L16" s="23" t="n">
        <v>0.236310401855697</v>
      </c>
      <c r="M16" s="23"/>
      <c r="N16" s="23" t="n">
        <v>0.174354602192115</v>
      </c>
      <c r="O16" s="23" t="n">
        <v>0.176807796327686</v>
      </c>
      <c r="P16" s="23" t="n">
        <v>0.203454103381906</v>
      </c>
      <c r="Q16" s="23" t="n">
        <v>0.188886349740586</v>
      </c>
      <c r="R16" s="23" t="n">
        <v>0.201506424699917</v>
      </c>
      <c r="S16" s="23"/>
      <c r="T16" s="23" t="n">
        <v>0.29455332948889</v>
      </c>
      <c r="U16" s="23" t="n">
        <v>0.237618481098807</v>
      </c>
      <c r="V16" s="23" t="n">
        <v>0.199437150960089</v>
      </c>
      <c r="W16" s="23" t="n">
        <v>0.157916290387629</v>
      </c>
      <c r="X16" s="23"/>
      <c r="Y16" s="23" t="n">
        <v>0.159679274239766</v>
      </c>
      <c r="Z16" s="23" t="n">
        <v>0.161114754938985</v>
      </c>
      <c r="AA16" s="23" t="n">
        <v>0.251733722757492</v>
      </c>
      <c r="AB16" s="23" t="n">
        <v>0.189785050689328</v>
      </c>
      <c r="AC16" s="23" t="n">
        <v>0.175290922176758</v>
      </c>
      <c r="AD16" s="23" t="n">
        <v>0.217413400878955</v>
      </c>
      <c r="AE16" s="23"/>
      <c r="AF16" s="23" t="n">
        <v>0.203136844196404</v>
      </c>
      <c r="AG16" s="23"/>
      <c r="AH16" s="23" t="n">
        <v>0.187720414471455</v>
      </c>
      <c r="AI16" s="23"/>
      <c r="AJ16" s="23" t="n">
        <v>0.14380623837013</v>
      </c>
      <c r="AK16" s="23" t="n">
        <v>0.2013894475571</v>
      </c>
      <c r="AL16" s="23" t="n">
        <v>0.205215829188706</v>
      </c>
      <c r="AM16" s="23" t="n">
        <v>0.269553112538547</v>
      </c>
      <c r="AN16" s="23" t="n">
        <v>0.298984690863351</v>
      </c>
      <c r="AO16" s="23" t="n">
        <v>0.145673339126962</v>
      </c>
      <c r="AP16" s="23" t="n">
        <v>0.15719300816383</v>
      </c>
    </row>
    <row r="17">
      <c r="B17" s="20" t="s">
        <v>243</v>
      </c>
      <c r="C17" s="24" t="n">
        <v>0.373694009981066</v>
      </c>
      <c r="D17" s="24" t="n">
        <v>0.408739886151443</v>
      </c>
      <c r="E17" s="24" t="n">
        <v>0.33856108320409</v>
      </c>
      <c r="F17" s="24"/>
      <c r="G17" s="24" t="n">
        <v>0.457483994068174</v>
      </c>
      <c r="H17" s="24" t="n">
        <v>0.466573730317169</v>
      </c>
      <c r="I17" s="24" t="n">
        <v>0.532216484543727</v>
      </c>
      <c r="J17" s="24" t="n">
        <v>0.376497423701488</v>
      </c>
      <c r="K17" s="24" t="n">
        <v>0.216879134916401</v>
      </c>
      <c r="L17" s="24" t="n">
        <v>0.251974688582122</v>
      </c>
      <c r="M17" s="24"/>
      <c r="N17" s="24" t="n">
        <v>0.245036571576017</v>
      </c>
      <c r="O17" s="24" t="n">
        <v>0.434326672193219</v>
      </c>
      <c r="P17" s="24" t="n">
        <v>0.297304533401733</v>
      </c>
      <c r="Q17" s="24" t="n">
        <v>0.422975185232938</v>
      </c>
      <c r="R17" s="24" t="n">
        <v>0.372349123446047</v>
      </c>
      <c r="S17" s="24"/>
      <c r="T17" s="24" t="n">
        <v>0.161552915867058</v>
      </c>
      <c r="U17" s="24" t="n">
        <v>0.260319229389813</v>
      </c>
      <c r="V17" s="24" t="n">
        <v>0.286298480811917</v>
      </c>
      <c r="W17" s="24" t="n">
        <v>0.480100898579527</v>
      </c>
      <c r="X17" s="24"/>
      <c r="Y17" s="24" t="n">
        <v>0.468953543798599</v>
      </c>
      <c r="Z17" s="24" t="n">
        <v>0.45042485961655</v>
      </c>
      <c r="AA17" s="24" t="n">
        <v>0.222241876004216</v>
      </c>
      <c r="AB17" s="24" t="n">
        <v>0.286849981366928</v>
      </c>
      <c r="AC17" s="24" t="n">
        <v>0.40652484282423</v>
      </c>
      <c r="AD17" s="24" t="n">
        <v>0.30993568518932</v>
      </c>
      <c r="AE17" s="24"/>
      <c r="AF17" s="24" t="n">
        <v>0.373443906873342</v>
      </c>
      <c r="AG17" s="24"/>
      <c r="AH17" s="24" t="n">
        <v>0.385916223181143</v>
      </c>
      <c r="AI17" s="24"/>
      <c r="AJ17" s="24" t="n">
        <v>0.495118386211318</v>
      </c>
      <c r="AK17" s="24" t="n">
        <v>0.324609401591123</v>
      </c>
      <c r="AL17" s="24" t="n">
        <v>0.348073878829739</v>
      </c>
      <c r="AM17" s="24" t="n">
        <v>0.266231387251564</v>
      </c>
      <c r="AN17" s="24" t="n">
        <v>0.197079609921578</v>
      </c>
      <c r="AO17" s="24" t="n">
        <v>0.358032133799038</v>
      </c>
      <c r="AP17" s="24" t="n">
        <v>0.437017202314468</v>
      </c>
    </row>
    <row r="18">
      <c r="B18" s="18"/>
    </row>
    <row r="19">
      <c r="B19" t="s">
        <v>65</v>
      </c>
    </row>
    <row r="20">
      <c r="B20" t="s">
        <v>66</v>
      </c>
    </row>
    <row r="22">
      <c r="B22" s="9" t="str">
        <f>=HYPERLINK("#'Contents'!A1", "Return to Contents")</f>
      </c>
    </row>
  </sheetData>
  <mergeCells count="9">
    <mergeCell ref="D5:E5"/>
    <mergeCell ref="G5:L5"/>
    <mergeCell ref="N5:R5"/>
    <mergeCell ref="T5:W5"/>
    <mergeCell ref="Y5:AD5"/>
    <mergeCell ref="AF5:AF5"/>
    <mergeCell ref="AH5:AH5"/>
    <mergeCell ref="AJ5:AP5"/>
    <mergeCell ref="D2:AJ2"/>
  </mergeCells>
  <pageMargins left="0.7" right="0.7" top="0.75" bottom="0.75" header="0.3" footer="0.3"/>
  <pageSetup paperSize="9" orientation="portrait" horizontalDpi="300" verticalDpi="300" r:id="rId2"/>
  <drawing r:id="rId1"/>
</worksheet>
</file>

<file path=xl/worksheets/sheet7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2.21" hidden="0" customWidth="1"/>
    <col min="20" max="20" width="10.71" hidden="0" customWidth="1"/>
    <col min="21" max="21" width="10.71" hidden="0" customWidth="1"/>
    <col min="22" max="22" width="10.71" hidden="0" customWidth="1"/>
    <col min="23" max="23" width="10.71" hidden="0" customWidth="1"/>
    <col min="24" max="24" width="2.2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2.21" hidden="0" customWidth="1"/>
    <col min="34" max="34" width="10.71" hidden="0" customWidth="1"/>
    <col min="35" max="35" width="2.2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s>
  <sheetData>
    <row r="2" ht="40" customHeight="1">
      <c r="D2" s="16" t="s">
        <v>288</v>
      </c>
    </row>
    <row r="5" ht="30" customHeight="1">
      <c r="B5" s="17"/>
      <c r="C5" s="17"/>
      <c r="D5" s="17" t="s">
        <v>51</v>
      </c>
      <c r="E5" s="17"/>
      <c r="F5" s="17"/>
      <c r="G5" s="17" t="s">
        <v>52</v>
      </c>
      <c r="H5" s="17"/>
      <c r="I5" s="17"/>
      <c r="J5" s="17"/>
      <c r="K5" s="17"/>
      <c r="L5" s="17"/>
      <c r="M5" s="17"/>
      <c r="N5" s="17" t="s">
        <v>53</v>
      </c>
      <c r="O5" s="17"/>
      <c r="P5" s="17"/>
      <c r="Q5" s="17"/>
      <c r="R5" s="17"/>
      <c r="S5" s="17"/>
      <c r="T5" s="17" t="s">
        <v>54</v>
      </c>
      <c r="U5" s="17"/>
      <c r="V5" s="17"/>
      <c r="W5" s="17"/>
      <c r="X5" s="17"/>
      <c r="Y5" s="17" t="s">
        <v>55</v>
      </c>
      <c r="Z5" s="17"/>
      <c r="AA5" s="17"/>
      <c r="AB5" s="17"/>
      <c r="AC5" s="17"/>
      <c r="AD5" s="17"/>
      <c r="AE5" s="17"/>
      <c r="AF5" s="17" t="s">
        <v>42</v>
      </c>
      <c r="AG5" s="17"/>
      <c r="AH5" s="17" t="s">
        <v>43</v>
      </c>
      <c r="AI5" s="17"/>
      <c r="AJ5" s="17" t="s">
        <v>56</v>
      </c>
      <c r="AK5" s="17"/>
      <c r="AL5" s="17"/>
      <c r="AM5" s="17"/>
      <c r="AN5" s="17"/>
      <c r="AO5" s="17"/>
      <c r="AP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R6" s="13" t="s">
        <v>31</v>
      </c>
      <c r="T6" s="13" t="s">
        <v>32</v>
      </c>
      <c r="U6" s="13" t="s">
        <v>33</v>
      </c>
      <c r="V6" s="13" t="s">
        <v>34</v>
      </c>
      <c r="W6" s="13" t="s">
        <v>35</v>
      </c>
      <c r="Y6" s="13" t="s">
        <v>36</v>
      </c>
      <c r="Z6" s="13" t="s">
        <v>37</v>
      </c>
      <c r="AA6" s="13" t="s">
        <v>38</v>
      </c>
      <c r="AB6" s="13" t="s">
        <v>39</v>
      </c>
      <c r="AC6" s="13" t="s">
        <v>40</v>
      </c>
      <c r="AD6" s="13" t="s">
        <v>41</v>
      </c>
      <c r="AF6" s="13" t="s">
        <v>42</v>
      </c>
      <c r="AH6" s="13" t="s">
        <v>43</v>
      </c>
      <c r="AJ6" s="13" t="s">
        <v>44</v>
      </c>
      <c r="AK6" s="13" t="s">
        <v>45</v>
      </c>
      <c r="AL6" s="13" t="s">
        <v>46</v>
      </c>
      <c r="AM6" s="13" t="s">
        <v>47</v>
      </c>
      <c r="AN6" s="13" t="s">
        <v>48</v>
      </c>
      <c r="AO6" s="13" t="s">
        <v>49</v>
      </c>
      <c r="AP6" s="13" t="s">
        <v>50</v>
      </c>
    </row>
    <row r="7" ht="30" customHeight="1">
      <c r="B7" s="11" t="s">
        <v>19</v>
      </c>
      <c r="C7" s="11" t="n">
        <v>1001</v>
      </c>
      <c r="D7" s="11" t="n">
        <v>498</v>
      </c>
      <c r="E7" s="11" t="n">
        <v>503</v>
      </c>
      <c r="F7" s="11"/>
      <c r="G7" s="11" t="n">
        <v>125</v>
      </c>
      <c r="H7" s="11" t="n">
        <v>185</v>
      </c>
      <c r="I7" s="11" t="n">
        <v>192</v>
      </c>
      <c r="J7" s="11" t="n">
        <v>175</v>
      </c>
      <c r="K7" s="11" t="n">
        <v>131</v>
      </c>
      <c r="L7" s="11" t="n">
        <v>193</v>
      </c>
      <c r="M7" s="11"/>
      <c r="N7" s="11" t="n">
        <v>55</v>
      </c>
      <c r="O7" s="11" t="n">
        <v>178</v>
      </c>
      <c r="P7" s="11" t="n">
        <v>209</v>
      </c>
      <c r="Q7" s="11" t="n">
        <v>374</v>
      </c>
      <c r="R7" s="11" t="n">
        <v>183</v>
      </c>
      <c r="S7" s="11"/>
      <c r="T7" s="11" t="n">
        <v>51</v>
      </c>
      <c r="U7" s="11" t="n">
        <v>158</v>
      </c>
      <c r="V7" s="11" t="n">
        <v>168</v>
      </c>
      <c r="W7" s="11" t="n">
        <v>523</v>
      </c>
      <c r="X7" s="11"/>
      <c r="Y7" s="11" t="n">
        <v>473</v>
      </c>
      <c r="Z7" s="11" t="n">
        <v>105</v>
      </c>
      <c r="AA7" s="11" t="n">
        <v>228</v>
      </c>
      <c r="AB7" s="11" t="n">
        <v>58</v>
      </c>
      <c r="AC7" s="11" t="n">
        <v>67</v>
      </c>
      <c r="AD7" s="11" t="n">
        <v>60</v>
      </c>
      <c r="AE7" s="11"/>
      <c r="AF7" s="11" t="n">
        <v>484</v>
      </c>
      <c r="AG7" s="11"/>
      <c r="AH7" s="11" t="n">
        <v>939</v>
      </c>
      <c r="AI7" s="11"/>
      <c r="AJ7" s="11" t="n">
        <v>270</v>
      </c>
      <c r="AK7" s="11" t="n">
        <v>188</v>
      </c>
      <c r="AL7" s="11" t="n">
        <v>196</v>
      </c>
      <c r="AM7" s="11" t="n">
        <v>89</v>
      </c>
      <c r="AN7" s="11" t="n">
        <v>62</v>
      </c>
      <c r="AO7" s="11" t="n">
        <v>98</v>
      </c>
      <c r="AP7" s="11" t="n">
        <v>98</v>
      </c>
    </row>
    <row r="8" ht="30" customHeight="1">
      <c r="B8" s="12" t="s">
        <v>20</v>
      </c>
      <c r="C8" s="12" t="n">
        <v>1001</v>
      </c>
      <c r="D8" s="12" t="n">
        <v>501</v>
      </c>
      <c r="E8" s="12" t="n">
        <v>500</v>
      </c>
      <c r="F8" s="12"/>
      <c r="G8" s="12" t="n">
        <v>108</v>
      </c>
      <c r="H8" s="12" t="n">
        <v>174</v>
      </c>
      <c r="I8" s="12" t="n">
        <v>165</v>
      </c>
      <c r="J8" s="12" t="n">
        <v>172</v>
      </c>
      <c r="K8" s="12" t="n">
        <v>152</v>
      </c>
      <c r="L8" s="12" t="n">
        <v>230</v>
      </c>
      <c r="M8" s="12"/>
      <c r="N8" s="12" t="n">
        <v>68</v>
      </c>
      <c r="O8" s="12" t="n">
        <v>207</v>
      </c>
      <c r="P8" s="12" t="n">
        <v>264</v>
      </c>
      <c r="Q8" s="12" t="n">
        <v>311</v>
      </c>
      <c r="R8" s="12" t="n">
        <v>149</v>
      </c>
      <c r="S8" s="12"/>
      <c r="T8" s="12" t="n">
        <v>49</v>
      </c>
      <c r="U8" s="12" t="n">
        <v>181</v>
      </c>
      <c r="V8" s="12" t="n">
        <v>180</v>
      </c>
      <c r="W8" s="12" t="n">
        <v>487</v>
      </c>
      <c r="X8" s="12"/>
      <c r="Y8" s="12" t="n">
        <v>424</v>
      </c>
      <c r="Z8" s="12" t="n">
        <v>104</v>
      </c>
      <c r="AA8" s="12" t="n">
        <v>272</v>
      </c>
      <c r="AB8" s="12" t="n">
        <v>65</v>
      </c>
      <c r="AC8" s="12" t="n">
        <v>57</v>
      </c>
      <c r="AD8" s="12" t="n">
        <v>67</v>
      </c>
      <c r="AE8" s="12"/>
      <c r="AF8" s="12" t="n">
        <v>498</v>
      </c>
      <c r="AG8" s="12"/>
      <c r="AH8" s="12" t="n">
        <v>939</v>
      </c>
      <c r="AI8" s="12"/>
      <c r="AJ8" s="12" t="n">
        <v>241</v>
      </c>
      <c r="AK8" s="12" t="n">
        <v>190</v>
      </c>
      <c r="AL8" s="12" t="n">
        <v>170</v>
      </c>
      <c r="AM8" s="12" t="n">
        <v>93</v>
      </c>
      <c r="AN8" s="12" t="n">
        <v>76</v>
      </c>
      <c r="AO8" s="12" t="n">
        <v>86</v>
      </c>
      <c r="AP8" s="12" t="n">
        <v>145</v>
      </c>
    </row>
    <row r="9">
      <c r="B9" s="20" t="s">
        <v>277</v>
      </c>
      <c r="C9" s="19" t="n">
        <v>0.283948402319324</v>
      </c>
      <c r="D9" s="19" t="n">
        <v>0.273495476126999</v>
      </c>
      <c r="E9" s="19" t="n">
        <v>0.294427292581184</v>
      </c>
      <c r="F9" s="19"/>
      <c r="G9" s="19" t="n">
        <v>0.245403797926232</v>
      </c>
      <c r="H9" s="19" t="n">
        <v>0.319412584670231</v>
      </c>
      <c r="I9" s="19" t="n">
        <v>0.296682936155006</v>
      </c>
      <c r="J9" s="19" t="n">
        <v>0.271306168782611</v>
      </c>
      <c r="K9" s="19" t="n">
        <v>0.29702149975445</v>
      </c>
      <c r="L9" s="19" t="n">
        <v>0.266989396370614</v>
      </c>
      <c r="M9" s="19"/>
      <c r="N9" s="19" t="n">
        <v>0.329861438637233</v>
      </c>
      <c r="O9" s="19" t="n">
        <v>0.29098390036261</v>
      </c>
      <c r="P9" s="19" t="n">
        <v>0.253310764530673</v>
      </c>
      <c r="Q9" s="19" t="n">
        <v>0.294145623527799</v>
      </c>
      <c r="R9" s="19" t="n">
        <v>0.27639003711332</v>
      </c>
      <c r="S9" s="19"/>
      <c r="T9" s="19" t="n">
        <v>0.189888780740663</v>
      </c>
      <c r="U9" s="19" t="n">
        <v>0.301565484237746</v>
      </c>
      <c r="V9" s="19" t="n">
        <v>0.20976359018052</v>
      </c>
      <c r="W9" s="19" t="n">
        <v>0.305763273695157</v>
      </c>
      <c r="X9" s="19"/>
      <c r="Y9" s="19" t="n">
        <v>0.279812788512756</v>
      </c>
      <c r="Z9" s="19" t="n">
        <v>0.369266899232049</v>
      </c>
      <c r="AA9" s="19" t="n">
        <v>0.257425293116284</v>
      </c>
      <c r="AB9" s="19" t="n">
        <v>0.337014641845115</v>
      </c>
      <c r="AC9" s="19" t="n">
        <v>0.26797531714447</v>
      </c>
      <c r="AD9" s="19" t="n">
        <v>0.276518859981547</v>
      </c>
      <c r="AE9" s="19"/>
      <c r="AF9" s="19" t="n">
        <v>0.277900241170103</v>
      </c>
      <c r="AG9" s="19"/>
      <c r="AH9" s="19" t="n">
        <v>0.290252578572963</v>
      </c>
      <c r="AI9" s="19"/>
      <c r="AJ9" s="19" t="n">
        <v>0.32396442027292</v>
      </c>
      <c r="AK9" s="19" t="n">
        <v>0.264969086413095</v>
      </c>
      <c r="AL9" s="19" t="n">
        <v>0.228568554224905</v>
      </c>
      <c r="AM9" s="19" t="n">
        <v>0.325549084591024</v>
      </c>
      <c r="AN9" s="19" t="n">
        <v>0.151334696317326</v>
      </c>
      <c r="AO9" s="19" t="n">
        <v>0.265517576959335</v>
      </c>
      <c r="AP9" s="19" t="n">
        <v>0.36099400961078</v>
      </c>
    </row>
    <row r="10">
      <c r="B10" s="20" t="s">
        <v>278</v>
      </c>
      <c r="C10" s="19" t="n">
        <v>0.372979355267174</v>
      </c>
      <c r="D10" s="19" t="n">
        <v>0.378962375968646</v>
      </c>
      <c r="E10" s="19" t="n">
        <v>0.366981473314156</v>
      </c>
      <c r="F10" s="19"/>
      <c r="G10" s="19" t="n">
        <v>0.387858608444729</v>
      </c>
      <c r="H10" s="19" t="n">
        <v>0.417934620380142</v>
      </c>
      <c r="I10" s="19" t="n">
        <v>0.382969931055894</v>
      </c>
      <c r="J10" s="19" t="n">
        <v>0.39364949061299</v>
      </c>
      <c r="K10" s="19" t="n">
        <v>0.276069299204648</v>
      </c>
      <c r="L10" s="19" t="n">
        <v>0.373410134581895</v>
      </c>
      <c r="M10" s="19"/>
      <c r="N10" s="19" t="n">
        <v>0.300078857966955</v>
      </c>
      <c r="O10" s="19" t="n">
        <v>0.370211628826356</v>
      </c>
      <c r="P10" s="19" t="n">
        <v>0.396439708636203</v>
      </c>
      <c r="Q10" s="19" t="n">
        <v>0.392637670687589</v>
      </c>
      <c r="R10" s="19" t="n">
        <v>0.332577531886277</v>
      </c>
      <c r="S10" s="19"/>
      <c r="T10" s="19" t="n">
        <v>0.355773126650996</v>
      </c>
      <c r="U10" s="19" t="n">
        <v>0.338832113002847</v>
      </c>
      <c r="V10" s="19" t="n">
        <v>0.434047694292671</v>
      </c>
      <c r="W10" s="19" t="n">
        <v>0.380643294517316</v>
      </c>
      <c r="X10" s="19"/>
      <c r="Y10" s="19" t="n">
        <v>0.395046396238715</v>
      </c>
      <c r="Z10" s="19" t="n">
        <v>0.317192700928607</v>
      </c>
      <c r="AA10" s="19" t="n">
        <v>0.385419457877336</v>
      </c>
      <c r="AB10" s="19" t="n">
        <v>0.255555705928438</v>
      </c>
      <c r="AC10" s="19" t="n">
        <v>0.383680070199375</v>
      </c>
      <c r="AD10" s="19" t="n">
        <v>0.335734450216621</v>
      </c>
      <c r="AE10" s="19"/>
      <c r="AF10" s="19" t="n">
        <v>0.3854264012617</v>
      </c>
      <c r="AG10" s="19"/>
      <c r="AH10" s="19" t="n">
        <v>0.381235033226998</v>
      </c>
      <c r="AI10" s="19"/>
      <c r="AJ10" s="19" t="n">
        <v>0.398001266911194</v>
      </c>
      <c r="AK10" s="19" t="n">
        <v>0.367124258143634</v>
      </c>
      <c r="AL10" s="19" t="n">
        <v>0.405773310166709</v>
      </c>
      <c r="AM10" s="19" t="n">
        <v>0.330762624154308</v>
      </c>
      <c r="AN10" s="19" t="n">
        <v>0.435589460506858</v>
      </c>
      <c r="AO10" s="19" t="n">
        <v>0.354279459239758</v>
      </c>
      <c r="AP10" s="19" t="n">
        <v>0.305966903322214</v>
      </c>
    </row>
    <row r="11">
      <c r="B11" s="20" t="s">
        <v>279</v>
      </c>
      <c r="C11" s="19" t="n">
        <v>0.144503510792454</v>
      </c>
      <c r="D11" s="19" t="n">
        <v>0.165884273497614</v>
      </c>
      <c r="E11" s="19" t="n">
        <v>0.123069640316383</v>
      </c>
      <c r="F11" s="19"/>
      <c r="G11" s="19" t="n">
        <v>0.16931715169942</v>
      </c>
      <c r="H11" s="19" t="n">
        <v>0.108046746564936</v>
      </c>
      <c r="I11" s="19" t="n">
        <v>0.178797489887669</v>
      </c>
      <c r="J11" s="19" t="n">
        <v>0.110588259431796</v>
      </c>
      <c r="K11" s="19" t="n">
        <v>0.171442273234777</v>
      </c>
      <c r="L11" s="19" t="n">
        <v>0.143373301745067</v>
      </c>
      <c r="M11" s="19"/>
      <c r="N11" s="19" t="n">
        <v>0.188578505485589</v>
      </c>
      <c r="O11" s="19" t="n">
        <v>0.121116872984552</v>
      </c>
      <c r="P11" s="19" t="n">
        <v>0.158112294271802</v>
      </c>
      <c r="Q11" s="19" t="n">
        <v>0.130098839222589</v>
      </c>
      <c r="R11" s="19" t="n">
        <v>0.164765281202663</v>
      </c>
      <c r="S11" s="19"/>
      <c r="T11" s="19" t="n">
        <v>0.197789003471452</v>
      </c>
      <c r="U11" s="19" t="n">
        <v>0.139991592532919</v>
      </c>
      <c r="V11" s="19" t="n">
        <v>0.183627358819609</v>
      </c>
      <c r="W11" s="19" t="n">
        <v>0.126376975660781</v>
      </c>
      <c r="X11" s="19"/>
      <c r="Y11" s="19" t="n">
        <v>0.139680391258235</v>
      </c>
      <c r="Z11" s="19" t="n">
        <v>0.15082888340109</v>
      </c>
      <c r="AA11" s="19" t="n">
        <v>0.147742992357298</v>
      </c>
      <c r="AB11" s="19" t="n">
        <v>0.210685508402577</v>
      </c>
      <c r="AC11" s="19" t="n">
        <v>0.109400520360627</v>
      </c>
      <c r="AD11" s="19" t="n">
        <v>0.12445174557913</v>
      </c>
      <c r="AE11" s="19"/>
      <c r="AF11" s="19" t="n">
        <v>0.151491742301941</v>
      </c>
      <c r="AG11" s="19"/>
      <c r="AH11" s="19" t="n">
        <v>0.135078931170475</v>
      </c>
      <c r="AI11" s="19"/>
      <c r="AJ11" s="19" t="n">
        <v>0.12776043526656</v>
      </c>
      <c r="AK11" s="19" t="n">
        <v>0.162001604582825</v>
      </c>
      <c r="AL11" s="19" t="n">
        <v>0.189294141186945</v>
      </c>
      <c r="AM11" s="19" t="n">
        <v>0.113190319870134</v>
      </c>
      <c r="AN11" s="19" t="n">
        <v>0.112782274117191</v>
      </c>
      <c r="AO11" s="19" t="n">
        <v>0.202496634092644</v>
      </c>
      <c r="AP11" s="19" t="n">
        <v>0.0992039821978742</v>
      </c>
    </row>
    <row r="12">
      <c r="B12" s="20" t="s">
        <v>280</v>
      </c>
      <c r="C12" s="19" t="n">
        <v>0.0597936946804497</v>
      </c>
      <c r="D12" s="19" t="n">
        <v>0.0594504440345162</v>
      </c>
      <c r="E12" s="19" t="n">
        <v>0.0601377979281786</v>
      </c>
      <c r="F12" s="19"/>
      <c r="G12" s="19" t="n">
        <v>0.120382217198977</v>
      </c>
      <c r="H12" s="19" t="n">
        <v>0.0526079835538377</v>
      </c>
      <c r="I12" s="19" t="n">
        <v>0.0575806772872247</v>
      </c>
      <c r="J12" s="19" t="n">
        <v>0.0417308049305518</v>
      </c>
      <c r="K12" s="19" t="n">
        <v>0.0433624370902355</v>
      </c>
      <c r="L12" s="19" t="n">
        <v>0.0626706302562819</v>
      </c>
      <c r="M12" s="19"/>
      <c r="N12" s="19" t="n">
        <v>0.0395992013900856</v>
      </c>
      <c r="O12" s="19" t="n">
        <v>0.102312111335264</v>
      </c>
      <c r="P12" s="19" t="n">
        <v>0.0389862386810473</v>
      </c>
      <c r="Q12" s="19" t="n">
        <v>0.0546425348098497</v>
      </c>
      <c r="R12" s="19" t="n">
        <v>0.0583864355721815</v>
      </c>
      <c r="S12" s="19"/>
      <c r="T12" s="19" t="n">
        <v>0.141989143748611</v>
      </c>
      <c r="U12" s="19" t="n">
        <v>0.0477549985649699</v>
      </c>
      <c r="V12" s="19" t="n">
        <v>0.0455951412870177</v>
      </c>
      <c r="W12" s="19" t="n">
        <v>0.0686230393634232</v>
      </c>
      <c r="X12" s="19"/>
      <c r="Y12" s="19" t="n">
        <v>0.060200428258107</v>
      </c>
      <c r="Z12" s="19" t="n">
        <v>0.0556634965503859</v>
      </c>
      <c r="AA12" s="19" t="n">
        <v>0.0592997629178187</v>
      </c>
      <c r="AB12" s="19" t="n">
        <v>0.0425508958627232</v>
      </c>
      <c r="AC12" s="19" t="n">
        <v>0.167939136011362</v>
      </c>
      <c r="AD12" s="19" t="n">
        <v>0</v>
      </c>
      <c r="AE12" s="19"/>
      <c r="AF12" s="19" t="n">
        <v>0.0458610359443592</v>
      </c>
      <c r="AG12" s="19"/>
      <c r="AH12" s="19" t="n">
        <v>0.0620222236291585</v>
      </c>
      <c r="AI12" s="19"/>
      <c r="AJ12" s="19" t="n">
        <v>0.0456793593536157</v>
      </c>
      <c r="AK12" s="19" t="n">
        <v>0.0549385373283399</v>
      </c>
      <c r="AL12" s="19" t="n">
        <v>0.0662093097499669</v>
      </c>
      <c r="AM12" s="19" t="n">
        <v>0.0782738393320087</v>
      </c>
      <c r="AN12" s="19" t="n">
        <v>0.0488456356517118</v>
      </c>
      <c r="AO12" s="19" t="n">
        <v>0.0473528971617136</v>
      </c>
      <c r="AP12" s="19" t="n">
        <v>0.0833570586049346</v>
      </c>
    </row>
    <row r="13">
      <c r="B13" s="20" t="s">
        <v>281</v>
      </c>
      <c r="C13" s="19" t="n">
        <v>0.0859652703074738</v>
      </c>
      <c r="D13" s="19" t="n">
        <v>0.0760752881201809</v>
      </c>
      <c r="E13" s="19" t="n">
        <v>0.0958798182652007</v>
      </c>
      <c r="F13" s="19"/>
      <c r="G13" s="19" t="n">
        <v>0.0366867584214457</v>
      </c>
      <c r="H13" s="19" t="n">
        <v>0.0721102328105705</v>
      </c>
      <c r="I13" s="19" t="n">
        <v>0.0469431945800912</v>
      </c>
      <c r="J13" s="19" t="n">
        <v>0.110936576286523</v>
      </c>
      <c r="K13" s="19" t="n">
        <v>0.151092872347739</v>
      </c>
      <c r="L13" s="19" t="n">
        <v>0.0858750320930659</v>
      </c>
      <c r="M13" s="19"/>
      <c r="N13" s="19" t="n">
        <v>0.0239473517679062</v>
      </c>
      <c r="O13" s="19" t="n">
        <v>0.0732875557613195</v>
      </c>
      <c r="P13" s="19" t="n">
        <v>0.0805148824985234</v>
      </c>
      <c r="Q13" s="19" t="n">
        <v>0.0969476842265956</v>
      </c>
      <c r="R13" s="19" t="n">
        <v>0.119998345825258</v>
      </c>
      <c r="S13" s="19"/>
      <c r="T13" s="19" t="n">
        <v>0.0450614844230419</v>
      </c>
      <c r="U13" s="19" t="n">
        <v>0.131073833163227</v>
      </c>
      <c r="V13" s="19" t="n">
        <v>0.075789244197594</v>
      </c>
      <c r="W13" s="19" t="n">
        <v>0.0683532937159961</v>
      </c>
      <c r="X13" s="19"/>
      <c r="Y13" s="19" t="n">
        <v>0.0831328756761794</v>
      </c>
      <c r="Z13" s="19" t="n">
        <v>0.0847617631519365</v>
      </c>
      <c r="AA13" s="19" t="n">
        <v>0.0932256520473649</v>
      </c>
      <c r="AB13" s="19" t="n">
        <v>0.0653876089277499</v>
      </c>
      <c r="AC13" s="19" t="n">
        <v>0.0280252323862956</v>
      </c>
      <c r="AD13" s="19" t="n">
        <v>0.145373728058801</v>
      </c>
      <c r="AE13" s="19"/>
      <c r="AF13" s="19" t="n">
        <v>0.0928688852296483</v>
      </c>
      <c r="AG13" s="19"/>
      <c r="AH13" s="19" t="n">
        <v>0.080256521576157</v>
      </c>
      <c r="AI13" s="19"/>
      <c r="AJ13" s="19" t="n">
        <v>0.0765239734908096</v>
      </c>
      <c r="AK13" s="19" t="n">
        <v>0.0680987001597605</v>
      </c>
      <c r="AL13" s="19" t="n">
        <v>0.0720129699135496</v>
      </c>
      <c r="AM13" s="19" t="n">
        <v>0.10786718991539</v>
      </c>
      <c r="AN13" s="19" t="n">
        <v>0.170596753880758</v>
      </c>
      <c r="AO13" s="19" t="n">
        <v>0.0643085813386883</v>
      </c>
      <c r="AP13" s="19" t="n">
        <v>0.0958652420596009</v>
      </c>
    </row>
    <row r="14">
      <c r="B14" s="20" t="s">
        <v>60</v>
      </c>
      <c r="C14" s="19" t="n">
        <v>0.0528097666331244</v>
      </c>
      <c r="D14" s="19" t="n">
        <v>0.0461321422520439</v>
      </c>
      <c r="E14" s="19" t="n">
        <v>0.0595039775948967</v>
      </c>
      <c r="F14" s="19"/>
      <c r="G14" s="19" t="n">
        <v>0.0403514663091965</v>
      </c>
      <c r="H14" s="19" t="n">
        <v>0.029887832020282</v>
      </c>
      <c r="I14" s="19" t="n">
        <v>0.0370257710341159</v>
      </c>
      <c r="J14" s="19" t="n">
        <v>0.071788699955528</v>
      </c>
      <c r="K14" s="19" t="n">
        <v>0.0610116183681512</v>
      </c>
      <c r="L14" s="19" t="n">
        <v>0.0676815049530759</v>
      </c>
      <c r="M14" s="19"/>
      <c r="N14" s="19" t="n">
        <v>0.117934644752232</v>
      </c>
      <c r="O14" s="19" t="n">
        <v>0.042087930729898</v>
      </c>
      <c r="P14" s="19" t="n">
        <v>0.0726361113817519</v>
      </c>
      <c r="Q14" s="19" t="n">
        <v>0.0315276475255786</v>
      </c>
      <c r="R14" s="19" t="n">
        <v>0.0478823684003</v>
      </c>
      <c r="S14" s="19"/>
      <c r="T14" s="19" t="n">
        <v>0.069498460965237</v>
      </c>
      <c r="U14" s="19" t="n">
        <v>0.0407819784982907</v>
      </c>
      <c r="V14" s="19" t="n">
        <v>0.0511769712225882</v>
      </c>
      <c r="W14" s="19" t="n">
        <v>0.0502401230473267</v>
      </c>
      <c r="X14" s="19"/>
      <c r="Y14" s="19" t="n">
        <v>0.0421271200560069</v>
      </c>
      <c r="Z14" s="19" t="n">
        <v>0.0222862567359324</v>
      </c>
      <c r="AA14" s="19" t="n">
        <v>0.0568868416838985</v>
      </c>
      <c r="AB14" s="19" t="n">
        <v>0.0888056390333978</v>
      </c>
      <c r="AC14" s="19" t="n">
        <v>0.0429797238978706</v>
      </c>
      <c r="AD14" s="19" t="n">
        <v>0.117921216163901</v>
      </c>
      <c r="AE14" s="19"/>
      <c r="AF14" s="19" t="n">
        <v>0.0464516940922487</v>
      </c>
      <c r="AG14" s="19"/>
      <c r="AH14" s="19" t="n">
        <v>0.0511547118242485</v>
      </c>
      <c r="AI14" s="19"/>
      <c r="AJ14" s="19" t="n">
        <v>0.0280705447049</v>
      </c>
      <c r="AK14" s="19" t="n">
        <v>0.0828678133723457</v>
      </c>
      <c r="AL14" s="19" t="n">
        <v>0.0381417147579246</v>
      </c>
      <c r="AM14" s="19" t="n">
        <v>0.0443569421371345</v>
      </c>
      <c r="AN14" s="19" t="n">
        <v>0.0808511795261545</v>
      </c>
      <c r="AO14" s="19" t="n">
        <v>0.0660448512078615</v>
      </c>
      <c r="AP14" s="19" t="n">
        <v>0.054612804204596</v>
      </c>
    </row>
    <row r="15">
      <c r="B15" s="20" t="s">
        <v>282</v>
      </c>
      <c r="C15" s="23" t="n">
        <v>0.656927757586498</v>
      </c>
      <c r="D15" s="23" t="n">
        <v>0.652457852095645</v>
      </c>
      <c r="E15" s="23" t="n">
        <v>0.661408765895341</v>
      </c>
      <c r="F15" s="23"/>
      <c r="G15" s="23" t="n">
        <v>0.633262406370961</v>
      </c>
      <c r="H15" s="23" t="n">
        <v>0.737347205050373</v>
      </c>
      <c r="I15" s="23" t="n">
        <v>0.679652867210899</v>
      </c>
      <c r="J15" s="23" t="n">
        <v>0.664955659395601</v>
      </c>
      <c r="K15" s="23" t="n">
        <v>0.573090798959098</v>
      </c>
      <c r="L15" s="23" t="n">
        <v>0.640399530952509</v>
      </c>
      <c r="M15" s="23"/>
      <c r="N15" s="23" t="n">
        <v>0.629940296604187</v>
      </c>
      <c r="O15" s="23" t="n">
        <v>0.661195529188966</v>
      </c>
      <c r="P15" s="23" t="n">
        <v>0.649750473166876</v>
      </c>
      <c r="Q15" s="23" t="n">
        <v>0.686783294215387</v>
      </c>
      <c r="R15" s="23" t="n">
        <v>0.608967568999597</v>
      </c>
      <c r="S15" s="23"/>
      <c r="T15" s="23" t="n">
        <v>0.545661907391659</v>
      </c>
      <c r="U15" s="23" t="n">
        <v>0.640397597240593</v>
      </c>
      <c r="V15" s="23" t="n">
        <v>0.643811284473191</v>
      </c>
      <c r="W15" s="23" t="n">
        <v>0.686406568212473</v>
      </c>
      <c r="X15" s="23"/>
      <c r="Y15" s="23" t="n">
        <v>0.674859184751472</v>
      </c>
      <c r="Z15" s="23" t="n">
        <v>0.686459600160655</v>
      </c>
      <c r="AA15" s="23" t="n">
        <v>0.64284475099362</v>
      </c>
      <c r="AB15" s="23" t="n">
        <v>0.592570347773552</v>
      </c>
      <c r="AC15" s="23" t="n">
        <v>0.651655387343845</v>
      </c>
      <c r="AD15" s="23" t="n">
        <v>0.612253310198168</v>
      </c>
      <c r="AE15" s="23"/>
      <c r="AF15" s="23" t="n">
        <v>0.663326642431803</v>
      </c>
      <c r="AG15" s="23"/>
      <c r="AH15" s="23" t="n">
        <v>0.671487611799962</v>
      </c>
      <c r="AI15" s="23"/>
      <c r="AJ15" s="23" t="n">
        <v>0.721965687184114</v>
      </c>
      <c r="AK15" s="23" t="n">
        <v>0.632093344556729</v>
      </c>
      <c r="AL15" s="23" t="n">
        <v>0.634341864391614</v>
      </c>
      <c r="AM15" s="23" t="n">
        <v>0.656311708745333</v>
      </c>
      <c r="AN15" s="23" t="n">
        <v>0.586924156824184</v>
      </c>
      <c r="AO15" s="23" t="n">
        <v>0.619797036199093</v>
      </c>
      <c r="AP15" s="23" t="n">
        <v>0.666960912932994</v>
      </c>
    </row>
    <row r="16">
      <c r="B16" s="20" t="s">
        <v>283</v>
      </c>
      <c r="C16" s="23" t="n">
        <v>0.145758964987924</v>
      </c>
      <c r="D16" s="23" t="n">
        <v>0.135525732154697</v>
      </c>
      <c r="E16" s="23" t="n">
        <v>0.156017616193379</v>
      </c>
      <c r="F16" s="23"/>
      <c r="G16" s="23" t="n">
        <v>0.157068975620423</v>
      </c>
      <c r="H16" s="23" t="n">
        <v>0.124718216364408</v>
      </c>
      <c r="I16" s="23" t="n">
        <v>0.104523871867316</v>
      </c>
      <c r="J16" s="23" t="n">
        <v>0.152667381217075</v>
      </c>
      <c r="K16" s="23" t="n">
        <v>0.194455309437974</v>
      </c>
      <c r="L16" s="23" t="n">
        <v>0.148545662349348</v>
      </c>
      <c r="M16" s="23"/>
      <c r="N16" s="23" t="n">
        <v>0.0635465531579918</v>
      </c>
      <c r="O16" s="23" t="n">
        <v>0.175599667096584</v>
      </c>
      <c r="P16" s="23" t="n">
        <v>0.119501121179571</v>
      </c>
      <c r="Q16" s="23" t="n">
        <v>0.151590219036445</v>
      </c>
      <c r="R16" s="23" t="n">
        <v>0.178384781397439</v>
      </c>
      <c r="S16" s="23"/>
      <c r="T16" s="23" t="n">
        <v>0.187050628171653</v>
      </c>
      <c r="U16" s="23" t="n">
        <v>0.178828831728197</v>
      </c>
      <c r="V16" s="23" t="n">
        <v>0.121384385484612</v>
      </c>
      <c r="W16" s="23" t="n">
        <v>0.136976333079419</v>
      </c>
      <c r="X16" s="23"/>
      <c r="Y16" s="23" t="n">
        <v>0.143333303934286</v>
      </c>
      <c r="Z16" s="23" t="n">
        <v>0.140425259702322</v>
      </c>
      <c r="AA16" s="23" t="n">
        <v>0.152525414965184</v>
      </c>
      <c r="AB16" s="23" t="n">
        <v>0.107938504790473</v>
      </c>
      <c r="AC16" s="23" t="n">
        <v>0.195964368397657</v>
      </c>
      <c r="AD16" s="23" t="n">
        <v>0.145373728058801</v>
      </c>
      <c r="AE16" s="23"/>
      <c r="AF16" s="23" t="n">
        <v>0.138729921174007</v>
      </c>
      <c r="AG16" s="23"/>
      <c r="AH16" s="23" t="n">
        <v>0.142278745205316</v>
      </c>
      <c r="AI16" s="23"/>
      <c r="AJ16" s="23" t="n">
        <v>0.122203332844425</v>
      </c>
      <c r="AK16" s="23" t="n">
        <v>0.1230372374881</v>
      </c>
      <c r="AL16" s="23" t="n">
        <v>0.138222279663516</v>
      </c>
      <c r="AM16" s="23" t="n">
        <v>0.186141029247399</v>
      </c>
      <c r="AN16" s="23" t="n">
        <v>0.21944238953247</v>
      </c>
      <c r="AO16" s="23" t="n">
        <v>0.111661478500402</v>
      </c>
      <c r="AP16" s="23" t="n">
        <v>0.179222300664536</v>
      </c>
    </row>
    <row r="17">
      <c r="B17" s="20" t="s">
        <v>243</v>
      </c>
      <c r="C17" s="24" t="n">
        <v>0.511168792598575</v>
      </c>
      <c r="D17" s="24" t="n">
        <v>0.516932119940948</v>
      </c>
      <c r="E17" s="24" t="n">
        <v>0.505391149701961</v>
      </c>
      <c r="F17" s="24"/>
      <c r="G17" s="24" t="n">
        <v>0.476193430750538</v>
      </c>
      <c r="H17" s="24" t="n">
        <v>0.612628988685965</v>
      </c>
      <c r="I17" s="24" t="n">
        <v>0.575128995343584</v>
      </c>
      <c r="J17" s="24" t="n">
        <v>0.512288278178526</v>
      </c>
      <c r="K17" s="24" t="n">
        <v>0.378635489521124</v>
      </c>
      <c r="L17" s="24" t="n">
        <v>0.491853868603161</v>
      </c>
      <c r="M17" s="24"/>
      <c r="N17" s="24" t="n">
        <v>0.566393743446196</v>
      </c>
      <c r="O17" s="24" t="n">
        <v>0.485595862092382</v>
      </c>
      <c r="P17" s="24" t="n">
        <v>0.530249351987305</v>
      </c>
      <c r="Q17" s="24" t="n">
        <v>0.535193075178942</v>
      </c>
      <c r="R17" s="24" t="n">
        <v>0.430582787602158</v>
      </c>
      <c r="S17" s="24"/>
      <c r="T17" s="24" t="n">
        <v>0.358611279220006</v>
      </c>
      <c r="U17" s="24" t="n">
        <v>0.461568765512396</v>
      </c>
      <c r="V17" s="24" t="n">
        <v>0.52242689898858</v>
      </c>
      <c r="W17" s="24" t="n">
        <v>0.549430235133053</v>
      </c>
      <c r="X17" s="24"/>
      <c r="Y17" s="24" t="n">
        <v>0.531525880817185</v>
      </c>
      <c r="Z17" s="24" t="n">
        <v>0.546034340458333</v>
      </c>
      <c r="AA17" s="24" t="n">
        <v>0.490319336028437</v>
      </c>
      <c r="AB17" s="24" t="n">
        <v>0.484631842983079</v>
      </c>
      <c r="AC17" s="24" t="n">
        <v>0.455691018946188</v>
      </c>
      <c r="AD17" s="24" t="n">
        <v>0.466879582139368</v>
      </c>
      <c r="AE17" s="24"/>
      <c r="AF17" s="24" t="n">
        <v>0.524596721257796</v>
      </c>
      <c r="AG17" s="24"/>
      <c r="AH17" s="24" t="n">
        <v>0.529208866594646</v>
      </c>
      <c r="AI17" s="24"/>
      <c r="AJ17" s="24" t="n">
        <v>0.599762354339689</v>
      </c>
      <c r="AK17" s="24" t="n">
        <v>0.509056107068629</v>
      </c>
      <c r="AL17" s="24" t="n">
        <v>0.496119584728097</v>
      </c>
      <c r="AM17" s="24" t="n">
        <v>0.470170679497933</v>
      </c>
      <c r="AN17" s="24" t="n">
        <v>0.367481767291714</v>
      </c>
      <c r="AO17" s="24" t="n">
        <v>0.508135557698691</v>
      </c>
      <c r="AP17" s="24" t="n">
        <v>0.487738612268459</v>
      </c>
    </row>
    <row r="18">
      <c r="B18" s="18"/>
    </row>
    <row r="19">
      <c r="B19" t="s">
        <v>65</v>
      </c>
    </row>
    <row r="20">
      <c r="B20" t="s">
        <v>66</v>
      </c>
    </row>
    <row r="22">
      <c r="B22" s="9" t="str">
        <f>=HYPERLINK("#'Contents'!A1", "Return to Contents")</f>
      </c>
    </row>
  </sheetData>
  <mergeCells count="9">
    <mergeCell ref="D5:E5"/>
    <mergeCell ref="G5:L5"/>
    <mergeCell ref="N5:R5"/>
    <mergeCell ref="T5:W5"/>
    <mergeCell ref="Y5:AD5"/>
    <mergeCell ref="AF5:AF5"/>
    <mergeCell ref="AH5:AH5"/>
    <mergeCell ref="AJ5:AP5"/>
    <mergeCell ref="D2:AJ2"/>
  </mergeCells>
  <pageMargins left="0.7" right="0.7" top="0.75" bottom="0.75" header="0.3" footer="0.3"/>
  <pageSetup paperSize="9" orientation="portrait" horizontalDpi="300" verticalDpi="300" r:id="rId2"/>
  <drawing r:id="rId1"/>
</worksheet>
</file>

<file path=xl/worksheets/sheet7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2.21" hidden="0" customWidth="1"/>
    <col min="20" max="20" width="10.71" hidden="0" customWidth="1"/>
    <col min="21" max="21" width="10.71" hidden="0" customWidth="1"/>
    <col min="22" max="22" width="10.71" hidden="0" customWidth="1"/>
    <col min="23" max="23" width="10.71" hidden="0" customWidth="1"/>
    <col min="24" max="24" width="2.2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2.21" hidden="0" customWidth="1"/>
    <col min="34" max="34" width="10.71" hidden="0" customWidth="1"/>
    <col min="35" max="35" width="2.2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s>
  <sheetData>
    <row r="2" ht="40" customHeight="1">
      <c r="D2" s="16" t="s">
        <v>289</v>
      </c>
    </row>
    <row r="5" ht="30" customHeight="1">
      <c r="B5" s="17"/>
      <c r="C5" s="17"/>
      <c r="D5" s="17" t="s">
        <v>51</v>
      </c>
      <c r="E5" s="17"/>
      <c r="F5" s="17"/>
      <c r="G5" s="17" t="s">
        <v>52</v>
      </c>
      <c r="H5" s="17"/>
      <c r="I5" s="17"/>
      <c r="J5" s="17"/>
      <c r="K5" s="17"/>
      <c r="L5" s="17"/>
      <c r="M5" s="17"/>
      <c r="N5" s="17" t="s">
        <v>53</v>
      </c>
      <c r="O5" s="17"/>
      <c r="P5" s="17"/>
      <c r="Q5" s="17"/>
      <c r="R5" s="17"/>
      <c r="S5" s="17"/>
      <c r="T5" s="17" t="s">
        <v>54</v>
      </c>
      <c r="U5" s="17"/>
      <c r="V5" s="17"/>
      <c r="W5" s="17"/>
      <c r="X5" s="17"/>
      <c r="Y5" s="17" t="s">
        <v>55</v>
      </c>
      <c r="Z5" s="17"/>
      <c r="AA5" s="17"/>
      <c r="AB5" s="17"/>
      <c r="AC5" s="17"/>
      <c r="AD5" s="17"/>
      <c r="AE5" s="17"/>
      <c r="AF5" s="17" t="s">
        <v>42</v>
      </c>
      <c r="AG5" s="17"/>
      <c r="AH5" s="17" t="s">
        <v>43</v>
      </c>
      <c r="AI5" s="17"/>
      <c r="AJ5" s="17" t="s">
        <v>56</v>
      </c>
      <c r="AK5" s="17"/>
      <c r="AL5" s="17"/>
      <c r="AM5" s="17"/>
      <c r="AN5" s="17"/>
      <c r="AO5" s="17"/>
      <c r="AP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R6" s="13" t="s">
        <v>31</v>
      </c>
      <c r="T6" s="13" t="s">
        <v>32</v>
      </c>
      <c r="U6" s="13" t="s">
        <v>33</v>
      </c>
      <c r="V6" s="13" t="s">
        <v>34</v>
      </c>
      <c r="W6" s="13" t="s">
        <v>35</v>
      </c>
      <c r="Y6" s="13" t="s">
        <v>36</v>
      </c>
      <c r="Z6" s="13" t="s">
        <v>37</v>
      </c>
      <c r="AA6" s="13" t="s">
        <v>38</v>
      </c>
      <c r="AB6" s="13" t="s">
        <v>39</v>
      </c>
      <c r="AC6" s="13" t="s">
        <v>40</v>
      </c>
      <c r="AD6" s="13" t="s">
        <v>41</v>
      </c>
      <c r="AF6" s="13" t="s">
        <v>42</v>
      </c>
      <c r="AH6" s="13" t="s">
        <v>43</v>
      </c>
      <c r="AJ6" s="13" t="s">
        <v>44</v>
      </c>
      <c r="AK6" s="13" t="s">
        <v>45</v>
      </c>
      <c r="AL6" s="13" t="s">
        <v>46</v>
      </c>
      <c r="AM6" s="13" t="s">
        <v>47</v>
      </c>
      <c r="AN6" s="13" t="s">
        <v>48</v>
      </c>
      <c r="AO6" s="13" t="s">
        <v>49</v>
      </c>
      <c r="AP6" s="13" t="s">
        <v>50</v>
      </c>
    </row>
    <row r="7" ht="30" customHeight="1">
      <c r="B7" s="11" t="s">
        <v>19</v>
      </c>
      <c r="C7" s="11" t="n">
        <v>1001</v>
      </c>
      <c r="D7" s="11" t="n">
        <v>498</v>
      </c>
      <c r="E7" s="11" t="n">
        <v>503</v>
      </c>
      <c r="F7" s="11"/>
      <c r="G7" s="11" t="n">
        <v>125</v>
      </c>
      <c r="H7" s="11" t="n">
        <v>185</v>
      </c>
      <c r="I7" s="11" t="n">
        <v>192</v>
      </c>
      <c r="J7" s="11" t="n">
        <v>175</v>
      </c>
      <c r="K7" s="11" t="n">
        <v>131</v>
      </c>
      <c r="L7" s="11" t="n">
        <v>193</v>
      </c>
      <c r="M7" s="11"/>
      <c r="N7" s="11" t="n">
        <v>55</v>
      </c>
      <c r="O7" s="11" t="n">
        <v>178</v>
      </c>
      <c r="P7" s="11" t="n">
        <v>209</v>
      </c>
      <c r="Q7" s="11" t="n">
        <v>374</v>
      </c>
      <c r="R7" s="11" t="n">
        <v>183</v>
      </c>
      <c r="S7" s="11"/>
      <c r="T7" s="11" t="n">
        <v>51</v>
      </c>
      <c r="U7" s="11" t="n">
        <v>158</v>
      </c>
      <c r="V7" s="11" t="n">
        <v>168</v>
      </c>
      <c r="W7" s="11" t="n">
        <v>523</v>
      </c>
      <c r="X7" s="11"/>
      <c r="Y7" s="11" t="n">
        <v>473</v>
      </c>
      <c r="Z7" s="11" t="n">
        <v>105</v>
      </c>
      <c r="AA7" s="11" t="n">
        <v>228</v>
      </c>
      <c r="AB7" s="11" t="n">
        <v>58</v>
      </c>
      <c r="AC7" s="11" t="n">
        <v>67</v>
      </c>
      <c r="AD7" s="11" t="n">
        <v>60</v>
      </c>
      <c r="AE7" s="11"/>
      <c r="AF7" s="11" t="n">
        <v>484</v>
      </c>
      <c r="AG7" s="11"/>
      <c r="AH7" s="11" t="n">
        <v>939</v>
      </c>
      <c r="AI7" s="11"/>
      <c r="AJ7" s="11" t="n">
        <v>270</v>
      </c>
      <c r="AK7" s="11" t="n">
        <v>188</v>
      </c>
      <c r="AL7" s="11" t="n">
        <v>196</v>
      </c>
      <c r="AM7" s="11" t="n">
        <v>89</v>
      </c>
      <c r="AN7" s="11" t="n">
        <v>62</v>
      </c>
      <c r="AO7" s="11" t="n">
        <v>98</v>
      </c>
      <c r="AP7" s="11" t="n">
        <v>98</v>
      </c>
    </row>
    <row r="8" ht="30" customHeight="1">
      <c r="B8" s="12" t="s">
        <v>20</v>
      </c>
      <c r="C8" s="12" t="n">
        <v>1001</v>
      </c>
      <c r="D8" s="12" t="n">
        <v>501</v>
      </c>
      <c r="E8" s="12" t="n">
        <v>500</v>
      </c>
      <c r="F8" s="12"/>
      <c r="G8" s="12" t="n">
        <v>108</v>
      </c>
      <c r="H8" s="12" t="n">
        <v>174</v>
      </c>
      <c r="I8" s="12" t="n">
        <v>165</v>
      </c>
      <c r="J8" s="12" t="n">
        <v>172</v>
      </c>
      <c r="K8" s="12" t="n">
        <v>152</v>
      </c>
      <c r="L8" s="12" t="n">
        <v>230</v>
      </c>
      <c r="M8" s="12"/>
      <c r="N8" s="12" t="n">
        <v>68</v>
      </c>
      <c r="O8" s="12" t="n">
        <v>207</v>
      </c>
      <c r="P8" s="12" t="n">
        <v>264</v>
      </c>
      <c r="Q8" s="12" t="n">
        <v>311</v>
      </c>
      <c r="R8" s="12" t="n">
        <v>149</v>
      </c>
      <c r="S8" s="12"/>
      <c r="T8" s="12" t="n">
        <v>49</v>
      </c>
      <c r="U8" s="12" t="n">
        <v>181</v>
      </c>
      <c r="V8" s="12" t="n">
        <v>180</v>
      </c>
      <c r="W8" s="12" t="n">
        <v>487</v>
      </c>
      <c r="X8" s="12"/>
      <c r="Y8" s="12" t="n">
        <v>424</v>
      </c>
      <c r="Z8" s="12" t="n">
        <v>104</v>
      </c>
      <c r="AA8" s="12" t="n">
        <v>272</v>
      </c>
      <c r="AB8" s="12" t="n">
        <v>65</v>
      </c>
      <c r="AC8" s="12" t="n">
        <v>57</v>
      </c>
      <c r="AD8" s="12" t="n">
        <v>67</v>
      </c>
      <c r="AE8" s="12"/>
      <c r="AF8" s="12" t="n">
        <v>498</v>
      </c>
      <c r="AG8" s="12"/>
      <c r="AH8" s="12" t="n">
        <v>939</v>
      </c>
      <c r="AI8" s="12"/>
      <c r="AJ8" s="12" t="n">
        <v>241</v>
      </c>
      <c r="AK8" s="12" t="n">
        <v>190</v>
      </c>
      <c r="AL8" s="12" t="n">
        <v>170</v>
      </c>
      <c r="AM8" s="12" t="n">
        <v>93</v>
      </c>
      <c r="AN8" s="12" t="n">
        <v>76</v>
      </c>
      <c r="AO8" s="12" t="n">
        <v>86</v>
      </c>
      <c r="AP8" s="12" t="n">
        <v>145</v>
      </c>
    </row>
    <row r="9">
      <c r="B9" s="20" t="s">
        <v>277</v>
      </c>
      <c r="C9" s="19" t="n">
        <v>0.138611212942097</v>
      </c>
      <c r="D9" s="19" t="n">
        <v>0.132240876271027</v>
      </c>
      <c r="E9" s="19" t="n">
        <v>0.144997372920559</v>
      </c>
      <c r="F9" s="19"/>
      <c r="G9" s="19" t="n">
        <v>0.204235164099933</v>
      </c>
      <c r="H9" s="19" t="n">
        <v>0.181747929615011</v>
      </c>
      <c r="I9" s="19" t="n">
        <v>0.182522801810437</v>
      </c>
      <c r="J9" s="19" t="n">
        <v>0.106726164190109</v>
      </c>
      <c r="K9" s="19" t="n">
        <v>0.125273024202276</v>
      </c>
      <c r="L9" s="19" t="n">
        <v>0.0763386178419166</v>
      </c>
      <c r="M9" s="19"/>
      <c r="N9" s="19" t="n">
        <v>0.097630019327529</v>
      </c>
      <c r="O9" s="19" t="n">
        <v>0.136632765861587</v>
      </c>
      <c r="P9" s="19" t="n">
        <v>0.105211012191273</v>
      </c>
      <c r="Q9" s="19" t="n">
        <v>0.160751110097211</v>
      </c>
      <c r="R9" s="19" t="n">
        <v>0.17497401265808</v>
      </c>
      <c r="S9" s="19"/>
      <c r="T9" s="19" t="n">
        <v>0.120961919570237</v>
      </c>
      <c r="U9" s="19" t="n">
        <v>0.108569830889218</v>
      </c>
      <c r="V9" s="19" t="n">
        <v>0.0897834446054883</v>
      </c>
      <c r="W9" s="19" t="n">
        <v>0.166154016544401</v>
      </c>
      <c r="X9" s="19"/>
      <c r="Y9" s="19" t="n">
        <v>0.15847987119603</v>
      </c>
      <c r="Z9" s="19" t="n">
        <v>0.187145586834761</v>
      </c>
      <c r="AA9" s="19" t="n">
        <v>0.0899276516817213</v>
      </c>
      <c r="AB9" s="19" t="n">
        <v>0.177398654895589</v>
      </c>
      <c r="AC9" s="19" t="n">
        <v>0.15602627300538</v>
      </c>
      <c r="AD9" s="19" t="n">
        <v>0.096367452696095</v>
      </c>
      <c r="AE9" s="19"/>
      <c r="AF9" s="19" t="n">
        <v>0.113894854874986</v>
      </c>
      <c r="AG9" s="19"/>
      <c r="AH9" s="19" t="n">
        <v>0.143454064095064</v>
      </c>
      <c r="AI9" s="19"/>
      <c r="AJ9" s="19" t="n">
        <v>0.189541532392747</v>
      </c>
      <c r="AK9" s="19" t="n">
        <v>0.147541493953385</v>
      </c>
      <c r="AL9" s="19" t="n">
        <v>0.0983733870271896</v>
      </c>
      <c r="AM9" s="19" t="n">
        <v>0.121006632215423</v>
      </c>
      <c r="AN9" s="19" t="n">
        <v>0.0688688306561425</v>
      </c>
      <c r="AO9" s="19" t="n">
        <v>0.0601441702990033</v>
      </c>
      <c r="AP9" s="19" t="n">
        <v>0.183820059524182</v>
      </c>
    </row>
    <row r="10">
      <c r="B10" s="20" t="s">
        <v>278</v>
      </c>
      <c r="C10" s="19" t="n">
        <v>0.30821713928174</v>
      </c>
      <c r="D10" s="19" t="n">
        <v>0.292163084206788</v>
      </c>
      <c r="E10" s="19" t="n">
        <v>0.324311071094995</v>
      </c>
      <c r="F10" s="19"/>
      <c r="G10" s="19" t="n">
        <v>0.310294041552945</v>
      </c>
      <c r="H10" s="19" t="n">
        <v>0.324254167486574</v>
      </c>
      <c r="I10" s="19" t="n">
        <v>0.308279568609782</v>
      </c>
      <c r="J10" s="19" t="n">
        <v>0.292025429564455</v>
      </c>
      <c r="K10" s="19" t="n">
        <v>0.282270755288386</v>
      </c>
      <c r="L10" s="19" t="n">
        <v>0.324339153604436</v>
      </c>
      <c r="M10" s="19"/>
      <c r="N10" s="19" t="n">
        <v>0.226807069028028</v>
      </c>
      <c r="O10" s="19" t="n">
        <v>0.351651998137258</v>
      </c>
      <c r="P10" s="19" t="n">
        <v>0.260040460049621</v>
      </c>
      <c r="Q10" s="19" t="n">
        <v>0.318518067456193</v>
      </c>
      <c r="R10" s="19" t="n">
        <v>0.339824068318579</v>
      </c>
      <c r="S10" s="19"/>
      <c r="T10" s="19" t="n">
        <v>0.260481240966569</v>
      </c>
      <c r="U10" s="19" t="n">
        <v>0.361220643845569</v>
      </c>
      <c r="V10" s="19" t="n">
        <v>0.280500472441327</v>
      </c>
      <c r="W10" s="19" t="n">
        <v>0.310306513478852</v>
      </c>
      <c r="X10" s="19"/>
      <c r="Y10" s="19" t="n">
        <v>0.308991700955574</v>
      </c>
      <c r="Z10" s="19" t="n">
        <v>0.330931718816265</v>
      </c>
      <c r="AA10" s="19" t="n">
        <v>0.321404545338983</v>
      </c>
      <c r="AB10" s="19" t="n">
        <v>0.200609617880741</v>
      </c>
      <c r="AC10" s="19" t="n">
        <v>0.409144549254438</v>
      </c>
      <c r="AD10" s="19" t="n">
        <v>0.205994614271427</v>
      </c>
      <c r="AE10" s="19"/>
      <c r="AF10" s="19" t="n">
        <v>0.313878860680104</v>
      </c>
      <c r="AG10" s="19"/>
      <c r="AH10" s="19" t="n">
        <v>0.313764629957368</v>
      </c>
      <c r="AI10" s="19"/>
      <c r="AJ10" s="19" t="n">
        <v>0.33014833466531</v>
      </c>
      <c r="AK10" s="19" t="n">
        <v>0.305272515268456</v>
      </c>
      <c r="AL10" s="19" t="n">
        <v>0.313103772956527</v>
      </c>
      <c r="AM10" s="19" t="n">
        <v>0.28363626732261</v>
      </c>
      <c r="AN10" s="19" t="n">
        <v>0.269824362225537</v>
      </c>
      <c r="AO10" s="19" t="n">
        <v>0.305745729227806</v>
      </c>
      <c r="AP10" s="19" t="n">
        <v>0.30724987144366</v>
      </c>
    </row>
    <row r="11">
      <c r="B11" s="20" t="s">
        <v>279</v>
      </c>
      <c r="C11" s="19" t="n">
        <v>0.248931099076532</v>
      </c>
      <c r="D11" s="19" t="n">
        <v>0.268732049478048</v>
      </c>
      <c r="E11" s="19" t="n">
        <v>0.229080965006863</v>
      </c>
      <c r="F11" s="19"/>
      <c r="G11" s="19" t="n">
        <v>0.29309280427533</v>
      </c>
      <c r="H11" s="19" t="n">
        <v>0.260048992232366</v>
      </c>
      <c r="I11" s="19" t="n">
        <v>0.280278563078221</v>
      </c>
      <c r="J11" s="19" t="n">
        <v>0.241059686800505</v>
      </c>
      <c r="K11" s="19" t="n">
        <v>0.168661362811838</v>
      </c>
      <c r="L11" s="19" t="n">
        <v>0.256205055947743</v>
      </c>
      <c r="M11" s="19"/>
      <c r="N11" s="19" t="n">
        <v>0.24628876657167</v>
      </c>
      <c r="O11" s="19" t="n">
        <v>0.231263508065617</v>
      </c>
      <c r="P11" s="19" t="n">
        <v>0.302956604941548</v>
      </c>
      <c r="Q11" s="19" t="n">
        <v>0.243696651420673</v>
      </c>
      <c r="R11" s="19" t="n">
        <v>0.193193750246614</v>
      </c>
      <c r="S11" s="19"/>
      <c r="T11" s="19" t="n">
        <v>0.334681091231478</v>
      </c>
      <c r="U11" s="19" t="n">
        <v>0.207380289046849</v>
      </c>
      <c r="V11" s="19" t="n">
        <v>0.284955853938506</v>
      </c>
      <c r="W11" s="19" t="n">
        <v>0.244560947391004</v>
      </c>
      <c r="X11" s="19"/>
      <c r="Y11" s="19" t="n">
        <v>0.261483597401785</v>
      </c>
      <c r="Z11" s="19" t="n">
        <v>0.203456122927794</v>
      </c>
      <c r="AA11" s="19" t="n">
        <v>0.22238262242057</v>
      </c>
      <c r="AB11" s="19" t="n">
        <v>0.259531854674472</v>
      </c>
      <c r="AC11" s="19" t="n">
        <v>0.310904193178964</v>
      </c>
      <c r="AD11" s="19" t="n">
        <v>0.275956389889101</v>
      </c>
      <c r="AE11" s="19"/>
      <c r="AF11" s="19" t="n">
        <v>0.252155768024189</v>
      </c>
      <c r="AG11" s="19"/>
      <c r="AH11" s="19" t="n">
        <v>0.246962468431645</v>
      </c>
      <c r="AI11" s="19"/>
      <c r="AJ11" s="19" t="n">
        <v>0.216685883946163</v>
      </c>
      <c r="AK11" s="19" t="n">
        <v>0.223111429285306</v>
      </c>
      <c r="AL11" s="19" t="n">
        <v>0.297110210111537</v>
      </c>
      <c r="AM11" s="19" t="n">
        <v>0.301865496874314</v>
      </c>
      <c r="AN11" s="19" t="n">
        <v>0.245024825560308</v>
      </c>
      <c r="AO11" s="19" t="n">
        <v>0.280715440369808</v>
      </c>
      <c r="AP11" s="19" t="n">
        <v>0.229116683018728</v>
      </c>
    </row>
    <row r="12">
      <c r="B12" s="20" t="s">
        <v>280</v>
      </c>
      <c r="C12" s="19" t="n">
        <v>0.083618825259814</v>
      </c>
      <c r="D12" s="19" t="n">
        <v>0.0876193247317071</v>
      </c>
      <c r="E12" s="19" t="n">
        <v>0.0796083889296145</v>
      </c>
      <c r="F12" s="19"/>
      <c r="G12" s="19" t="n">
        <v>0.0818985284419799</v>
      </c>
      <c r="H12" s="19" t="n">
        <v>0.0507632806932561</v>
      </c>
      <c r="I12" s="19" t="n">
        <v>0.0953191474146046</v>
      </c>
      <c r="J12" s="19" t="n">
        <v>0.0621120653294184</v>
      </c>
      <c r="K12" s="19" t="n">
        <v>0.0791295155778481</v>
      </c>
      <c r="L12" s="19" t="n">
        <v>0.119926958989913</v>
      </c>
      <c r="M12" s="19"/>
      <c r="N12" s="19" t="n">
        <v>0.0831170670849566</v>
      </c>
      <c r="O12" s="19" t="n">
        <v>0.101651298028993</v>
      </c>
      <c r="P12" s="19" t="n">
        <v>0.083581824513062</v>
      </c>
      <c r="Q12" s="19" t="n">
        <v>0.0744971065561819</v>
      </c>
      <c r="R12" s="19" t="n">
        <v>0.0790347729640143</v>
      </c>
      <c r="S12" s="19"/>
      <c r="T12" s="19" t="n">
        <v>0.0829521364827835</v>
      </c>
      <c r="U12" s="19" t="n">
        <v>0.0927166905632833</v>
      </c>
      <c r="V12" s="19" t="n">
        <v>0.0679366673264309</v>
      </c>
      <c r="W12" s="19" t="n">
        <v>0.0954546830098634</v>
      </c>
      <c r="X12" s="19"/>
      <c r="Y12" s="19" t="n">
        <v>0.0674219175442186</v>
      </c>
      <c r="Z12" s="19" t="n">
        <v>0.110628887403701</v>
      </c>
      <c r="AA12" s="19" t="n">
        <v>0.106464553527054</v>
      </c>
      <c r="AB12" s="19" t="n">
        <v>0.159708296593999</v>
      </c>
      <c r="AC12" s="19" t="n">
        <v>0.0133595011303759</v>
      </c>
      <c r="AD12" s="19" t="n">
        <v>0.0525544878727823</v>
      </c>
      <c r="AE12" s="19"/>
      <c r="AF12" s="19" t="n">
        <v>0.0770759892259794</v>
      </c>
      <c r="AG12" s="19"/>
      <c r="AH12" s="19" t="n">
        <v>0.0834882092630375</v>
      </c>
      <c r="AI12" s="19"/>
      <c r="AJ12" s="19" t="n">
        <v>0.060210956066504</v>
      </c>
      <c r="AK12" s="19" t="n">
        <v>0.0901693602345849</v>
      </c>
      <c r="AL12" s="19" t="n">
        <v>0.121656506418694</v>
      </c>
      <c r="AM12" s="19" t="n">
        <v>0.047712513240779</v>
      </c>
      <c r="AN12" s="19" t="n">
        <v>0.11341781219917</v>
      </c>
      <c r="AO12" s="19" t="n">
        <v>0.0966048705411726</v>
      </c>
      <c r="AP12" s="19" t="n">
        <v>0.0690536745670827</v>
      </c>
    </row>
    <row r="13">
      <c r="B13" s="20" t="s">
        <v>281</v>
      </c>
      <c r="C13" s="19" t="n">
        <v>0.167160079638214</v>
      </c>
      <c r="D13" s="19" t="n">
        <v>0.1691524355136</v>
      </c>
      <c r="E13" s="19" t="n">
        <v>0.165162774941269</v>
      </c>
      <c r="F13" s="19"/>
      <c r="G13" s="19" t="n">
        <v>0.0701824614901713</v>
      </c>
      <c r="H13" s="19" t="n">
        <v>0.142322744334913</v>
      </c>
      <c r="I13" s="19" t="n">
        <v>0.086463755690623</v>
      </c>
      <c r="J13" s="19" t="n">
        <v>0.215521844280258</v>
      </c>
      <c r="K13" s="19" t="n">
        <v>0.300913369915207</v>
      </c>
      <c r="L13" s="19" t="n">
        <v>0.164838826628354</v>
      </c>
      <c r="M13" s="19"/>
      <c r="N13" s="19" t="n">
        <v>0.210957450814114</v>
      </c>
      <c r="O13" s="19" t="n">
        <v>0.150246571589343</v>
      </c>
      <c r="P13" s="19" t="n">
        <v>0.169821327770772</v>
      </c>
      <c r="Q13" s="19" t="n">
        <v>0.165093952142772</v>
      </c>
      <c r="R13" s="19" t="n">
        <v>0.172403313040215</v>
      </c>
      <c r="S13" s="19"/>
      <c r="T13" s="19" t="n">
        <v>0.0868593397522445</v>
      </c>
      <c r="U13" s="19" t="n">
        <v>0.189921061591786</v>
      </c>
      <c r="V13" s="19" t="n">
        <v>0.218563068163084</v>
      </c>
      <c r="W13" s="19" t="n">
        <v>0.133890104130277</v>
      </c>
      <c r="X13" s="19"/>
      <c r="Y13" s="19" t="n">
        <v>0.150776524057085</v>
      </c>
      <c r="Z13" s="19" t="n">
        <v>0.125454856275434</v>
      </c>
      <c r="AA13" s="19" t="n">
        <v>0.217196423706177</v>
      </c>
      <c r="AB13" s="19" t="n">
        <v>0.155103560980983</v>
      </c>
      <c r="AC13" s="19" t="n">
        <v>0.068392330987021</v>
      </c>
      <c r="AD13" s="19" t="n">
        <v>0.242343144385258</v>
      </c>
      <c r="AE13" s="19"/>
      <c r="AF13" s="19" t="n">
        <v>0.187447486659102</v>
      </c>
      <c r="AG13" s="19"/>
      <c r="AH13" s="19" t="n">
        <v>0.162743290105162</v>
      </c>
      <c r="AI13" s="19"/>
      <c r="AJ13" s="19" t="n">
        <v>0.173423327625061</v>
      </c>
      <c r="AK13" s="19" t="n">
        <v>0.172893680261967</v>
      </c>
      <c r="AL13" s="19" t="n">
        <v>0.107655256270799</v>
      </c>
      <c r="AM13" s="19" t="n">
        <v>0.223540713994445</v>
      </c>
      <c r="AN13" s="19" t="n">
        <v>0.252334025376465</v>
      </c>
      <c r="AO13" s="19" t="n">
        <v>0.174904989149893</v>
      </c>
      <c r="AP13" s="19" t="n">
        <v>0.133603610671841</v>
      </c>
    </row>
    <row r="14">
      <c r="B14" s="20" t="s">
        <v>60</v>
      </c>
      <c r="C14" s="19" t="n">
        <v>0.0534616438016037</v>
      </c>
      <c r="D14" s="19" t="n">
        <v>0.0500922297988303</v>
      </c>
      <c r="E14" s="19" t="n">
        <v>0.0568394271066996</v>
      </c>
      <c r="F14" s="19"/>
      <c r="G14" s="19" t="n">
        <v>0.0402970001396407</v>
      </c>
      <c r="H14" s="19" t="n">
        <v>0.0408628856378805</v>
      </c>
      <c r="I14" s="19" t="n">
        <v>0.0471361633963328</v>
      </c>
      <c r="J14" s="19" t="n">
        <v>0.0825548098352545</v>
      </c>
      <c r="K14" s="19" t="n">
        <v>0.0437519722044441</v>
      </c>
      <c r="L14" s="19" t="n">
        <v>0.0583513869876372</v>
      </c>
      <c r="M14" s="19"/>
      <c r="N14" s="19" t="n">
        <v>0.135199627173702</v>
      </c>
      <c r="O14" s="19" t="n">
        <v>0.0285538583172024</v>
      </c>
      <c r="P14" s="19" t="n">
        <v>0.0783887705337242</v>
      </c>
      <c r="Q14" s="19" t="n">
        <v>0.0374431123269697</v>
      </c>
      <c r="R14" s="19" t="n">
        <v>0.0405700827724972</v>
      </c>
      <c r="S14" s="19"/>
      <c r="T14" s="19" t="n">
        <v>0.114064271996688</v>
      </c>
      <c r="U14" s="19" t="n">
        <v>0.0401914840632944</v>
      </c>
      <c r="V14" s="19" t="n">
        <v>0.0582604935251641</v>
      </c>
      <c r="W14" s="19" t="n">
        <v>0.0496337354456032</v>
      </c>
      <c r="X14" s="19"/>
      <c r="Y14" s="19" t="n">
        <v>0.0528463888453065</v>
      </c>
      <c r="Z14" s="19" t="n">
        <v>0.0423828277420449</v>
      </c>
      <c r="AA14" s="19" t="n">
        <v>0.0426242033254951</v>
      </c>
      <c r="AB14" s="19" t="n">
        <v>0.047648014974216</v>
      </c>
      <c r="AC14" s="19" t="n">
        <v>0.0421731524438205</v>
      </c>
      <c r="AD14" s="19" t="n">
        <v>0.126783910885336</v>
      </c>
      <c r="AE14" s="19"/>
      <c r="AF14" s="19" t="n">
        <v>0.0555470405356404</v>
      </c>
      <c r="AG14" s="19"/>
      <c r="AH14" s="19" t="n">
        <v>0.0495873381477243</v>
      </c>
      <c r="AI14" s="19"/>
      <c r="AJ14" s="19" t="n">
        <v>0.0299899653042148</v>
      </c>
      <c r="AK14" s="19" t="n">
        <v>0.0610115209963014</v>
      </c>
      <c r="AL14" s="19" t="n">
        <v>0.0621008672152528</v>
      </c>
      <c r="AM14" s="19" t="n">
        <v>0.0222383763524287</v>
      </c>
      <c r="AN14" s="19" t="n">
        <v>0.0505301439823777</v>
      </c>
      <c r="AO14" s="19" t="n">
        <v>0.0818848004123173</v>
      </c>
      <c r="AP14" s="19" t="n">
        <v>0.0771561007745067</v>
      </c>
    </row>
    <row r="15">
      <c r="B15" s="20" t="s">
        <v>282</v>
      </c>
      <c r="C15" s="23" t="n">
        <v>0.446828352223837</v>
      </c>
      <c r="D15" s="23" t="n">
        <v>0.424403960477815</v>
      </c>
      <c r="E15" s="23" t="n">
        <v>0.469308444015554</v>
      </c>
      <c r="F15" s="23"/>
      <c r="G15" s="23" t="n">
        <v>0.514529205652879</v>
      </c>
      <c r="H15" s="23" t="n">
        <v>0.506002097101585</v>
      </c>
      <c r="I15" s="23" t="n">
        <v>0.490802370420219</v>
      </c>
      <c r="J15" s="23" t="n">
        <v>0.398751593754564</v>
      </c>
      <c r="K15" s="23" t="n">
        <v>0.407543779490662</v>
      </c>
      <c r="L15" s="23" t="n">
        <v>0.400677771446353</v>
      </c>
      <c r="M15" s="23"/>
      <c r="N15" s="23" t="n">
        <v>0.324437088355557</v>
      </c>
      <c r="O15" s="23" t="n">
        <v>0.488284763998845</v>
      </c>
      <c r="P15" s="23" t="n">
        <v>0.365251472240894</v>
      </c>
      <c r="Q15" s="23" t="n">
        <v>0.479269177553403</v>
      </c>
      <c r="R15" s="23" t="n">
        <v>0.514798080976659</v>
      </c>
      <c r="S15" s="23"/>
      <c r="T15" s="23" t="n">
        <v>0.381443160536806</v>
      </c>
      <c r="U15" s="23" t="n">
        <v>0.469790474734787</v>
      </c>
      <c r="V15" s="23" t="n">
        <v>0.370283917046815</v>
      </c>
      <c r="W15" s="23" t="n">
        <v>0.476460530023253</v>
      </c>
      <c r="X15" s="23"/>
      <c r="Y15" s="23" t="n">
        <v>0.467471572151604</v>
      </c>
      <c r="Z15" s="23" t="n">
        <v>0.518077305651026</v>
      </c>
      <c r="AA15" s="23" t="n">
        <v>0.411332197020704</v>
      </c>
      <c r="AB15" s="23" t="n">
        <v>0.37800827277633</v>
      </c>
      <c r="AC15" s="23" t="n">
        <v>0.565170822259819</v>
      </c>
      <c r="AD15" s="23" t="n">
        <v>0.302362066967522</v>
      </c>
      <c r="AE15" s="23"/>
      <c r="AF15" s="23" t="n">
        <v>0.42777371555509</v>
      </c>
      <c r="AG15" s="23"/>
      <c r="AH15" s="23" t="n">
        <v>0.457218694052432</v>
      </c>
      <c r="AI15" s="23"/>
      <c r="AJ15" s="23" t="n">
        <v>0.519689867058057</v>
      </c>
      <c r="AK15" s="23" t="n">
        <v>0.452814009221841</v>
      </c>
      <c r="AL15" s="23" t="n">
        <v>0.411477159983717</v>
      </c>
      <c r="AM15" s="23" t="n">
        <v>0.404642899538033</v>
      </c>
      <c r="AN15" s="23" t="n">
        <v>0.338693192881679</v>
      </c>
      <c r="AO15" s="23" t="n">
        <v>0.36588989952681</v>
      </c>
      <c r="AP15" s="23" t="n">
        <v>0.491069930967842</v>
      </c>
    </row>
    <row r="16">
      <c r="B16" s="20" t="s">
        <v>283</v>
      </c>
      <c r="C16" s="23" t="n">
        <v>0.250778904898028</v>
      </c>
      <c r="D16" s="23" t="n">
        <v>0.256771760245307</v>
      </c>
      <c r="E16" s="23" t="n">
        <v>0.244771163870884</v>
      </c>
      <c r="F16" s="23"/>
      <c r="G16" s="23" t="n">
        <v>0.152080989932151</v>
      </c>
      <c r="H16" s="23" t="n">
        <v>0.193086025028169</v>
      </c>
      <c r="I16" s="23" t="n">
        <v>0.181782903105228</v>
      </c>
      <c r="J16" s="23" t="n">
        <v>0.277633909609676</v>
      </c>
      <c r="K16" s="23" t="n">
        <v>0.380042885493056</v>
      </c>
      <c r="L16" s="23" t="n">
        <v>0.284765785618267</v>
      </c>
      <c r="M16" s="23"/>
      <c r="N16" s="23" t="n">
        <v>0.294074517899071</v>
      </c>
      <c r="O16" s="23" t="n">
        <v>0.251897869618336</v>
      </c>
      <c r="P16" s="23" t="n">
        <v>0.253403152283834</v>
      </c>
      <c r="Q16" s="23" t="n">
        <v>0.239591058698954</v>
      </c>
      <c r="R16" s="23" t="n">
        <v>0.251438086004229</v>
      </c>
      <c r="S16" s="23"/>
      <c r="T16" s="23" t="n">
        <v>0.169811476235028</v>
      </c>
      <c r="U16" s="23" t="n">
        <v>0.282637752155069</v>
      </c>
      <c r="V16" s="23" t="n">
        <v>0.286499735489515</v>
      </c>
      <c r="W16" s="23" t="n">
        <v>0.22934478714014</v>
      </c>
      <c r="X16" s="23"/>
      <c r="Y16" s="23" t="n">
        <v>0.218198441601304</v>
      </c>
      <c r="Z16" s="23" t="n">
        <v>0.236083743679135</v>
      </c>
      <c r="AA16" s="23" t="n">
        <v>0.323660977233231</v>
      </c>
      <c r="AB16" s="23" t="n">
        <v>0.314811857574981</v>
      </c>
      <c r="AC16" s="23" t="n">
        <v>0.0817518321173969</v>
      </c>
      <c r="AD16" s="23" t="n">
        <v>0.29489763225804</v>
      </c>
      <c r="AE16" s="23"/>
      <c r="AF16" s="23" t="n">
        <v>0.264523475885081</v>
      </c>
      <c r="AG16" s="23"/>
      <c r="AH16" s="23" t="n">
        <v>0.246231499368199</v>
      </c>
      <c r="AI16" s="23"/>
      <c r="AJ16" s="23" t="n">
        <v>0.233634283691565</v>
      </c>
      <c r="AK16" s="23" t="n">
        <v>0.263063040496552</v>
      </c>
      <c r="AL16" s="23" t="n">
        <v>0.229311762689493</v>
      </c>
      <c r="AM16" s="23" t="n">
        <v>0.271253227235224</v>
      </c>
      <c r="AN16" s="23" t="n">
        <v>0.365751837575635</v>
      </c>
      <c r="AO16" s="23" t="n">
        <v>0.271509859691066</v>
      </c>
      <c r="AP16" s="23" t="n">
        <v>0.202657285238923</v>
      </c>
    </row>
    <row r="17">
      <c r="B17" s="20" t="s">
        <v>243</v>
      </c>
      <c r="C17" s="24" t="n">
        <v>0.196049447325809</v>
      </c>
      <c r="D17" s="24" t="n">
        <v>0.167632200232508</v>
      </c>
      <c r="E17" s="24" t="n">
        <v>0.22453728014467</v>
      </c>
      <c r="F17" s="24"/>
      <c r="G17" s="24" t="n">
        <v>0.362448215720727</v>
      </c>
      <c r="H17" s="24" t="n">
        <v>0.312916072073415</v>
      </c>
      <c r="I17" s="24" t="n">
        <v>0.309019467314992</v>
      </c>
      <c r="J17" s="24" t="n">
        <v>0.121117684144887</v>
      </c>
      <c r="K17" s="24" t="n">
        <v>0.0275008939976065</v>
      </c>
      <c r="L17" s="24" t="n">
        <v>0.115911985828085</v>
      </c>
      <c r="M17" s="24"/>
      <c r="N17" s="24" t="n">
        <v>0.0303625704564861</v>
      </c>
      <c r="O17" s="24" t="n">
        <v>0.236386894380509</v>
      </c>
      <c r="P17" s="24" t="n">
        <v>0.11184831995706</v>
      </c>
      <c r="Q17" s="24" t="n">
        <v>0.239678118854449</v>
      </c>
      <c r="R17" s="24" t="n">
        <v>0.26335999497243</v>
      </c>
      <c r="S17" s="24"/>
      <c r="T17" s="24" t="n">
        <v>0.211631684301778</v>
      </c>
      <c r="U17" s="24" t="n">
        <v>0.187152722579718</v>
      </c>
      <c r="V17" s="24" t="n">
        <v>0.0837841815573005</v>
      </c>
      <c r="W17" s="24" t="n">
        <v>0.247115742883113</v>
      </c>
      <c r="X17" s="24"/>
      <c r="Y17" s="24" t="n">
        <v>0.2492731305503</v>
      </c>
      <c r="Z17" s="24" t="n">
        <v>0.28199356197189</v>
      </c>
      <c r="AA17" s="24" t="n">
        <v>0.087671219787473</v>
      </c>
      <c r="AB17" s="24" t="n">
        <v>0.0631964152013491</v>
      </c>
      <c r="AC17" s="24" t="n">
        <v>0.483418990142422</v>
      </c>
      <c r="AD17" s="24" t="n">
        <v>0.00746443470948194</v>
      </c>
      <c r="AE17" s="24"/>
      <c r="AF17" s="24" t="n">
        <v>0.163250239670009</v>
      </c>
      <c r="AG17" s="24"/>
      <c r="AH17" s="24" t="n">
        <v>0.210987194684233</v>
      </c>
      <c r="AI17" s="24"/>
      <c r="AJ17" s="24" t="n">
        <v>0.286055583366492</v>
      </c>
      <c r="AK17" s="24" t="n">
        <v>0.189750968725289</v>
      </c>
      <c r="AL17" s="24" t="n">
        <v>0.182165397294223</v>
      </c>
      <c r="AM17" s="24" t="n">
        <v>0.133389672302809</v>
      </c>
      <c r="AN17" s="24" t="n">
        <v>-0.0270586446939559</v>
      </c>
      <c r="AO17" s="24" t="n">
        <v>0.0943800398357439</v>
      </c>
      <c r="AP17" s="24" t="n">
        <v>0.288412645728919</v>
      </c>
    </row>
    <row r="18">
      <c r="B18" s="18"/>
    </row>
    <row r="19">
      <c r="B19" t="s">
        <v>65</v>
      </c>
    </row>
    <row r="20">
      <c r="B20" t="s">
        <v>66</v>
      </c>
    </row>
    <row r="22">
      <c r="B22" s="9" t="str">
        <f>=HYPERLINK("#'Contents'!A1", "Return to Contents")</f>
      </c>
    </row>
  </sheetData>
  <mergeCells count="9">
    <mergeCell ref="D5:E5"/>
    <mergeCell ref="G5:L5"/>
    <mergeCell ref="N5:R5"/>
    <mergeCell ref="T5:W5"/>
    <mergeCell ref="Y5:AD5"/>
    <mergeCell ref="AF5:AF5"/>
    <mergeCell ref="AH5:AH5"/>
    <mergeCell ref="AJ5:AP5"/>
    <mergeCell ref="D2:AJ2"/>
  </mergeCells>
  <pageMargins left="0.7" right="0.7" top="0.75" bottom="0.75" header="0.3" footer="0.3"/>
  <pageSetup paperSize="9" orientation="portrait" horizontalDpi="300" verticalDpi="300" r:id="rId2"/>
  <drawing r:id="rId1"/>
</worksheet>
</file>

<file path=xl/worksheets/sheet8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2.21" hidden="0" customWidth="1"/>
    <col min="20" max="20" width="10.71" hidden="0" customWidth="1"/>
    <col min="21" max="21" width="10.71" hidden="0" customWidth="1"/>
    <col min="22" max="22" width="10.71" hidden="0" customWidth="1"/>
    <col min="23" max="23" width="10.71" hidden="0" customWidth="1"/>
    <col min="24" max="24" width="2.2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2.21" hidden="0" customWidth="1"/>
    <col min="34" max="34" width="10.71" hidden="0" customWidth="1"/>
    <col min="35" max="35" width="2.2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s>
  <sheetData>
    <row r="2" ht="40" customHeight="1">
      <c r="D2" s="16" t="s">
        <v>290</v>
      </c>
    </row>
    <row r="5" ht="30" customHeight="1">
      <c r="B5" s="17"/>
      <c r="C5" s="17"/>
      <c r="D5" s="17" t="s">
        <v>51</v>
      </c>
      <c r="E5" s="17"/>
      <c r="F5" s="17"/>
      <c r="G5" s="17" t="s">
        <v>52</v>
      </c>
      <c r="H5" s="17"/>
      <c r="I5" s="17"/>
      <c r="J5" s="17"/>
      <c r="K5" s="17"/>
      <c r="L5" s="17"/>
      <c r="M5" s="17"/>
      <c r="N5" s="17" t="s">
        <v>53</v>
      </c>
      <c r="O5" s="17"/>
      <c r="P5" s="17"/>
      <c r="Q5" s="17"/>
      <c r="R5" s="17"/>
      <c r="S5" s="17"/>
      <c r="T5" s="17" t="s">
        <v>54</v>
      </c>
      <c r="U5" s="17"/>
      <c r="V5" s="17"/>
      <c r="W5" s="17"/>
      <c r="X5" s="17"/>
      <c r="Y5" s="17" t="s">
        <v>55</v>
      </c>
      <c r="Z5" s="17"/>
      <c r="AA5" s="17"/>
      <c r="AB5" s="17"/>
      <c r="AC5" s="17"/>
      <c r="AD5" s="17"/>
      <c r="AE5" s="17"/>
      <c r="AF5" s="17" t="s">
        <v>42</v>
      </c>
      <c r="AG5" s="17"/>
      <c r="AH5" s="17" t="s">
        <v>43</v>
      </c>
      <c r="AI5" s="17"/>
      <c r="AJ5" s="17" t="s">
        <v>56</v>
      </c>
      <c r="AK5" s="17"/>
      <c r="AL5" s="17"/>
      <c r="AM5" s="17"/>
      <c r="AN5" s="17"/>
      <c r="AO5" s="17"/>
      <c r="AP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R6" s="13" t="s">
        <v>31</v>
      </c>
      <c r="T6" s="13" t="s">
        <v>32</v>
      </c>
      <c r="U6" s="13" t="s">
        <v>33</v>
      </c>
      <c r="V6" s="13" t="s">
        <v>34</v>
      </c>
      <c r="W6" s="13" t="s">
        <v>35</v>
      </c>
      <c r="Y6" s="13" t="s">
        <v>36</v>
      </c>
      <c r="Z6" s="13" t="s">
        <v>37</v>
      </c>
      <c r="AA6" s="13" t="s">
        <v>38</v>
      </c>
      <c r="AB6" s="13" t="s">
        <v>39</v>
      </c>
      <c r="AC6" s="13" t="s">
        <v>40</v>
      </c>
      <c r="AD6" s="13" t="s">
        <v>41</v>
      </c>
      <c r="AF6" s="13" t="s">
        <v>42</v>
      </c>
      <c r="AH6" s="13" t="s">
        <v>43</v>
      </c>
      <c r="AJ6" s="13" t="s">
        <v>44</v>
      </c>
      <c r="AK6" s="13" t="s">
        <v>45</v>
      </c>
      <c r="AL6" s="13" t="s">
        <v>46</v>
      </c>
      <c r="AM6" s="13" t="s">
        <v>47</v>
      </c>
      <c r="AN6" s="13" t="s">
        <v>48</v>
      </c>
      <c r="AO6" s="13" t="s">
        <v>49</v>
      </c>
      <c r="AP6" s="13" t="s">
        <v>50</v>
      </c>
    </row>
    <row r="7" ht="30" customHeight="1">
      <c r="B7" s="11" t="s">
        <v>19</v>
      </c>
      <c r="C7" s="11" t="n">
        <v>1001</v>
      </c>
      <c r="D7" s="11" t="n">
        <v>498</v>
      </c>
      <c r="E7" s="11" t="n">
        <v>503</v>
      </c>
      <c r="F7" s="11"/>
      <c r="G7" s="11" t="n">
        <v>125</v>
      </c>
      <c r="H7" s="11" t="n">
        <v>185</v>
      </c>
      <c r="I7" s="11" t="n">
        <v>192</v>
      </c>
      <c r="J7" s="11" t="n">
        <v>175</v>
      </c>
      <c r="K7" s="11" t="n">
        <v>131</v>
      </c>
      <c r="L7" s="11" t="n">
        <v>193</v>
      </c>
      <c r="M7" s="11"/>
      <c r="N7" s="11" t="n">
        <v>55</v>
      </c>
      <c r="O7" s="11" t="n">
        <v>178</v>
      </c>
      <c r="P7" s="11" t="n">
        <v>209</v>
      </c>
      <c r="Q7" s="11" t="n">
        <v>374</v>
      </c>
      <c r="R7" s="11" t="n">
        <v>183</v>
      </c>
      <c r="S7" s="11"/>
      <c r="T7" s="11" t="n">
        <v>51</v>
      </c>
      <c r="U7" s="11" t="n">
        <v>158</v>
      </c>
      <c r="V7" s="11" t="n">
        <v>168</v>
      </c>
      <c r="W7" s="11" t="n">
        <v>523</v>
      </c>
      <c r="X7" s="11"/>
      <c r="Y7" s="11" t="n">
        <v>473</v>
      </c>
      <c r="Z7" s="11" t="n">
        <v>105</v>
      </c>
      <c r="AA7" s="11" t="n">
        <v>228</v>
      </c>
      <c r="AB7" s="11" t="n">
        <v>58</v>
      </c>
      <c r="AC7" s="11" t="n">
        <v>67</v>
      </c>
      <c r="AD7" s="11" t="n">
        <v>60</v>
      </c>
      <c r="AE7" s="11"/>
      <c r="AF7" s="11" t="n">
        <v>484</v>
      </c>
      <c r="AG7" s="11"/>
      <c r="AH7" s="11" t="n">
        <v>939</v>
      </c>
      <c r="AI7" s="11"/>
      <c r="AJ7" s="11" t="n">
        <v>270</v>
      </c>
      <c r="AK7" s="11" t="n">
        <v>188</v>
      </c>
      <c r="AL7" s="11" t="n">
        <v>196</v>
      </c>
      <c r="AM7" s="11" t="n">
        <v>89</v>
      </c>
      <c r="AN7" s="11" t="n">
        <v>62</v>
      </c>
      <c r="AO7" s="11" t="n">
        <v>98</v>
      </c>
      <c r="AP7" s="11" t="n">
        <v>98</v>
      </c>
    </row>
    <row r="8" ht="30" customHeight="1">
      <c r="B8" s="12" t="s">
        <v>20</v>
      </c>
      <c r="C8" s="12" t="n">
        <v>1001</v>
      </c>
      <c r="D8" s="12" t="n">
        <v>501</v>
      </c>
      <c r="E8" s="12" t="n">
        <v>500</v>
      </c>
      <c r="F8" s="12"/>
      <c r="G8" s="12" t="n">
        <v>108</v>
      </c>
      <c r="H8" s="12" t="n">
        <v>174</v>
      </c>
      <c r="I8" s="12" t="n">
        <v>165</v>
      </c>
      <c r="J8" s="12" t="n">
        <v>172</v>
      </c>
      <c r="K8" s="12" t="n">
        <v>152</v>
      </c>
      <c r="L8" s="12" t="n">
        <v>230</v>
      </c>
      <c r="M8" s="12"/>
      <c r="N8" s="12" t="n">
        <v>68</v>
      </c>
      <c r="O8" s="12" t="n">
        <v>207</v>
      </c>
      <c r="P8" s="12" t="n">
        <v>264</v>
      </c>
      <c r="Q8" s="12" t="n">
        <v>311</v>
      </c>
      <c r="R8" s="12" t="n">
        <v>149</v>
      </c>
      <c r="S8" s="12"/>
      <c r="T8" s="12" t="n">
        <v>49</v>
      </c>
      <c r="U8" s="12" t="n">
        <v>181</v>
      </c>
      <c r="V8" s="12" t="n">
        <v>180</v>
      </c>
      <c r="W8" s="12" t="n">
        <v>487</v>
      </c>
      <c r="X8" s="12"/>
      <c r="Y8" s="12" t="n">
        <v>424</v>
      </c>
      <c r="Z8" s="12" t="n">
        <v>104</v>
      </c>
      <c r="AA8" s="12" t="n">
        <v>272</v>
      </c>
      <c r="AB8" s="12" t="n">
        <v>65</v>
      </c>
      <c r="AC8" s="12" t="n">
        <v>57</v>
      </c>
      <c r="AD8" s="12" t="n">
        <v>67</v>
      </c>
      <c r="AE8" s="12"/>
      <c r="AF8" s="12" t="n">
        <v>498</v>
      </c>
      <c r="AG8" s="12"/>
      <c r="AH8" s="12" t="n">
        <v>939</v>
      </c>
      <c r="AI8" s="12"/>
      <c r="AJ8" s="12" t="n">
        <v>241</v>
      </c>
      <c r="AK8" s="12" t="n">
        <v>190</v>
      </c>
      <c r="AL8" s="12" t="n">
        <v>170</v>
      </c>
      <c r="AM8" s="12" t="n">
        <v>93</v>
      </c>
      <c r="AN8" s="12" t="n">
        <v>76</v>
      </c>
      <c r="AO8" s="12" t="n">
        <v>86</v>
      </c>
      <c r="AP8" s="12" t="n">
        <v>145</v>
      </c>
    </row>
    <row r="9">
      <c r="B9" s="20" t="s">
        <v>277</v>
      </c>
      <c r="C9" s="19" t="n">
        <v>0.108379270077939</v>
      </c>
      <c r="D9" s="19" t="n">
        <v>0.133259808865121</v>
      </c>
      <c r="E9" s="19" t="n">
        <v>0.0834369304105799</v>
      </c>
      <c r="F9" s="19"/>
      <c r="G9" s="19" t="n">
        <v>0.126766256699783</v>
      </c>
      <c r="H9" s="19" t="n">
        <v>0.134687746727815</v>
      </c>
      <c r="I9" s="19" t="n">
        <v>0.114685050876299</v>
      </c>
      <c r="J9" s="19" t="n">
        <v>0.155113253427722</v>
      </c>
      <c r="K9" s="19" t="n">
        <v>0.0902844580758731</v>
      </c>
      <c r="L9" s="19" t="n">
        <v>0.0523094292002239</v>
      </c>
      <c r="M9" s="19"/>
      <c r="N9" s="19" t="n">
        <v>0.0898903430708661</v>
      </c>
      <c r="O9" s="19" t="n">
        <v>0.117439407168375</v>
      </c>
      <c r="P9" s="19" t="n">
        <v>0.0905939354472349</v>
      </c>
      <c r="Q9" s="19" t="n">
        <v>0.122588341605068</v>
      </c>
      <c r="R9" s="19" t="n">
        <v>0.107509338149023</v>
      </c>
      <c r="S9" s="19"/>
      <c r="T9" s="19" t="n">
        <v>0.210818092035146</v>
      </c>
      <c r="U9" s="19" t="n">
        <v>0.102896959665576</v>
      </c>
      <c r="V9" s="19" t="n">
        <v>0.0993161732525698</v>
      </c>
      <c r="W9" s="19" t="n">
        <v>0.112697181460597</v>
      </c>
      <c r="X9" s="19"/>
      <c r="Y9" s="19" t="n">
        <v>0.13567557663134</v>
      </c>
      <c r="Z9" s="19" t="n">
        <v>0.185213147871152</v>
      </c>
      <c r="AA9" s="19" t="n">
        <v>0.0484402572298081</v>
      </c>
      <c r="AB9" s="19" t="n">
        <v>0.11030196214263</v>
      </c>
      <c r="AC9" s="19" t="n">
        <v>0.122610120474778</v>
      </c>
      <c r="AD9" s="19" t="n">
        <v>0.0641156408737565</v>
      </c>
      <c r="AE9" s="19"/>
      <c r="AF9" s="19" t="n">
        <v>0.106445544912674</v>
      </c>
      <c r="AG9" s="19"/>
      <c r="AH9" s="19" t="n">
        <v>0.106283170293336</v>
      </c>
      <c r="AI9" s="19"/>
      <c r="AJ9" s="19" t="n">
        <v>0.13387271625921</v>
      </c>
      <c r="AK9" s="19" t="n">
        <v>0.0852676403505994</v>
      </c>
      <c r="AL9" s="19" t="n">
        <v>0.100180607864325</v>
      </c>
      <c r="AM9" s="19" t="n">
        <v>0.109104521895903</v>
      </c>
      <c r="AN9" s="19" t="n">
        <v>0.0730554534930677</v>
      </c>
      <c r="AO9" s="19" t="n">
        <v>0.102948872455185</v>
      </c>
      <c r="AP9" s="19" t="n">
        <v>0.127174011676278</v>
      </c>
    </row>
    <row r="10">
      <c r="B10" s="20" t="s">
        <v>278</v>
      </c>
      <c r="C10" s="19" t="n">
        <v>0.303631801283278</v>
      </c>
      <c r="D10" s="19" t="n">
        <v>0.312904934982275</v>
      </c>
      <c r="E10" s="19" t="n">
        <v>0.294335634006532</v>
      </c>
      <c r="F10" s="19"/>
      <c r="G10" s="19" t="n">
        <v>0.28196844022328</v>
      </c>
      <c r="H10" s="19" t="n">
        <v>0.378069736332039</v>
      </c>
      <c r="I10" s="19" t="n">
        <v>0.293050324973856</v>
      </c>
      <c r="J10" s="19" t="n">
        <v>0.2582056271276</v>
      </c>
      <c r="K10" s="19" t="n">
        <v>0.27943594847518</v>
      </c>
      <c r="L10" s="19" t="n">
        <v>0.31515396669986</v>
      </c>
      <c r="M10" s="19"/>
      <c r="N10" s="19" t="n">
        <v>0.227435509182324</v>
      </c>
      <c r="O10" s="19" t="n">
        <v>0.250899699043809</v>
      </c>
      <c r="P10" s="19" t="n">
        <v>0.297025656208919</v>
      </c>
      <c r="Q10" s="19" t="n">
        <v>0.329216397510951</v>
      </c>
      <c r="R10" s="19" t="n">
        <v>0.36538622569284</v>
      </c>
      <c r="S10" s="19"/>
      <c r="T10" s="19" t="n">
        <v>0.266840369233255</v>
      </c>
      <c r="U10" s="19" t="n">
        <v>0.282303935446748</v>
      </c>
      <c r="V10" s="19" t="n">
        <v>0.258383677102878</v>
      </c>
      <c r="W10" s="19" t="n">
        <v>0.32848161053731</v>
      </c>
      <c r="X10" s="19"/>
      <c r="Y10" s="19" t="n">
        <v>0.330345395336372</v>
      </c>
      <c r="Z10" s="19" t="n">
        <v>0.263565904353085</v>
      </c>
      <c r="AA10" s="19" t="n">
        <v>0.302585853795927</v>
      </c>
      <c r="AB10" s="19" t="n">
        <v>0.292344850282466</v>
      </c>
      <c r="AC10" s="19" t="n">
        <v>0.301287836057983</v>
      </c>
      <c r="AD10" s="19" t="n">
        <v>0.203078899584955</v>
      </c>
      <c r="AE10" s="19"/>
      <c r="AF10" s="19" t="n">
        <v>0.312928530243814</v>
      </c>
      <c r="AG10" s="19"/>
      <c r="AH10" s="19" t="n">
        <v>0.309265277658207</v>
      </c>
      <c r="AI10" s="19"/>
      <c r="AJ10" s="19" t="n">
        <v>0.327847656047434</v>
      </c>
      <c r="AK10" s="19" t="n">
        <v>0.270263936008382</v>
      </c>
      <c r="AL10" s="19" t="n">
        <v>0.271832289349377</v>
      </c>
      <c r="AM10" s="19" t="n">
        <v>0.308857749701133</v>
      </c>
      <c r="AN10" s="19" t="n">
        <v>0.361484096452671</v>
      </c>
      <c r="AO10" s="19" t="n">
        <v>0.312443997718196</v>
      </c>
      <c r="AP10" s="19" t="n">
        <v>0.305488035101863</v>
      </c>
    </row>
    <row r="11">
      <c r="B11" s="20" t="s">
        <v>279</v>
      </c>
      <c r="C11" s="19" t="n">
        <v>0.24941165898696</v>
      </c>
      <c r="D11" s="19" t="n">
        <v>0.251637118775464</v>
      </c>
      <c r="E11" s="19" t="n">
        <v>0.247180671369059</v>
      </c>
      <c r="F11" s="19"/>
      <c r="G11" s="19" t="n">
        <v>0.242778303886269</v>
      </c>
      <c r="H11" s="19" t="n">
        <v>0.246471599029887</v>
      </c>
      <c r="I11" s="19" t="n">
        <v>0.265869567996728</v>
      </c>
      <c r="J11" s="19" t="n">
        <v>0.231528953720052</v>
      </c>
      <c r="K11" s="19" t="n">
        <v>0.232043542353342</v>
      </c>
      <c r="L11" s="19" t="n">
        <v>0.267816515687562</v>
      </c>
      <c r="M11" s="19"/>
      <c r="N11" s="19" t="n">
        <v>0.322444482919082</v>
      </c>
      <c r="O11" s="19" t="n">
        <v>0.26519518224086</v>
      </c>
      <c r="P11" s="19" t="n">
        <v>0.258280326158696</v>
      </c>
      <c r="Q11" s="19" t="n">
        <v>0.240788757526033</v>
      </c>
      <c r="R11" s="19" t="n">
        <v>0.195023373888313</v>
      </c>
      <c r="S11" s="19"/>
      <c r="T11" s="19" t="n">
        <v>0.240960862591319</v>
      </c>
      <c r="U11" s="19" t="n">
        <v>0.209723802641545</v>
      </c>
      <c r="V11" s="19" t="n">
        <v>0.275090597609388</v>
      </c>
      <c r="W11" s="19" t="n">
        <v>0.258483525362028</v>
      </c>
      <c r="X11" s="19"/>
      <c r="Y11" s="19" t="n">
        <v>0.237353432137671</v>
      </c>
      <c r="Z11" s="19" t="n">
        <v>0.216813567659806</v>
      </c>
      <c r="AA11" s="19" t="n">
        <v>0.270961883902373</v>
      </c>
      <c r="AB11" s="19" t="n">
        <v>0.257505048538477</v>
      </c>
      <c r="AC11" s="19" t="n">
        <v>0.305695413506151</v>
      </c>
      <c r="AD11" s="19" t="n">
        <v>0.231837045698598</v>
      </c>
      <c r="AE11" s="19"/>
      <c r="AF11" s="19" t="n">
        <v>0.250645730246871</v>
      </c>
      <c r="AG11" s="19"/>
      <c r="AH11" s="19" t="n">
        <v>0.250120749216647</v>
      </c>
      <c r="AI11" s="19"/>
      <c r="AJ11" s="19" t="n">
        <v>0.240875530607469</v>
      </c>
      <c r="AK11" s="19" t="n">
        <v>0.290397234688023</v>
      </c>
      <c r="AL11" s="19" t="n">
        <v>0.298305028379351</v>
      </c>
      <c r="AM11" s="19" t="n">
        <v>0.196293862935096</v>
      </c>
      <c r="AN11" s="19" t="n">
        <v>0.218118028760863</v>
      </c>
      <c r="AO11" s="19" t="n">
        <v>0.282236783156428</v>
      </c>
      <c r="AP11" s="19" t="n">
        <v>0.183572934924765</v>
      </c>
    </row>
    <row r="12">
      <c r="B12" s="20" t="s">
        <v>280</v>
      </c>
      <c r="C12" s="19" t="n">
        <v>0.107267493249461</v>
      </c>
      <c r="D12" s="19" t="n">
        <v>0.104893498849659</v>
      </c>
      <c r="E12" s="19" t="n">
        <v>0.109647384424436</v>
      </c>
      <c r="F12" s="19"/>
      <c r="G12" s="19" t="n">
        <v>0.19477731597572</v>
      </c>
      <c r="H12" s="19" t="n">
        <v>0.075369916378495</v>
      </c>
      <c r="I12" s="19" t="n">
        <v>0.123226900088379</v>
      </c>
      <c r="J12" s="19" t="n">
        <v>0.099248561752542</v>
      </c>
      <c r="K12" s="19" t="n">
        <v>0.104473788822105</v>
      </c>
      <c r="L12" s="19" t="n">
        <v>0.0865932982705883</v>
      </c>
      <c r="M12" s="19"/>
      <c r="N12" s="19" t="n">
        <v>0.0595140046616361</v>
      </c>
      <c r="O12" s="19" t="n">
        <v>0.129183993824439</v>
      </c>
      <c r="P12" s="19" t="n">
        <v>0.141469092133884</v>
      </c>
      <c r="Q12" s="19" t="n">
        <v>0.0864121115564542</v>
      </c>
      <c r="R12" s="19" t="n">
        <v>0.0831812720373099</v>
      </c>
      <c r="S12" s="19"/>
      <c r="T12" s="19" t="n">
        <v>0.119236733780606</v>
      </c>
      <c r="U12" s="19" t="n">
        <v>0.127615239298021</v>
      </c>
      <c r="V12" s="19" t="n">
        <v>0.0981323401976436</v>
      </c>
      <c r="W12" s="19" t="n">
        <v>0.111125466579452</v>
      </c>
      <c r="X12" s="19"/>
      <c r="Y12" s="19" t="n">
        <v>0.105463101902749</v>
      </c>
      <c r="Z12" s="19" t="n">
        <v>0.142396678574866</v>
      </c>
      <c r="AA12" s="19" t="n">
        <v>0.089649457360539</v>
      </c>
      <c r="AB12" s="19" t="n">
        <v>0.156314679943837</v>
      </c>
      <c r="AC12" s="19" t="n">
        <v>0.114192970401311</v>
      </c>
      <c r="AD12" s="19" t="n">
        <v>0.0828889226741254</v>
      </c>
      <c r="AE12" s="19"/>
      <c r="AF12" s="19" t="n">
        <v>0.105896557672067</v>
      </c>
      <c r="AG12" s="19"/>
      <c r="AH12" s="19" t="n">
        <v>0.108771034758215</v>
      </c>
      <c r="AI12" s="19"/>
      <c r="AJ12" s="19" t="n">
        <v>0.0994605995771925</v>
      </c>
      <c r="AK12" s="19" t="n">
        <v>0.11629938796003</v>
      </c>
      <c r="AL12" s="19" t="n">
        <v>0.116046254517274</v>
      </c>
      <c r="AM12" s="19" t="n">
        <v>0.110708449175389</v>
      </c>
      <c r="AN12" s="19" t="n">
        <v>0.0469187197191365</v>
      </c>
      <c r="AO12" s="19" t="n">
        <v>0.106743223500972</v>
      </c>
      <c r="AP12" s="19" t="n">
        <v>0.127850921180795</v>
      </c>
    </row>
    <row r="13">
      <c r="B13" s="20" t="s">
        <v>281</v>
      </c>
      <c r="C13" s="19" t="n">
        <v>0.156633453350117</v>
      </c>
      <c r="D13" s="19" t="n">
        <v>0.134571620430379</v>
      </c>
      <c r="E13" s="19" t="n">
        <v>0.178750085754081</v>
      </c>
      <c r="F13" s="19"/>
      <c r="G13" s="19" t="n">
        <v>0.104695194823266</v>
      </c>
      <c r="H13" s="19" t="n">
        <v>0.130320783848357</v>
      </c>
      <c r="I13" s="19" t="n">
        <v>0.131571041461486</v>
      </c>
      <c r="J13" s="19" t="n">
        <v>0.171861886790137</v>
      </c>
      <c r="K13" s="19" t="n">
        <v>0.207805566284935</v>
      </c>
      <c r="L13" s="19" t="n">
        <v>0.17371302679867</v>
      </c>
      <c r="M13" s="19"/>
      <c r="N13" s="19" t="n">
        <v>0.138125640212248</v>
      </c>
      <c r="O13" s="19" t="n">
        <v>0.183918988817156</v>
      </c>
      <c r="P13" s="19" t="n">
        <v>0.133721668902364</v>
      </c>
      <c r="Q13" s="19" t="n">
        <v>0.150475915963638</v>
      </c>
      <c r="R13" s="19" t="n">
        <v>0.182815073430044</v>
      </c>
      <c r="S13" s="19"/>
      <c r="T13" s="19" t="n">
        <v>0.0926454813944373</v>
      </c>
      <c r="U13" s="19" t="n">
        <v>0.205740373197854</v>
      </c>
      <c r="V13" s="19" t="n">
        <v>0.185330048969408</v>
      </c>
      <c r="W13" s="19" t="n">
        <v>0.125209522788581</v>
      </c>
      <c r="X13" s="19"/>
      <c r="Y13" s="19" t="n">
        <v>0.127062453077278</v>
      </c>
      <c r="Z13" s="19" t="n">
        <v>0.148449212203985</v>
      </c>
      <c r="AA13" s="19" t="n">
        <v>0.19532504494903</v>
      </c>
      <c r="AB13" s="19" t="n">
        <v>0.114763341583556</v>
      </c>
      <c r="AC13" s="19" t="n">
        <v>0.106726244022951</v>
      </c>
      <c r="AD13" s="19" t="n">
        <v>0.294260454586147</v>
      </c>
      <c r="AE13" s="19"/>
      <c r="AF13" s="19" t="n">
        <v>0.156365419002505</v>
      </c>
      <c r="AG13" s="19"/>
      <c r="AH13" s="19" t="n">
        <v>0.155270588625195</v>
      </c>
      <c r="AI13" s="19"/>
      <c r="AJ13" s="19" t="n">
        <v>0.153351005098919</v>
      </c>
      <c r="AK13" s="19" t="n">
        <v>0.131994114030098</v>
      </c>
      <c r="AL13" s="19" t="n">
        <v>0.136788575908611</v>
      </c>
      <c r="AM13" s="19" t="n">
        <v>0.230678474155345</v>
      </c>
      <c r="AN13" s="19" t="n">
        <v>0.214851597567778</v>
      </c>
      <c r="AO13" s="19" t="n">
        <v>0.109150123410614</v>
      </c>
      <c r="AP13" s="19" t="n">
        <v>0.167798792272652</v>
      </c>
    </row>
    <row r="14">
      <c r="B14" s="20" t="s">
        <v>60</v>
      </c>
      <c r="C14" s="19" t="n">
        <v>0.0746763230522438</v>
      </c>
      <c r="D14" s="19" t="n">
        <v>0.0627330180971017</v>
      </c>
      <c r="E14" s="19" t="n">
        <v>0.0866492940353115</v>
      </c>
      <c r="F14" s="19"/>
      <c r="G14" s="19" t="n">
        <v>0.0490144883916811</v>
      </c>
      <c r="H14" s="19" t="n">
        <v>0.035080217683407</v>
      </c>
      <c r="I14" s="19" t="n">
        <v>0.0715971146032512</v>
      </c>
      <c r="J14" s="19" t="n">
        <v>0.0840417171819466</v>
      </c>
      <c r="K14" s="19" t="n">
        <v>0.0859566959885643</v>
      </c>
      <c r="L14" s="19" t="n">
        <v>0.104413763343096</v>
      </c>
      <c r="M14" s="19"/>
      <c r="N14" s="19" t="n">
        <v>0.162590019953843</v>
      </c>
      <c r="O14" s="19" t="n">
        <v>0.0533627289053607</v>
      </c>
      <c r="P14" s="19" t="n">
        <v>0.0789093211489015</v>
      </c>
      <c r="Q14" s="19" t="n">
        <v>0.0705184758378554</v>
      </c>
      <c r="R14" s="19" t="n">
        <v>0.0660847168024699</v>
      </c>
      <c r="S14" s="19"/>
      <c r="T14" s="19" t="n">
        <v>0.069498460965237</v>
      </c>
      <c r="U14" s="19" t="n">
        <v>0.0717196897502556</v>
      </c>
      <c r="V14" s="19" t="n">
        <v>0.0837471628681119</v>
      </c>
      <c r="W14" s="19" t="n">
        <v>0.064002693272032</v>
      </c>
      <c r="X14" s="19"/>
      <c r="Y14" s="19" t="n">
        <v>0.0641000409145905</v>
      </c>
      <c r="Z14" s="19" t="n">
        <v>0.0435614893371044</v>
      </c>
      <c r="AA14" s="19" t="n">
        <v>0.0930375027623227</v>
      </c>
      <c r="AB14" s="19" t="n">
        <v>0.0687701175090339</v>
      </c>
      <c r="AC14" s="19" t="n">
        <v>0.0494874155368254</v>
      </c>
      <c r="AD14" s="19" t="n">
        <v>0.123819036582418</v>
      </c>
      <c r="AE14" s="19"/>
      <c r="AF14" s="19" t="n">
        <v>0.0677182179220688</v>
      </c>
      <c r="AG14" s="19"/>
      <c r="AH14" s="19" t="n">
        <v>0.0702891794484007</v>
      </c>
      <c r="AI14" s="19"/>
      <c r="AJ14" s="19" t="n">
        <v>0.044592492409775</v>
      </c>
      <c r="AK14" s="19" t="n">
        <v>0.105777686962868</v>
      </c>
      <c r="AL14" s="19" t="n">
        <v>0.0768472439810615</v>
      </c>
      <c r="AM14" s="19" t="n">
        <v>0.0443569421371345</v>
      </c>
      <c r="AN14" s="19" t="n">
        <v>0.0855721040064832</v>
      </c>
      <c r="AO14" s="19" t="n">
        <v>0.0864769997586042</v>
      </c>
      <c r="AP14" s="19" t="n">
        <v>0.0881153048436468</v>
      </c>
    </row>
    <row r="15">
      <c r="B15" s="20" t="s">
        <v>282</v>
      </c>
      <c r="C15" s="23" t="n">
        <v>0.412011071361218</v>
      </c>
      <c r="D15" s="23" t="n">
        <v>0.446164743847396</v>
      </c>
      <c r="E15" s="23" t="n">
        <v>0.377772564417112</v>
      </c>
      <c r="F15" s="23"/>
      <c r="G15" s="23" t="n">
        <v>0.408734696923064</v>
      </c>
      <c r="H15" s="23" t="n">
        <v>0.512757483059854</v>
      </c>
      <c r="I15" s="23" t="n">
        <v>0.407735375850156</v>
      </c>
      <c r="J15" s="23" t="n">
        <v>0.413318880555322</v>
      </c>
      <c r="K15" s="23" t="n">
        <v>0.369720406551053</v>
      </c>
      <c r="L15" s="23" t="n">
        <v>0.367463395900084</v>
      </c>
      <c r="M15" s="23"/>
      <c r="N15" s="23" t="n">
        <v>0.31732585225319</v>
      </c>
      <c r="O15" s="23" t="n">
        <v>0.368339106212184</v>
      </c>
      <c r="P15" s="23" t="n">
        <v>0.387619591656154</v>
      </c>
      <c r="Q15" s="23" t="n">
        <v>0.451804739116019</v>
      </c>
      <c r="R15" s="23" t="n">
        <v>0.472895563841863</v>
      </c>
      <c r="S15" s="23"/>
      <c r="T15" s="23" t="n">
        <v>0.477658461268401</v>
      </c>
      <c r="U15" s="23" t="n">
        <v>0.385200895112324</v>
      </c>
      <c r="V15" s="23" t="n">
        <v>0.357699850355448</v>
      </c>
      <c r="W15" s="23" t="n">
        <v>0.441178791997907</v>
      </c>
      <c r="X15" s="23"/>
      <c r="Y15" s="23" t="n">
        <v>0.466020971967711</v>
      </c>
      <c r="Z15" s="23" t="n">
        <v>0.448779052224238</v>
      </c>
      <c r="AA15" s="23" t="n">
        <v>0.351026111025735</v>
      </c>
      <c r="AB15" s="23" t="n">
        <v>0.402646812425096</v>
      </c>
      <c r="AC15" s="23" t="n">
        <v>0.423897956532761</v>
      </c>
      <c r="AD15" s="23" t="n">
        <v>0.267194540458712</v>
      </c>
      <c r="AE15" s="23"/>
      <c r="AF15" s="23" t="n">
        <v>0.419374075156488</v>
      </c>
      <c r="AG15" s="23"/>
      <c r="AH15" s="23" t="n">
        <v>0.415548447951543</v>
      </c>
      <c r="AI15" s="23"/>
      <c r="AJ15" s="23" t="n">
        <v>0.461720372306645</v>
      </c>
      <c r="AK15" s="23" t="n">
        <v>0.355531576358982</v>
      </c>
      <c r="AL15" s="23" t="n">
        <v>0.372012897213702</v>
      </c>
      <c r="AM15" s="23" t="n">
        <v>0.417962271597036</v>
      </c>
      <c r="AN15" s="23" t="n">
        <v>0.434539549945739</v>
      </c>
      <c r="AO15" s="23" t="n">
        <v>0.415392870173381</v>
      </c>
      <c r="AP15" s="23" t="n">
        <v>0.43266204677814</v>
      </c>
    </row>
    <row r="16">
      <c r="B16" s="20" t="s">
        <v>283</v>
      </c>
      <c r="C16" s="23" t="n">
        <v>0.263900946599578</v>
      </c>
      <c r="D16" s="23" t="n">
        <v>0.239465119280038</v>
      </c>
      <c r="E16" s="23" t="n">
        <v>0.288397470178517</v>
      </c>
      <c r="F16" s="23"/>
      <c r="G16" s="23" t="n">
        <v>0.299472510798986</v>
      </c>
      <c r="H16" s="23" t="n">
        <v>0.205690700226852</v>
      </c>
      <c r="I16" s="23" t="n">
        <v>0.254797941549865</v>
      </c>
      <c r="J16" s="23" t="n">
        <v>0.271110448542679</v>
      </c>
      <c r="K16" s="23" t="n">
        <v>0.31227935510704</v>
      </c>
      <c r="L16" s="23" t="n">
        <v>0.260306325069258</v>
      </c>
      <c r="M16" s="23"/>
      <c r="N16" s="23" t="n">
        <v>0.197639644873884</v>
      </c>
      <c r="O16" s="23" t="n">
        <v>0.313102982641595</v>
      </c>
      <c r="P16" s="23" t="n">
        <v>0.275190761036248</v>
      </c>
      <c r="Q16" s="23" t="n">
        <v>0.236888027520093</v>
      </c>
      <c r="R16" s="23" t="n">
        <v>0.265996345467354</v>
      </c>
      <c r="S16" s="23"/>
      <c r="T16" s="23" t="n">
        <v>0.211882215175044</v>
      </c>
      <c r="U16" s="23" t="n">
        <v>0.333355612495875</v>
      </c>
      <c r="V16" s="23" t="n">
        <v>0.283462389167052</v>
      </c>
      <c r="W16" s="23" t="n">
        <v>0.236334989368033</v>
      </c>
      <c r="X16" s="23"/>
      <c r="Y16" s="23" t="n">
        <v>0.232525554980027</v>
      </c>
      <c r="Z16" s="23" t="n">
        <v>0.290845890778852</v>
      </c>
      <c r="AA16" s="23" t="n">
        <v>0.284974502309569</v>
      </c>
      <c r="AB16" s="23" t="n">
        <v>0.271078021527393</v>
      </c>
      <c r="AC16" s="23" t="n">
        <v>0.220919214424262</v>
      </c>
      <c r="AD16" s="23" t="n">
        <v>0.377149377260272</v>
      </c>
      <c r="AE16" s="23"/>
      <c r="AF16" s="23" t="n">
        <v>0.262261976674573</v>
      </c>
      <c r="AG16" s="23"/>
      <c r="AH16" s="23" t="n">
        <v>0.26404162338341</v>
      </c>
      <c r="AI16" s="23"/>
      <c r="AJ16" s="23" t="n">
        <v>0.252811604676111</v>
      </c>
      <c r="AK16" s="23" t="n">
        <v>0.248293501990128</v>
      </c>
      <c r="AL16" s="23" t="n">
        <v>0.252834830425885</v>
      </c>
      <c r="AM16" s="23" t="n">
        <v>0.341386923330733</v>
      </c>
      <c r="AN16" s="23" t="n">
        <v>0.261770317286915</v>
      </c>
      <c r="AO16" s="23" t="n">
        <v>0.215893346911586</v>
      </c>
      <c r="AP16" s="23" t="n">
        <v>0.295649713453447</v>
      </c>
    </row>
    <row r="17">
      <c r="B17" s="20" t="s">
        <v>243</v>
      </c>
      <c r="C17" s="24" t="n">
        <v>0.14811012476164</v>
      </c>
      <c r="D17" s="24" t="n">
        <v>0.206699624567357</v>
      </c>
      <c r="E17" s="24" t="n">
        <v>0.0893750942385951</v>
      </c>
      <c r="F17" s="24"/>
      <c r="G17" s="24" t="n">
        <v>0.109262186124078</v>
      </c>
      <c r="H17" s="24" t="n">
        <v>0.307066782833002</v>
      </c>
      <c r="I17" s="24" t="n">
        <v>0.15293743430029</v>
      </c>
      <c r="J17" s="24" t="n">
        <v>0.142208432012643</v>
      </c>
      <c r="K17" s="24" t="n">
        <v>0.0574410514440123</v>
      </c>
      <c r="L17" s="24" t="n">
        <v>0.107157070830826</v>
      </c>
      <c r="M17" s="24"/>
      <c r="N17" s="24" t="n">
        <v>0.119686207379306</v>
      </c>
      <c r="O17" s="24" t="n">
        <v>0.0552361235705896</v>
      </c>
      <c r="P17" s="24" t="n">
        <v>0.112428830619906</v>
      </c>
      <c r="Q17" s="24" t="n">
        <v>0.214916711595926</v>
      </c>
      <c r="R17" s="24" t="n">
        <v>0.206899218374508</v>
      </c>
      <c r="S17" s="24"/>
      <c r="T17" s="24" t="n">
        <v>0.265776246093357</v>
      </c>
      <c r="U17" s="24" t="n">
        <v>0.0518452826164493</v>
      </c>
      <c r="V17" s="24" t="n">
        <v>0.0742374611883965</v>
      </c>
      <c r="W17" s="24" t="n">
        <v>0.204843802629874</v>
      </c>
      <c r="X17" s="24"/>
      <c r="Y17" s="24" t="n">
        <v>0.233495416987684</v>
      </c>
      <c r="Z17" s="24" t="n">
        <v>0.157933161445386</v>
      </c>
      <c r="AA17" s="24" t="n">
        <v>0.0660516087161666</v>
      </c>
      <c r="AB17" s="24" t="n">
        <v>0.131568790897703</v>
      </c>
      <c r="AC17" s="24" t="n">
        <v>0.2029787421085</v>
      </c>
      <c r="AD17" s="24" t="n">
        <v>-0.10995483680156</v>
      </c>
      <c r="AE17" s="24"/>
      <c r="AF17" s="24" t="n">
        <v>0.157112098481915</v>
      </c>
      <c r="AG17" s="24"/>
      <c r="AH17" s="24" t="n">
        <v>0.151506824568133</v>
      </c>
      <c r="AI17" s="24"/>
      <c r="AJ17" s="24" t="n">
        <v>0.208908767630533</v>
      </c>
      <c r="AK17" s="24" t="n">
        <v>0.107238074368854</v>
      </c>
      <c r="AL17" s="24" t="n">
        <v>0.119178066787817</v>
      </c>
      <c r="AM17" s="24" t="n">
        <v>0.0765753482663029</v>
      </c>
      <c r="AN17" s="24" t="n">
        <v>0.172769232658824</v>
      </c>
      <c r="AO17" s="24" t="n">
        <v>0.199499523261795</v>
      </c>
      <c r="AP17" s="24" t="n">
        <v>0.137012333324693</v>
      </c>
    </row>
    <row r="18">
      <c r="B18" s="18"/>
    </row>
    <row r="19">
      <c r="B19" t="s">
        <v>65</v>
      </c>
    </row>
    <row r="20">
      <c r="B20" t="s">
        <v>66</v>
      </c>
    </row>
    <row r="22">
      <c r="B22" s="9" t="str">
        <f>=HYPERLINK("#'Contents'!A1", "Return to Contents")</f>
      </c>
    </row>
  </sheetData>
  <mergeCells count="9">
    <mergeCell ref="D5:E5"/>
    <mergeCell ref="G5:L5"/>
    <mergeCell ref="N5:R5"/>
    <mergeCell ref="T5:W5"/>
    <mergeCell ref="Y5:AD5"/>
    <mergeCell ref="AF5:AF5"/>
    <mergeCell ref="AH5:AH5"/>
    <mergeCell ref="AJ5:AP5"/>
    <mergeCell ref="D2:AJ2"/>
  </mergeCells>
  <pageMargins left="0.7" right="0.7" top="0.75" bottom="0.75" header="0.3" footer="0.3"/>
  <pageSetup paperSize="9" orientation="portrait" horizontalDpi="300" verticalDpi="300" r:id="rId2"/>
  <drawing r:id="rId1"/>
</worksheet>
</file>

<file path=xl/worksheets/sheet8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2.21" hidden="0" customWidth="1"/>
    <col min="20" max="20" width="10.71" hidden="0" customWidth="1"/>
    <col min="21" max="21" width="10.71" hidden="0" customWidth="1"/>
    <col min="22" max="22" width="10.71" hidden="0" customWidth="1"/>
    <col min="23" max="23" width="10.71" hidden="0" customWidth="1"/>
    <col min="24" max="24" width="2.2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2.21" hidden="0" customWidth="1"/>
    <col min="34" max="34" width="10.71" hidden="0" customWidth="1"/>
    <col min="35" max="35" width="2.2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s>
  <sheetData>
    <row r="2" ht="40" customHeight="1">
      <c r="D2" s="16" t="s">
        <v>291</v>
      </c>
    </row>
    <row r="5" ht="30" customHeight="1">
      <c r="B5" s="17"/>
      <c r="C5" s="17"/>
      <c r="D5" s="17" t="s">
        <v>51</v>
      </c>
      <c r="E5" s="17"/>
      <c r="F5" s="17"/>
      <c r="G5" s="17" t="s">
        <v>52</v>
      </c>
      <c r="H5" s="17"/>
      <c r="I5" s="17"/>
      <c r="J5" s="17"/>
      <c r="K5" s="17"/>
      <c r="L5" s="17"/>
      <c r="M5" s="17"/>
      <c r="N5" s="17" t="s">
        <v>53</v>
      </c>
      <c r="O5" s="17"/>
      <c r="P5" s="17"/>
      <c r="Q5" s="17"/>
      <c r="R5" s="17"/>
      <c r="S5" s="17"/>
      <c r="T5" s="17" t="s">
        <v>54</v>
      </c>
      <c r="U5" s="17"/>
      <c r="V5" s="17"/>
      <c r="W5" s="17"/>
      <c r="X5" s="17"/>
      <c r="Y5" s="17" t="s">
        <v>55</v>
      </c>
      <c r="Z5" s="17"/>
      <c r="AA5" s="17"/>
      <c r="AB5" s="17"/>
      <c r="AC5" s="17"/>
      <c r="AD5" s="17"/>
      <c r="AE5" s="17"/>
      <c r="AF5" s="17" t="s">
        <v>42</v>
      </c>
      <c r="AG5" s="17"/>
      <c r="AH5" s="17" t="s">
        <v>43</v>
      </c>
      <c r="AI5" s="17"/>
      <c r="AJ5" s="17" t="s">
        <v>56</v>
      </c>
      <c r="AK5" s="17"/>
      <c r="AL5" s="17"/>
      <c r="AM5" s="17"/>
      <c r="AN5" s="17"/>
      <c r="AO5" s="17"/>
      <c r="AP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R6" s="13" t="s">
        <v>31</v>
      </c>
      <c r="T6" s="13" t="s">
        <v>32</v>
      </c>
      <c r="U6" s="13" t="s">
        <v>33</v>
      </c>
      <c r="V6" s="13" t="s">
        <v>34</v>
      </c>
      <c r="W6" s="13" t="s">
        <v>35</v>
      </c>
      <c r="Y6" s="13" t="s">
        <v>36</v>
      </c>
      <c r="Z6" s="13" t="s">
        <v>37</v>
      </c>
      <c r="AA6" s="13" t="s">
        <v>38</v>
      </c>
      <c r="AB6" s="13" t="s">
        <v>39</v>
      </c>
      <c r="AC6" s="13" t="s">
        <v>40</v>
      </c>
      <c r="AD6" s="13" t="s">
        <v>41</v>
      </c>
      <c r="AF6" s="13" t="s">
        <v>42</v>
      </c>
      <c r="AH6" s="13" t="s">
        <v>43</v>
      </c>
      <c r="AJ6" s="13" t="s">
        <v>44</v>
      </c>
      <c r="AK6" s="13" t="s">
        <v>45</v>
      </c>
      <c r="AL6" s="13" t="s">
        <v>46</v>
      </c>
      <c r="AM6" s="13" t="s">
        <v>47</v>
      </c>
      <c r="AN6" s="13" t="s">
        <v>48</v>
      </c>
      <c r="AO6" s="13" t="s">
        <v>49</v>
      </c>
      <c r="AP6" s="13" t="s">
        <v>50</v>
      </c>
    </row>
    <row r="7" ht="30" customHeight="1">
      <c r="B7" s="11" t="s">
        <v>19</v>
      </c>
      <c r="C7" s="11" t="n">
        <v>1001</v>
      </c>
      <c r="D7" s="11" t="n">
        <v>498</v>
      </c>
      <c r="E7" s="11" t="n">
        <v>503</v>
      </c>
      <c r="F7" s="11"/>
      <c r="G7" s="11" t="n">
        <v>125</v>
      </c>
      <c r="H7" s="11" t="n">
        <v>185</v>
      </c>
      <c r="I7" s="11" t="n">
        <v>192</v>
      </c>
      <c r="J7" s="11" t="n">
        <v>175</v>
      </c>
      <c r="K7" s="11" t="n">
        <v>131</v>
      </c>
      <c r="L7" s="11" t="n">
        <v>193</v>
      </c>
      <c r="M7" s="11"/>
      <c r="N7" s="11" t="n">
        <v>55</v>
      </c>
      <c r="O7" s="11" t="n">
        <v>178</v>
      </c>
      <c r="P7" s="11" t="n">
        <v>209</v>
      </c>
      <c r="Q7" s="11" t="n">
        <v>374</v>
      </c>
      <c r="R7" s="11" t="n">
        <v>183</v>
      </c>
      <c r="S7" s="11"/>
      <c r="T7" s="11" t="n">
        <v>51</v>
      </c>
      <c r="U7" s="11" t="n">
        <v>158</v>
      </c>
      <c r="V7" s="11" t="n">
        <v>168</v>
      </c>
      <c r="W7" s="11" t="n">
        <v>523</v>
      </c>
      <c r="X7" s="11"/>
      <c r="Y7" s="11" t="n">
        <v>473</v>
      </c>
      <c r="Z7" s="11" t="n">
        <v>105</v>
      </c>
      <c r="AA7" s="11" t="n">
        <v>228</v>
      </c>
      <c r="AB7" s="11" t="n">
        <v>58</v>
      </c>
      <c r="AC7" s="11" t="n">
        <v>67</v>
      </c>
      <c r="AD7" s="11" t="n">
        <v>60</v>
      </c>
      <c r="AE7" s="11"/>
      <c r="AF7" s="11" t="n">
        <v>484</v>
      </c>
      <c r="AG7" s="11"/>
      <c r="AH7" s="11" t="n">
        <v>939</v>
      </c>
      <c r="AI7" s="11"/>
      <c r="AJ7" s="11" t="n">
        <v>270</v>
      </c>
      <c r="AK7" s="11" t="n">
        <v>188</v>
      </c>
      <c r="AL7" s="11" t="n">
        <v>196</v>
      </c>
      <c r="AM7" s="11" t="n">
        <v>89</v>
      </c>
      <c r="AN7" s="11" t="n">
        <v>62</v>
      </c>
      <c r="AO7" s="11" t="n">
        <v>98</v>
      </c>
      <c r="AP7" s="11" t="n">
        <v>98</v>
      </c>
    </row>
    <row r="8" ht="30" customHeight="1">
      <c r="B8" s="12" t="s">
        <v>20</v>
      </c>
      <c r="C8" s="12" t="n">
        <v>1001</v>
      </c>
      <c r="D8" s="12" t="n">
        <v>501</v>
      </c>
      <c r="E8" s="12" t="n">
        <v>500</v>
      </c>
      <c r="F8" s="12"/>
      <c r="G8" s="12" t="n">
        <v>108</v>
      </c>
      <c r="H8" s="12" t="n">
        <v>174</v>
      </c>
      <c r="I8" s="12" t="n">
        <v>165</v>
      </c>
      <c r="J8" s="12" t="n">
        <v>172</v>
      </c>
      <c r="K8" s="12" t="n">
        <v>152</v>
      </c>
      <c r="L8" s="12" t="n">
        <v>230</v>
      </c>
      <c r="M8" s="12"/>
      <c r="N8" s="12" t="n">
        <v>68</v>
      </c>
      <c r="O8" s="12" t="n">
        <v>207</v>
      </c>
      <c r="P8" s="12" t="n">
        <v>264</v>
      </c>
      <c r="Q8" s="12" t="n">
        <v>311</v>
      </c>
      <c r="R8" s="12" t="n">
        <v>149</v>
      </c>
      <c r="S8" s="12"/>
      <c r="T8" s="12" t="n">
        <v>49</v>
      </c>
      <c r="U8" s="12" t="n">
        <v>181</v>
      </c>
      <c r="V8" s="12" t="n">
        <v>180</v>
      </c>
      <c r="W8" s="12" t="n">
        <v>487</v>
      </c>
      <c r="X8" s="12"/>
      <c r="Y8" s="12" t="n">
        <v>424</v>
      </c>
      <c r="Z8" s="12" t="n">
        <v>104</v>
      </c>
      <c r="AA8" s="12" t="n">
        <v>272</v>
      </c>
      <c r="AB8" s="12" t="n">
        <v>65</v>
      </c>
      <c r="AC8" s="12" t="n">
        <v>57</v>
      </c>
      <c r="AD8" s="12" t="n">
        <v>67</v>
      </c>
      <c r="AE8" s="12"/>
      <c r="AF8" s="12" t="n">
        <v>498</v>
      </c>
      <c r="AG8" s="12"/>
      <c r="AH8" s="12" t="n">
        <v>939</v>
      </c>
      <c r="AI8" s="12"/>
      <c r="AJ8" s="12" t="n">
        <v>241</v>
      </c>
      <c r="AK8" s="12" t="n">
        <v>190</v>
      </c>
      <c r="AL8" s="12" t="n">
        <v>170</v>
      </c>
      <c r="AM8" s="12" t="n">
        <v>93</v>
      </c>
      <c r="AN8" s="12" t="n">
        <v>76</v>
      </c>
      <c r="AO8" s="12" t="n">
        <v>86</v>
      </c>
      <c r="AP8" s="12" t="n">
        <v>145</v>
      </c>
    </row>
    <row r="9">
      <c r="B9" s="20" t="s">
        <v>277</v>
      </c>
      <c r="C9" s="19" t="n">
        <v>0.153325304406025</v>
      </c>
      <c r="D9" s="19" t="n">
        <v>0.1689735467359</v>
      </c>
      <c r="E9" s="19" t="n">
        <v>0.137638193337917</v>
      </c>
      <c r="F9" s="19"/>
      <c r="G9" s="19" t="n">
        <v>0.197886512900116</v>
      </c>
      <c r="H9" s="19" t="n">
        <v>0.21864965601989</v>
      </c>
      <c r="I9" s="19" t="n">
        <v>0.206651673250459</v>
      </c>
      <c r="J9" s="19" t="n">
        <v>0.188435400680592</v>
      </c>
      <c r="K9" s="19" t="n">
        <v>0.0934829451890902</v>
      </c>
      <c r="L9" s="19" t="n">
        <v>0.0580392799439997</v>
      </c>
      <c r="M9" s="19"/>
      <c r="N9" s="19" t="n">
        <v>0.151696372398184</v>
      </c>
      <c r="O9" s="19" t="n">
        <v>0.140875038305224</v>
      </c>
      <c r="P9" s="19" t="n">
        <v>0.0932029973118283</v>
      </c>
      <c r="Q9" s="19" t="n">
        <v>0.212320073460255</v>
      </c>
      <c r="R9" s="19" t="n">
        <v>0.156527952087441</v>
      </c>
      <c r="S9" s="19"/>
      <c r="T9" s="19" t="n">
        <v>0.154178814098099</v>
      </c>
      <c r="U9" s="19" t="n">
        <v>0.10100790260303</v>
      </c>
      <c r="V9" s="19" t="n">
        <v>0.112247714824983</v>
      </c>
      <c r="W9" s="19" t="n">
        <v>0.191758606852713</v>
      </c>
      <c r="X9" s="19"/>
      <c r="Y9" s="19" t="n">
        <v>0.216802772326367</v>
      </c>
      <c r="Z9" s="19" t="n">
        <v>0.16142483007213</v>
      </c>
      <c r="AA9" s="19" t="n">
        <v>0.0587986400187676</v>
      </c>
      <c r="AB9" s="19" t="n">
        <v>0.110711134063217</v>
      </c>
      <c r="AC9" s="19" t="n">
        <v>0.224892245661033</v>
      </c>
      <c r="AD9" s="19" t="n">
        <v>0.129103330753306</v>
      </c>
      <c r="AE9" s="19"/>
      <c r="AF9" s="19" t="n">
        <v>0.152665335163638</v>
      </c>
      <c r="AG9" s="19"/>
      <c r="AH9" s="19" t="n">
        <v>0.1562620201134</v>
      </c>
      <c r="AI9" s="19"/>
      <c r="AJ9" s="19" t="n">
        <v>0.196750083682892</v>
      </c>
      <c r="AK9" s="19" t="n">
        <v>0.13166203172045</v>
      </c>
      <c r="AL9" s="19" t="n">
        <v>0.149416743750043</v>
      </c>
      <c r="AM9" s="19" t="n">
        <v>0.171556762390305</v>
      </c>
      <c r="AN9" s="19" t="n">
        <v>0.109283438140011</v>
      </c>
      <c r="AO9" s="19" t="n">
        <v>0.108595934188148</v>
      </c>
      <c r="AP9" s="19" t="n">
        <v>0.152039010602357</v>
      </c>
    </row>
    <row r="10">
      <c r="B10" s="20" t="s">
        <v>278</v>
      </c>
      <c r="C10" s="19" t="n">
        <v>0.261367005390791</v>
      </c>
      <c r="D10" s="19" t="n">
        <v>0.292819495306407</v>
      </c>
      <c r="E10" s="19" t="n">
        <v>0.229836390496564</v>
      </c>
      <c r="F10" s="19"/>
      <c r="G10" s="19" t="n">
        <v>0.449745516634656</v>
      </c>
      <c r="H10" s="19" t="n">
        <v>0.339153062088717</v>
      </c>
      <c r="I10" s="19" t="n">
        <v>0.327776308648012</v>
      </c>
      <c r="J10" s="19" t="n">
        <v>0.22706656802462</v>
      </c>
      <c r="K10" s="19" t="n">
        <v>0.217578730632739</v>
      </c>
      <c r="L10" s="19" t="n">
        <v>0.120948494607498</v>
      </c>
      <c r="M10" s="19"/>
      <c r="N10" s="19" t="n">
        <v>0.141755173043476</v>
      </c>
      <c r="O10" s="19" t="n">
        <v>0.246736462508497</v>
      </c>
      <c r="P10" s="19" t="n">
        <v>0.208672023780751</v>
      </c>
      <c r="Q10" s="19" t="n">
        <v>0.290818981626522</v>
      </c>
      <c r="R10" s="19" t="n">
        <v>0.37213521811319</v>
      </c>
      <c r="S10" s="19"/>
      <c r="T10" s="19" t="n">
        <v>0.386024080125737</v>
      </c>
      <c r="U10" s="19" t="n">
        <v>0.236640382652288</v>
      </c>
      <c r="V10" s="19" t="n">
        <v>0.164392124404582</v>
      </c>
      <c r="W10" s="19" t="n">
        <v>0.300509365121522</v>
      </c>
      <c r="X10" s="19"/>
      <c r="Y10" s="19" t="n">
        <v>0.320179946404535</v>
      </c>
      <c r="Z10" s="19" t="n">
        <v>0.292088075115489</v>
      </c>
      <c r="AA10" s="19" t="n">
        <v>0.142324089591346</v>
      </c>
      <c r="AB10" s="19" t="n">
        <v>0.250418147148959</v>
      </c>
      <c r="AC10" s="19" t="n">
        <v>0.491964066628963</v>
      </c>
      <c r="AD10" s="19" t="n">
        <v>0.110721800972286</v>
      </c>
      <c r="AE10" s="19"/>
      <c r="AF10" s="19" t="n">
        <v>0.232421708952199</v>
      </c>
      <c r="AG10" s="19"/>
      <c r="AH10" s="19" t="n">
        <v>0.267709378828944</v>
      </c>
      <c r="AI10" s="19"/>
      <c r="AJ10" s="19" t="n">
        <v>0.283228520642269</v>
      </c>
      <c r="AK10" s="19" t="n">
        <v>0.239645655168372</v>
      </c>
      <c r="AL10" s="19" t="n">
        <v>0.260278719006763</v>
      </c>
      <c r="AM10" s="19" t="n">
        <v>0.272757994596682</v>
      </c>
      <c r="AN10" s="19" t="n">
        <v>0.195934874178866</v>
      </c>
      <c r="AO10" s="19" t="n">
        <v>0.290641325986018</v>
      </c>
      <c r="AP10" s="19" t="n">
        <v>0.264396856816356</v>
      </c>
    </row>
    <row r="11">
      <c r="B11" s="20" t="s">
        <v>279</v>
      </c>
      <c r="C11" s="19" t="n">
        <v>0.189796574107603</v>
      </c>
      <c r="D11" s="19" t="n">
        <v>0.208913037753107</v>
      </c>
      <c r="E11" s="19" t="n">
        <v>0.170632626993623</v>
      </c>
      <c r="F11" s="19"/>
      <c r="G11" s="19" t="n">
        <v>0.195429413477383</v>
      </c>
      <c r="H11" s="19" t="n">
        <v>0.185118782796989</v>
      </c>
      <c r="I11" s="19" t="n">
        <v>0.191909084890388</v>
      </c>
      <c r="J11" s="19" t="n">
        <v>0.174377613312563</v>
      </c>
      <c r="K11" s="19" t="n">
        <v>0.238625484926923</v>
      </c>
      <c r="L11" s="19" t="n">
        <v>0.168444153555313</v>
      </c>
      <c r="M11" s="19"/>
      <c r="N11" s="19" t="n">
        <v>0.188726638163535</v>
      </c>
      <c r="O11" s="19" t="n">
        <v>0.201956362728122</v>
      </c>
      <c r="P11" s="19" t="n">
        <v>0.227318437139826</v>
      </c>
      <c r="Q11" s="19" t="n">
        <v>0.176949358693815</v>
      </c>
      <c r="R11" s="19" t="n">
        <v>0.13178768554063</v>
      </c>
      <c r="S11" s="19"/>
      <c r="T11" s="19" t="n">
        <v>0.226883755301507</v>
      </c>
      <c r="U11" s="19" t="n">
        <v>0.225136953347727</v>
      </c>
      <c r="V11" s="19" t="n">
        <v>0.209499706738325</v>
      </c>
      <c r="W11" s="19" t="n">
        <v>0.163364116519241</v>
      </c>
      <c r="X11" s="19"/>
      <c r="Y11" s="19" t="n">
        <v>0.184380258409166</v>
      </c>
      <c r="Z11" s="19" t="n">
        <v>0.291049278452744</v>
      </c>
      <c r="AA11" s="19" t="n">
        <v>0.162846340358102</v>
      </c>
      <c r="AB11" s="19" t="n">
        <v>0.201765074595119</v>
      </c>
      <c r="AC11" s="19" t="n">
        <v>0.192767882276818</v>
      </c>
      <c r="AD11" s="19" t="n">
        <v>0.144105927923347</v>
      </c>
      <c r="AE11" s="19"/>
      <c r="AF11" s="19" t="n">
        <v>0.214435064378565</v>
      </c>
      <c r="AG11" s="19"/>
      <c r="AH11" s="19" t="n">
        <v>0.185171096948754</v>
      </c>
      <c r="AI11" s="19"/>
      <c r="AJ11" s="19" t="n">
        <v>0.178486931652582</v>
      </c>
      <c r="AK11" s="19" t="n">
        <v>0.201372518014106</v>
      </c>
      <c r="AL11" s="19" t="n">
        <v>0.20167263501995</v>
      </c>
      <c r="AM11" s="19" t="n">
        <v>0.2457869246508</v>
      </c>
      <c r="AN11" s="19" t="n">
        <v>0.121264497729376</v>
      </c>
      <c r="AO11" s="19" t="n">
        <v>0.240232628769193</v>
      </c>
      <c r="AP11" s="19" t="n">
        <v>0.149597254367305</v>
      </c>
    </row>
    <row r="12">
      <c r="B12" s="20" t="s">
        <v>280</v>
      </c>
      <c r="C12" s="19" t="n">
        <v>0.0968941885251276</v>
      </c>
      <c r="D12" s="19" t="n">
        <v>0.0774025367365022</v>
      </c>
      <c r="E12" s="19" t="n">
        <v>0.116434255713715</v>
      </c>
      <c r="F12" s="19"/>
      <c r="G12" s="19" t="n">
        <v>0.0817370054368308</v>
      </c>
      <c r="H12" s="19" t="n">
        <v>0.0978492687315548</v>
      </c>
      <c r="I12" s="19" t="n">
        <v>0.127248638598551</v>
      </c>
      <c r="J12" s="19" t="n">
        <v>0.093637434529478</v>
      </c>
      <c r="K12" s="19" t="n">
        <v>0.075104520762583</v>
      </c>
      <c r="L12" s="19" t="n">
        <v>0.0983820762966699</v>
      </c>
      <c r="M12" s="19"/>
      <c r="N12" s="19" t="n">
        <v>0.0140234015922836</v>
      </c>
      <c r="O12" s="19" t="n">
        <v>0.114242628131519</v>
      </c>
      <c r="P12" s="19" t="n">
        <v>0.113271511803723</v>
      </c>
      <c r="Q12" s="19" t="n">
        <v>0.0784266552643664</v>
      </c>
      <c r="R12" s="19" t="n">
        <v>0.112856966238623</v>
      </c>
      <c r="S12" s="19"/>
      <c r="T12" s="19" t="n">
        <v>0.120332830789099</v>
      </c>
      <c r="U12" s="19" t="n">
        <v>0.0885877606245848</v>
      </c>
      <c r="V12" s="19" t="n">
        <v>0.0787051479871029</v>
      </c>
      <c r="W12" s="19" t="n">
        <v>0.102010105081419</v>
      </c>
      <c r="X12" s="19"/>
      <c r="Y12" s="19" t="n">
        <v>0.0957082247103241</v>
      </c>
      <c r="Z12" s="19" t="n">
        <v>0.117154521027818</v>
      </c>
      <c r="AA12" s="19" t="n">
        <v>0.0832736097990865</v>
      </c>
      <c r="AB12" s="19" t="n">
        <v>0.121001211695727</v>
      </c>
      <c r="AC12" s="19" t="n">
        <v>0.0487502990603907</v>
      </c>
      <c r="AD12" s="19" t="n">
        <v>0.162862121377817</v>
      </c>
      <c r="AE12" s="19"/>
      <c r="AF12" s="19" t="n">
        <v>0.0901972588619805</v>
      </c>
      <c r="AG12" s="19"/>
      <c r="AH12" s="19" t="n">
        <v>0.0971760155647609</v>
      </c>
      <c r="AI12" s="19"/>
      <c r="AJ12" s="19" t="n">
        <v>0.0726384362302823</v>
      </c>
      <c r="AK12" s="19" t="n">
        <v>0.0904038550587393</v>
      </c>
      <c r="AL12" s="19" t="n">
        <v>0.11194896867284</v>
      </c>
      <c r="AM12" s="19" t="n">
        <v>0.0438144199729395</v>
      </c>
      <c r="AN12" s="19" t="n">
        <v>0.125697313100982</v>
      </c>
      <c r="AO12" s="19" t="n">
        <v>0.0807721501073628</v>
      </c>
      <c r="AP12" s="19" t="n">
        <v>0.156572556442899</v>
      </c>
    </row>
    <row r="13">
      <c r="B13" s="20" t="s">
        <v>281</v>
      </c>
      <c r="C13" s="19" t="n">
        <v>0.183932131203315</v>
      </c>
      <c r="D13" s="19" t="n">
        <v>0.14582227511843</v>
      </c>
      <c r="E13" s="19" t="n">
        <v>0.222136648528041</v>
      </c>
      <c r="F13" s="19"/>
      <c r="G13" s="19" t="n">
        <v>0.0407886208259701</v>
      </c>
      <c r="H13" s="19" t="n">
        <v>0.117566002145528</v>
      </c>
      <c r="I13" s="19" t="n">
        <v>0.10134390551876</v>
      </c>
      <c r="J13" s="19" t="n">
        <v>0.227664579800941</v>
      </c>
      <c r="K13" s="19" t="n">
        <v>0.229820113519874</v>
      </c>
      <c r="L13" s="19" t="n">
        <v>0.297585597108359</v>
      </c>
      <c r="M13" s="19"/>
      <c r="N13" s="19" t="n">
        <v>0.319972028809376</v>
      </c>
      <c r="O13" s="19" t="n">
        <v>0.174220026754977</v>
      </c>
      <c r="P13" s="19" t="n">
        <v>0.203557252915971</v>
      </c>
      <c r="Q13" s="19" t="n">
        <v>0.177729878974215</v>
      </c>
      <c r="R13" s="19" t="n">
        <v>0.115447410011706</v>
      </c>
      <c r="S13" s="19"/>
      <c r="T13" s="19" t="n">
        <v>0.0557245858945801</v>
      </c>
      <c r="U13" s="19" t="n">
        <v>0.247372856033921</v>
      </c>
      <c r="V13" s="19" t="n">
        <v>0.282139966047002</v>
      </c>
      <c r="W13" s="19" t="n">
        <v>0.132687173569621</v>
      </c>
      <c r="X13" s="19"/>
      <c r="Y13" s="19" t="n">
        <v>0.124453820881609</v>
      </c>
      <c r="Z13" s="19" t="n">
        <v>0.124689455124746</v>
      </c>
      <c r="AA13" s="19" t="n">
        <v>0.299047826712375</v>
      </c>
      <c r="AB13" s="19" t="n">
        <v>0.233124117410351</v>
      </c>
      <c r="AC13" s="19" t="n">
        <v>0.0280252323862956</v>
      </c>
      <c r="AD13" s="19" t="n">
        <v>0.269636206589989</v>
      </c>
      <c r="AE13" s="19"/>
      <c r="AF13" s="19" t="n">
        <v>0.194861968115664</v>
      </c>
      <c r="AG13" s="19"/>
      <c r="AH13" s="19" t="n">
        <v>0.178901490353229</v>
      </c>
      <c r="AI13" s="19"/>
      <c r="AJ13" s="19" t="n">
        <v>0.195777512511387</v>
      </c>
      <c r="AK13" s="19" t="n">
        <v>0.175577046802628</v>
      </c>
      <c r="AL13" s="19" t="n">
        <v>0.163838010541759</v>
      </c>
      <c r="AM13" s="19" t="n">
        <v>0.209128160159596</v>
      </c>
      <c r="AN13" s="19" t="n">
        <v>0.27801170014309</v>
      </c>
      <c r="AO13" s="19" t="n">
        <v>0.150488452373482</v>
      </c>
      <c r="AP13" s="19" t="n">
        <v>0.153115635343717</v>
      </c>
    </row>
    <row r="14">
      <c r="B14" s="20" t="s">
        <v>60</v>
      </c>
      <c r="C14" s="19" t="n">
        <v>0.114684796367138</v>
      </c>
      <c r="D14" s="19" t="n">
        <v>0.106069108349653</v>
      </c>
      <c r="E14" s="19" t="n">
        <v>0.12332188493014</v>
      </c>
      <c r="F14" s="19"/>
      <c r="G14" s="19" t="n">
        <v>0.0344129307250442</v>
      </c>
      <c r="H14" s="19" t="n">
        <v>0.0416632282173212</v>
      </c>
      <c r="I14" s="19" t="n">
        <v>0.0450703890938294</v>
      </c>
      <c r="J14" s="19" t="n">
        <v>0.0888184036518058</v>
      </c>
      <c r="K14" s="19" t="n">
        <v>0.145388204968791</v>
      </c>
      <c r="L14" s="19" t="n">
        <v>0.25660039848816</v>
      </c>
      <c r="M14" s="19"/>
      <c r="N14" s="19" t="n">
        <v>0.183826385993145</v>
      </c>
      <c r="O14" s="19" t="n">
        <v>0.121969481571662</v>
      </c>
      <c r="P14" s="19" t="n">
        <v>0.1539777770479</v>
      </c>
      <c r="Q14" s="19" t="n">
        <v>0.0637550519808274</v>
      </c>
      <c r="R14" s="19" t="n">
        <v>0.11124476800841</v>
      </c>
      <c r="S14" s="19"/>
      <c r="T14" s="19" t="n">
        <v>0.0568559337909782</v>
      </c>
      <c r="U14" s="19" t="n">
        <v>0.10125414473845</v>
      </c>
      <c r="V14" s="19" t="n">
        <v>0.153015339998005</v>
      </c>
      <c r="W14" s="19" t="n">
        <v>0.109670632855483</v>
      </c>
      <c r="X14" s="19"/>
      <c r="Y14" s="19" t="n">
        <v>0.0584749772679988</v>
      </c>
      <c r="Z14" s="19" t="n">
        <v>0.013593840207074</v>
      </c>
      <c r="AA14" s="19" t="n">
        <v>0.253709493520323</v>
      </c>
      <c r="AB14" s="19" t="n">
        <v>0.0829803150866274</v>
      </c>
      <c r="AC14" s="19" t="n">
        <v>0.0136002739864999</v>
      </c>
      <c r="AD14" s="19" t="n">
        <v>0.183570612383254</v>
      </c>
      <c r="AE14" s="19"/>
      <c r="AF14" s="19" t="n">
        <v>0.115418664527954</v>
      </c>
      <c r="AG14" s="19"/>
      <c r="AH14" s="19" t="n">
        <v>0.114779998190911</v>
      </c>
      <c r="AI14" s="19"/>
      <c r="AJ14" s="19" t="n">
        <v>0.073118515280587</v>
      </c>
      <c r="AK14" s="19" t="n">
        <v>0.161338893235705</v>
      </c>
      <c r="AL14" s="19" t="n">
        <v>0.112844923008645</v>
      </c>
      <c r="AM14" s="19" t="n">
        <v>0.0569557382296772</v>
      </c>
      <c r="AN14" s="19" t="n">
        <v>0.169808176707675</v>
      </c>
      <c r="AO14" s="19" t="n">
        <v>0.129269508575796</v>
      </c>
      <c r="AP14" s="19" t="n">
        <v>0.124278686427365</v>
      </c>
    </row>
    <row r="15">
      <c r="B15" s="20" t="s">
        <v>282</v>
      </c>
      <c r="C15" s="23" t="n">
        <v>0.414692309796816</v>
      </c>
      <c r="D15" s="23" t="n">
        <v>0.461793042042307</v>
      </c>
      <c r="E15" s="23" t="n">
        <v>0.367474583834481</v>
      </c>
      <c r="F15" s="23"/>
      <c r="G15" s="23" t="n">
        <v>0.647632029534772</v>
      </c>
      <c r="H15" s="23" t="n">
        <v>0.557802718108608</v>
      </c>
      <c r="I15" s="23" t="n">
        <v>0.534427981898471</v>
      </c>
      <c r="J15" s="23" t="n">
        <v>0.415501968705211</v>
      </c>
      <c r="K15" s="23" t="n">
        <v>0.311061675821829</v>
      </c>
      <c r="L15" s="23" t="n">
        <v>0.178987774551498</v>
      </c>
      <c r="M15" s="23"/>
      <c r="N15" s="23" t="n">
        <v>0.293451545441661</v>
      </c>
      <c r="O15" s="23" t="n">
        <v>0.38761150081372</v>
      </c>
      <c r="P15" s="23" t="n">
        <v>0.30187502109258</v>
      </c>
      <c r="Q15" s="23" t="n">
        <v>0.503139055086777</v>
      </c>
      <c r="R15" s="23" t="n">
        <v>0.528663170200631</v>
      </c>
      <c r="S15" s="23"/>
      <c r="T15" s="23" t="n">
        <v>0.540202894223836</v>
      </c>
      <c r="U15" s="23" t="n">
        <v>0.337648285255318</v>
      </c>
      <c r="V15" s="23" t="n">
        <v>0.276639839229566</v>
      </c>
      <c r="W15" s="23" t="n">
        <v>0.492267971974236</v>
      </c>
      <c r="X15" s="23"/>
      <c r="Y15" s="23" t="n">
        <v>0.536982718730902</v>
      </c>
      <c r="Z15" s="23" t="n">
        <v>0.453512905187619</v>
      </c>
      <c r="AA15" s="23" t="n">
        <v>0.201122729610114</v>
      </c>
      <c r="AB15" s="23" t="n">
        <v>0.361129281212176</v>
      </c>
      <c r="AC15" s="23" t="n">
        <v>0.716856312289995</v>
      </c>
      <c r="AD15" s="23" t="n">
        <v>0.239825131725592</v>
      </c>
      <c r="AE15" s="23"/>
      <c r="AF15" s="23" t="n">
        <v>0.385087044115837</v>
      </c>
      <c r="AG15" s="23"/>
      <c r="AH15" s="23" t="n">
        <v>0.423971398942344</v>
      </c>
      <c r="AI15" s="23"/>
      <c r="AJ15" s="23" t="n">
        <v>0.479978604325161</v>
      </c>
      <c r="AK15" s="23" t="n">
        <v>0.371307686888823</v>
      </c>
      <c r="AL15" s="23" t="n">
        <v>0.409695462756806</v>
      </c>
      <c r="AM15" s="23" t="n">
        <v>0.444314756986987</v>
      </c>
      <c r="AN15" s="23" t="n">
        <v>0.305218312318877</v>
      </c>
      <c r="AO15" s="23" t="n">
        <v>0.399237260174166</v>
      </c>
      <c r="AP15" s="23" t="n">
        <v>0.416435867418713</v>
      </c>
    </row>
    <row r="16">
      <c r="B16" s="20" t="s">
        <v>283</v>
      </c>
      <c r="C16" s="23" t="n">
        <v>0.280826319728443</v>
      </c>
      <c r="D16" s="23" t="n">
        <v>0.223224811854932</v>
      </c>
      <c r="E16" s="23" t="n">
        <v>0.338570904241756</v>
      </c>
      <c r="F16" s="23"/>
      <c r="G16" s="23" t="n">
        <v>0.122525626262801</v>
      </c>
      <c r="H16" s="23" t="n">
        <v>0.215415270877083</v>
      </c>
      <c r="I16" s="23" t="n">
        <v>0.228592544117311</v>
      </c>
      <c r="J16" s="23" t="n">
        <v>0.321302014330419</v>
      </c>
      <c r="K16" s="23" t="n">
        <v>0.304924634282457</v>
      </c>
      <c r="L16" s="23" t="n">
        <v>0.395967673405029</v>
      </c>
      <c r="M16" s="23"/>
      <c r="N16" s="23" t="n">
        <v>0.333995430401659</v>
      </c>
      <c r="O16" s="23" t="n">
        <v>0.288462654886496</v>
      </c>
      <c r="P16" s="23" t="n">
        <v>0.316828764719694</v>
      </c>
      <c r="Q16" s="23" t="n">
        <v>0.256156534238581</v>
      </c>
      <c r="R16" s="23" t="n">
        <v>0.228304376250329</v>
      </c>
      <c r="S16" s="23"/>
      <c r="T16" s="23" t="n">
        <v>0.176057416683679</v>
      </c>
      <c r="U16" s="23" t="n">
        <v>0.335960616658505</v>
      </c>
      <c r="V16" s="23" t="n">
        <v>0.360845114034105</v>
      </c>
      <c r="W16" s="23" t="n">
        <v>0.23469727865104</v>
      </c>
      <c r="X16" s="23"/>
      <c r="Y16" s="23" t="n">
        <v>0.220162045591933</v>
      </c>
      <c r="Z16" s="23" t="n">
        <v>0.241843976152563</v>
      </c>
      <c r="AA16" s="23" t="n">
        <v>0.382321436511461</v>
      </c>
      <c r="AB16" s="23" t="n">
        <v>0.354125329106078</v>
      </c>
      <c r="AC16" s="23" t="n">
        <v>0.0767755314466864</v>
      </c>
      <c r="AD16" s="23" t="n">
        <v>0.432498327967807</v>
      </c>
      <c r="AE16" s="23"/>
      <c r="AF16" s="23" t="n">
        <v>0.285059226977644</v>
      </c>
      <c r="AG16" s="23"/>
      <c r="AH16" s="23" t="n">
        <v>0.27607750591799</v>
      </c>
      <c r="AI16" s="23"/>
      <c r="AJ16" s="23" t="n">
        <v>0.26841594874167</v>
      </c>
      <c r="AK16" s="23" t="n">
        <v>0.265980901861367</v>
      </c>
      <c r="AL16" s="23" t="n">
        <v>0.275786979214599</v>
      </c>
      <c r="AM16" s="23" t="n">
        <v>0.252942580132535</v>
      </c>
      <c r="AN16" s="23" t="n">
        <v>0.403709013244072</v>
      </c>
      <c r="AO16" s="23" t="n">
        <v>0.231260602480845</v>
      </c>
      <c r="AP16" s="23" t="n">
        <v>0.309688191786616</v>
      </c>
    </row>
    <row r="17">
      <c r="B17" s="20" t="s">
        <v>243</v>
      </c>
      <c r="C17" s="24" t="n">
        <v>0.133865990068374</v>
      </c>
      <c r="D17" s="24" t="n">
        <v>0.238568230187375</v>
      </c>
      <c r="E17" s="24" t="n">
        <v>0.028903679592725</v>
      </c>
      <c r="F17" s="24"/>
      <c r="G17" s="24" t="n">
        <v>0.525106403271971</v>
      </c>
      <c r="H17" s="24" t="n">
        <v>0.342387447231525</v>
      </c>
      <c r="I17" s="24" t="n">
        <v>0.30583543778116</v>
      </c>
      <c r="J17" s="24" t="n">
        <v>0.0941999543747919</v>
      </c>
      <c r="K17" s="24" t="n">
        <v>0.00613704153937261</v>
      </c>
      <c r="L17" s="24" t="n">
        <v>-0.216979898853531</v>
      </c>
      <c r="M17" s="24"/>
      <c r="N17" s="24" t="n">
        <v>-0.0405438849599984</v>
      </c>
      <c r="O17" s="24" t="n">
        <v>0.0991488459272246</v>
      </c>
      <c r="P17" s="24" t="n">
        <v>-0.0149537436271147</v>
      </c>
      <c r="Q17" s="24" t="n">
        <v>0.246982520848196</v>
      </c>
      <c r="R17" s="24" t="n">
        <v>0.300358793950302</v>
      </c>
      <c r="S17" s="24"/>
      <c r="T17" s="24" t="n">
        <v>0.364145477540157</v>
      </c>
      <c r="U17" s="24" t="n">
        <v>0.00168766859681219</v>
      </c>
      <c r="V17" s="24" t="n">
        <v>-0.0842052748045389</v>
      </c>
      <c r="W17" s="24" t="n">
        <v>0.257570693323196</v>
      </c>
      <c r="X17" s="24"/>
      <c r="Y17" s="24" t="n">
        <v>0.316820673138969</v>
      </c>
      <c r="Z17" s="24" t="n">
        <v>0.211668929035056</v>
      </c>
      <c r="AA17" s="24" t="n">
        <v>-0.181198706901347</v>
      </c>
      <c r="AB17" s="24" t="n">
        <v>0.0070039521060975</v>
      </c>
      <c r="AC17" s="24" t="n">
        <v>0.640080780843309</v>
      </c>
      <c r="AD17" s="24" t="n">
        <v>-0.192673196242214</v>
      </c>
      <c r="AE17" s="24"/>
      <c r="AF17" s="24" t="n">
        <v>0.100027817138192</v>
      </c>
      <c r="AG17" s="24"/>
      <c r="AH17" s="24" t="n">
        <v>0.147893893024354</v>
      </c>
      <c r="AI17" s="24"/>
      <c r="AJ17" s="24" t="n">
        <v>0.211562655583492</v>
      </c>
      <c r="AK17" s="24" t="n">
        <v>0.105326785027456</v>
      </c>
      <c r="AL17" s="24" t="n">
        <v>0.133908483542207</v>
      </c>
      <c r="AM17" s="24" t="n">
        <v>0.191372176854452</v>
      </c>
      <c r="AN17" s="24" t="n">
        <v>-0.0984907009251954</v>
      </c>
      <c r="AO17" s="24" t="n">
        <v>0.167976657693321</v>
      </c>
      <c r="AP17" s="24" t="n">
        <v>0.106747675632096</v>
      </c>
    </row>
    <row r="18">
      <c r="B18" s="18"/>
    </row>
    <row r="19">
      <c r="B19" t="s">
        <v>65</v>
      </c>
    </row>
    <row r="20">
      <c r="B20" t="s">
        <v>66</v>
      </c>
    </row>
    <row r="22">
      <c r="B22" s="9" t="str">
        <f>=HYPERLINK("#'Contents'!A1", "Return to Contents")</f>
      </c>
    </row>
  </sheetData>
  <mergeCells count="9">
    <mergeCell ref="D5:E5"/>
    <mergeCell ref="G5:L5"/>
    <mergeCell ref="N5:R5"/>
    <mergeCell ref="T5:W5"/>
    <mergeCell ref="Y5:AD5"/>
    <mergeCell ref="AF5:AF5"/>
    <mergeCell ref="AH5:AH5"/>
    <mergeCell ref="AJ5:AP5"/>
    <mergeCell ref="D2:AJ2"/>
  </mergeCells>
  <pageMargins left="0.7" right="0.7" top="0.75" bottom="0.75" header="0.3" footer="0.3"/>
  <pageSetup paperSize="9" orientation="portrait" horizontalDpi="300" verticalDpi="300" r:id="rId2"/>
  <drawing r:id="rId1"/>
</worksheet>
</file>

<file path=xl/worksheets/sheet8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20.71" hidden="0" customWidth="1"/>
    <col min="4" max="4" width="20.71" hidden="0" customWidth="1"/>
    <col min="5" max="5" width="20.71" hidden="0" customWidth="1"/>
    <col min="6" max="6" width="20.71" hidden="0" customWidth="1"/>
    <col min="7" max="7" width="20.71" hidden="0" customWidth="1"/>
    <col min="8" max="8" width="20.71" hidden="0" customWidth="1"/>
    <col min="9" max="9" width="20.71" hidden="0" customWidth="1"/>
    <col min="10" max="10" width="20.71" hidden="0" customWidth="1"/>
    <col min="11" max="11" width="20.71" hidden="0" customWidth="1"/>
    <col min="12" max="12" width="20.71" hidden="0" customWidth="1"/>
  </cols>
  <sheetData>
    <row r="2" ht="40" customHeight="1">
      <c r="D2" s="16" t="s">
        <v>308</v>
      </c>
    </row>
    <row r="6" ht="50" customHeight="1">
      <c r="B6" s="22" t="s">
        <v>15</v>
      </c>
      <c r="C6" s="22" t="s">
        <v>292</v>
      </c>
      <c r="D6" s="22" t="s">
        <v>293</v>
      </c>
      <c r="E6" s="22" t="s">
        <v>294</v>
      </c>
      <c r="F6" s="22" t="s">
        <v>295</v>
      </c>
      <c r="G6" s="22" t="s">
        <v>296</v>
      </c>
      <c r="H6" s="22" t="s">
        <v>297</v>
      </c>
      <c r="I6" s="22" t="s">
        <v>298</v>
      </c>
      <c r="J6" s="22" t="s">
        <v>299</v>
      </c>
      <c r="K6" s="22" t="s">
        <v>300</v>
      </c>
    </row>
    <row r="7">
      <c r="B7" s="20" t="s">
        <v>301</v>
      </c>
      <c r="C7" s="19" t="n">
        <v>0.29081074555984</v>
      </c>
      <c r="D7" s="19" t="n">
        <v>0.236945926738527</v>
      </c>
      <c r="E7" s="19" t="n">
        <v>0.305054289537495</v>
      </c>
      <c r="F7" s="19" t="n">
        <v>0.253687421711775</v>
      </c>
      <c r="G7" s="19" t="n">
        <v>0.27009236090437</v>
      </c>
      <c r="H7" s="19" t="n">
        <v>0.221425102850601</v>
      </c>
      <c r="I7" s="19" t="n">
        <v>0.174148805267399</v>
      </c>
      <c r="J7" s="19" t="n">
        <v>0.161242866534231</v>
      </c>
      <c r="K7" s="19" t="n">
        <v>0.112158848813123</v>
      </c>
    </row>
    <row r="8">
      <c r="B8" s="20" t="s">
        <v>302</v>
      </c>
      <c r="C8" s="19" t="n">
        <v>0.374960388456206</v>
      </c>
      <c r="D8" s="19" t="n">
        <v>0.34396065413691</v>
      </c>
      <c r="E8" s="19" t="n">
        <v>0.344303285158272</v>
      </c>
      <c r="F8" s="19" t="n">
        <v>0.361438851801132</v>
      </c>
      <c r="G8" s="19" t="n">
        <v>0.349407062571001</v>
      </c>
      <c r="H8" s="19" t="n">
        <v>0.331745650607155</v>
      </c>
      <c r="I8" s="19" t="n">
        <v>0.349308123601978</v>
      </c>
      <c r="J8" s="19" t="n">
        <v>0.308681148262523</v>
      </c>
      <c r="K8" s="19" t="n">
        <v>0.234665493498383</v>
      </c>
    </row>
    <row r="9">
      <c r="B9" s="20" t="s">
        <v>303</v>
      </c>
      <c r="C9" s="19" t="n">
        <v>0.186462898568927</v>
      </c>
      <c r="D9" s="19" t="n">
        <v>0.223737531150259</v>
      </c>
      <c r="E9" s="19" t="n">
        <v>0.169752591599436</v>
      </c>
      <c r="F9" s="19" t="n">
        <v>0.195687293814823</v>
      </c>
      <c r="G9" s="19" t="n">
        <v>0.188376632271286</v>
      </c>
      <c r="H9" s="19" t="n">
        <v>0.231745735162726</v>
      </c>
      <c r="I9" s="19" t="n">
        <v>0.240810188643533</v>
      </c>
      <c r="J9" s="19" t="n">
        <v>0.260135448484254</v>
      </c>
      <c r="K9" s="19" t="n">
        <v>0.270032585770742</v>
      </c>
    </row>
    <row r="10">
      <c r="B10" s="20" t="s">
        <v>304</v>
      </c>
      <c r="C10" s="19" t="n">
        <v>0.0350785045965117</v>
      </c>
      <c r="D10" s="19" t="n">
        <v>0.0557558822526096</v>
      </c>
      <c r="E10" s="19" t="n">
        <v>0.0482751317607398</v>
      </c>
      <c r="F10" s="19" t="n">
        <v>0.0556089588950283</v>
      </c>
      <c r="G10" s="19" t="n">
        <v>0.0587994983359826</v>
      </c>
      <c r="H10" s="19" t="n">
        <v>0.0508423835147971</v>
      </c>
      <c r="I10" s="19" t="n">
        <v>0.0641410742897884</v>
      </c>
      <c r="J10" s="19" t="n">
        <v>0.10858855635922</v>
      </c>
      <c r="K10" s="19" t="n">
        <v>0.136258649109257</v>
      </c>
    </row>
    <row r="11">
      <c r="B11" s="20" t="s">
        <v>305</v>
      </c>
      <c r="C11" s="19" t="n">
        <v>0.0522034551902514</v>
      </c>
      <c r="D11" s="19" t="n">
        <v>0.058793629943993</v>
      </c>
      <c r="E11" s="19" t="n">
        <v>0.0678469514585876</v>
      </c>
      <c r="F11" s="19" t="n">
        <v>0.062632064700651</v>
      </c>
      <c r="G11" s="19" t="n">
        <v>0.072134170339175</v>
      </c>
      <c r="H11" s="19" t="n">
        <v>0.0835163408803802</v>
      </c>
      <c r="I11" s="19" t="n">
        <v>0.0944493996302194</v>
      </c>
      <c r="J11" s="19" t="n">
        <v>0.0888858404267002</v>
      </c>
      <c r="K11" s="19" t="n">
        <v>0.149188372610559</v>
      </c>
    </row>
    <row r="12">
      <c r="B12" s="20" t="s">
        <v>60</v>
      </c>
      <c r="C12" s="19" t="n">
        <v>0.0604840076282647</v>
      </c>
      <c r="D12" s="19" t="n">
        <v>0.0808063757777015</v>
      </c>
      <c r="E12" s="19" t="n">
        <v>0.0647677504854697</v>
      </c>
      <c r="F12" s="19" t="n">
        <v>0.0709454090765908</v>
      </c>
      <c r="G12" s="19" t="n">
        <v>0.0611902755781862</v>
      </c>
      <c r="H12" s="19" t="n">
        <v>0.0807247869843404</v>
      </c>
      <c r="I12" s="19" t="n">
        <v>0.0771424085670826</v>
      </c>
      <c r="J12" s="19" t="n">
        <v>0.0724661399330715</v>
      </c>
      <c r="K12" s="19" t="n">
        <v>0.0976960501979358</v>
      </c>
    </row>
    <row r="13">
      <c r="B13" s="25" t="s">
        <v>306</v>
      </c>
      <c r="C13" s="23" t="n">
        <v>0.665771134016045</v>
      </c>
      <c r="D13" s="23" t="n">
        <v>0.580906580875437</v>
      </c>
      <c r="E13" s="23" t="n">
        <v>0.649357574695767</v>
      </c>
      <c r="F13" s="23" t="n">
        <v>0.615126273512907</v>
      </c>
      <c r="G13" s="23" t="n">
        <v>0.61949942347537</v>
      </c>
      <c r="H13" s="23" t="n">
        <v>0.553170753457756</v>
      </c>
      <c r="I13" s="23" t="n">
        <v>0.523456928869377</v>
      </c>
      <c r="J13" s="23" t="n">
        <v>0.469924014796754</v>
      </c>
      <c r="K13" s="23" t="n">
        <v>0.346824342311505</v>
      </c>
    </row>
    <row r="14">
      <c r="B14" s="25" t="s">
        <v>307</v>
      </c>
      <c r="C14" s="23" t="n">
        <v>0.0872819597867631</v>
      </c>
      <c r="D14" s="23" t="n">
        <v>0.114549512196603</v>
      </c>
      <c r="E14" s="23" t="n">
        <v>0.116122083219327</v>
      </c>
      <c r="F14" s="23" t="n">
        <v>0.118241023595679</v>
      </c>
      <c r="G14" s="23" t="n">
        <v>0.130933668675158</v>
      </c>
      <c r="H14" s="23" t="n">
        <v>0.134358724395177</v>
      </c>
      <c r="I14" s="23" t="n">
        <v>0.158590473920008</v>
      </c>
      <c r="J14" s="23" t="n">
        <v>0.197474396785921</v>
      </c>
      <c r="K14" s="23" t="n">
        <v>0.285447021719817</v>
      </c>
    </row>
    <row r="15">
      <c r="B15" s="25" t="s">
        <v>243</v>
      </c>
      <c r="C15" s="24" t="n">
        <v>0.578489174229282</v>
      </c>
      <c r="D15" s="24" t="n">
        <v>0.466357068678834</v>
      </c>
      <c r="E15" s="24" t="n">
        <v>0.53323549147644</v>
      </c>
      <c r="F15" s="24" t="n">
        <v>0.496885249917228</v>
      </c>
      <c r="G15" s="24" t="n">
        <v>0.488565754800213</v>
      </c>
      <c r="H15" s="24" t="n">
        <v>0.418812029062579</v>
      </c>
      <c r="I15" s="24" t="n">
        <v>0.364866454949369</v>
      </c>
      <c r="J15" s="24" t="n">
        <v>0.272449618010833</v>
      </c>
      <c r="K15" s="24" t="n">
        <v>0.0613773205916887</v>
      </c>
    </row>
    <row r="16">
      <c r="B16" s="18"/>
      <c r="C16" s="18"/>
      <c r="D16" s="18"/>
      <c r="E16" s="18"/>
      <c r="F16" s="18"/>
      <c r="G16" s="18"/>
      <c r="H16" s="18"/>
      <c r="I16" s="18"/>
      <c r="J16" s="18"/>
      <c r="K16" s="18"/>
    </row>
    <row r="17">
      <c r="B17" t="s">
        <v>65</v>
      </c>
    </row>
    <row r="18">
      <c r="B18" t="s">
        <v>66</v>
      </c>
    </row>
    <row r="22">
      <c r="B22" s="9" t="str">
        <f>=HYPERLINK("#'Contents'!A1", "Return to Contents")</f>
      </c>
    </row>
  </sheetData>
  <mergeCells count="1">
    <mergeCell ref="D2:L2"/>
  </mergeCells>
  <pageMargins left="0.7" right="0.7" top="0.75" bottom="0.75" header="0.3" footer="0.3"/>
  <pageSetup paperSize="9" orientation="portrait" horizontalDpi="300" verticalDpi="300" r:id="rId2"/>
  <drawing r:id="rId1"/>
</worksheet>
</file>

<file path=xl/worksheets/sheet8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2.21" hidden="0" customWidth="1"/>
    <col min="20" max="20" width="10.71" hidden="0" customWidth="1"/>
    <col min="21" max="21" width="10.71" hidden="0" customWidth="1"/>
    <col min="22" max="22" width="10.71" hidden="0" customWidth="1"/>
    <col min="23" max="23" width="10.71" hidden="0" customWidth="1"/>
    <col min="24" max="24" width="2.2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2.21" hidden="0" customWidth="1"/>
    <col min="34" max="34" width="10.71" hidden="0" customWidth="1"/>
    <col min="35" max="35" width="2.2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s>
  <sheetData>
    <row r="2" ht="40" customHeight="1">
      <c r="D2" s="16" t="s">
        <v>309</v>
      </c>
    </row>
    <row r="5" ht="30" customHeight="1">
      <c r="B5" s="17"/>
      <c r="C5" s="17"/>
      <c r="D5" s="17" t="s">
        <v>51</v>
      </c>
      <c r="E5" s="17"/>
      <c r="F5" s="17"/>
      <c r="G5" s="17" t="s">
        <v>52</v>
      </c>
      <c r="H5" s="17"/>
      <c r="I5" s="17"/>
      <c r="J5" s="17"/>
      <c r="K5" s="17"/>
      <c r="L5" s="17"/>
      <c r="M5" s="17"/>
      <c r="N5" s="17" t="s">
        <v>53</v>
      </c>
      <c r="O5" s="17"/>
      <c r="P5" s="17"/>
      <c r="Q5" s="17"/>
      <c r="R5" s="17"/>
      <c r="S5" s="17"/>
      <c r="T5" s="17" t="s">
        <v>54</v>
      </c>
      <c r="U5" s="17"/>
      <c r="V5" s="17"/>
      <c r="W5" s="17"/>
      <c r="X5" s="17"/>
      <c r="Y5" s="17" t="s">
        <v>55</v>
      </c>
      <c r="Z5" s="17"/>
      <c r="AA5" s="17"/>
      <c r="AB5" s="17"/>
      <c r="AC5" s="17"/>
      <c r="AD5" s="17"/>
      <c r="AE5" s="17"/>
      <c r="AF5" s="17" t="s">
        <v>42</v>
      </c>
      <c r="AG5" s="17"/>
      <c r="AH5" s="17" t="s">
        <v>43</v>
      </c>
      <c r="AI5" s="17"/>
      <c r="AJ5" s="17" t="s">
        <v>56</v>
      </c>
      <c r="AK5" s="17"/>
      <c r="AL5" s="17"/>
      <c r="AM5" s="17"/>
      <c r="AN5" s="17"/>
      <c r="AO5" s="17"/>
      <c r="AP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R6" s="13" t="s">
        <v>31</v>
      </c>
      <c r="T6" s="13" t="s">
        <v>32</v>
      </c>
      <c r="U6" s="13" t="s">
        <v>33</v>
      </c>
      <c r="V6" s="13" t="s">
        <v>34</v>
      </c>
      <c r="W6" s="13" t="s">
        <v>35</v>
      </c>
      <c r="Y6" s="13" t="s">
        <v>36</v>
      </c>
      <c r="Z6" s="13" t="s">
        <v>37</v>
      </c>
      <c r="AA6" s="13" t="s">
        <v>38</v>
      </c>
      <c r="AB6" s="13" t="s">
        <v>39</v>
      </c>
      <c r="AC6" s="13" t="s">
        <v>40</v>
      </c>
      <c r="AD6" s="13" t="s">
        <v>41</v>
      </c>
      <c r="AF6" s="13" t="s">
        <v>42</v>
      </c>
      <c r="AH6" s="13" t="s">
        <v>43</v>
      </c>
      <c r="AJ6" s="13" t="s">
        <v>44</v>
      </c>
      <c r="AK6" s="13" t="s">
        <v>45</v>
      </c>
      <c r="AL6" s="13" t="s">
        <v>46</v>
      </c>
      <c r="AM6" s="13" t="s">
        <v>47</v>
      </c>
      <c r="AN6" s="13" t="s">
        <v>48</v>
      </c>
      <c r="AO6" s="13" t="s">
        <v>49</v>
      </c>
      <c r="AP6" s="13" t="s">
        <v>50</v>
      </c>
    </row>
    <row r="7" ht="30" customHeight="1">
      <c r="B7" s="11" t="s">
        <v>19</v>
      </c>
      <c r="C7" s="11" t="n">
        <v>1001</v>
      </c>
      <c r="D7" s="11" t="n">
        <v>498</v>
      </c>
      <c r="E7" s="11" t="n">
        <v>503</v>
      </c>
      <c r="F7" s="11"/>
      <c r="G7" s="11" t="n">
        <v>125</v>
      </c>
      <c r="H7" s="11" t="n">
        <v>185</v>
      </c>
      <c r="I7" s="11" t="n">
        <v>192</v>
      </c>
      <c r="J7" s="11" t="n">
        <v>175</v>
      </c>
      <c r="K7" s="11" t="n">
        <v>131</v>
      </c>
      <c r="L7" s="11" t="n">
        <v>193</v>
      </c>
      <c r="M7" s="11"/>
      <c r="N7" s="11" t="n">
        <v>55</v>
      </c>
      <c r="O7" s="11" t="n">
        <v>178</v>
      </c>
      <c r="P7" s="11" t="n">
        <v>209</v>
      </c>
      <c r="Q7" s="11" t="n">
        <v>374</v>
      </c>
      <c r="R7" s="11" t="n">
        <v>183</v>
      </c>
      <c r="S7" s="11"/>
      <c r="T7" s="11" t="n">
        <v>51</v>
      </c>
      <c r="U7" s="11" t="n">
        <v>158</v>
      </c>
      <c r="V7" s="11" t="n">
        <v>168</v>
      </c>
      <c r="W7" s="11" t="n">
        <v>523</v>
      </c>
      <c r="X7" s="11"/>
      <c r="Y7" s="11" t="n">
        <v>473</v>
      </c>
      <c r="Z7" s="11" t="n">
        <v>105</v>
      </c>
      <c r="AA7" s="11" t="n">
        <v>228</v>
      </c>
      <c r="AB7" s="11" t="n">
        <v>58</v>
      </c>
      <c r="AC7" s="11" t="n">
        <v>67</v>
      </c>
      <c r="AD7" s="11" t="n">
        <v>60</v>
      </c>
      <c r="AE7" s="11"/>
      <c r="AF7" s="11" t="n">
        <v>484</v>
      </c>
      <c r="AG7" s="11"/>
      <c r="AH7" s="11" t="n">
        <v>939</v>
      </c>
      <c r="AI7" s="11"/>
      <c r="AJ7" s="11" t="n">
        <v>270</v>
      </c>
      <c r="AK7" s="11" t="n">
        <v>188</v>
      </c>
      <c r="AL7" s="11" t="n">
        <v>196</v>
      </c>
      <c r="AM7" s="11" t="n">
        <v>89</v>
      </c>
      <c r="AN7" s="11" t="n">
        <v>62</v>
      </c>
      <c r="AO7" s="11" t="n">
        <v>98</v>
      </c>
      <c r="AP7" s="11" t="n">
        <v>98</v>
      </c>
    </row>
    <row r="8" ht="30" customHeight="1">
      <c r="B8" s="12" t="s">
        <v>20</v>
      </c>
      <c r="C8" s="12" t="n">
        <v>1001</v>
      </c>
      <c r="D8" s="12" t="n">
        <v>501</v>
      </c>
      <c r="E8" s="12" t="n">
        <v>500</v>
      </c>
      <c r="F8" s="12"/>
      <c r="G8" s="12" t="n">
        <v>108</v>
      </c>
      <c r="H8" s="12" t="n">
        <v>174</v>
      </c>
      <c r="I8" s="12" t="n">
        <v>165</v>
      </c>
      <c r="J8" s="12" t="n">
        <v>172</v>
      </c>
      <c r="K8" s="12" t="n">
        <v>152</v>
      </c>
      <c r="L8" s="12" t="n">
        <v>230</v>
      </c>
      <c r="M8" s="12"/>
      <c r="N8" s="12" t="n">
        <v>68</v>
      </c>
      <c r="O8" s="12" t="n">
        <v>207</v>
      </c>
      <c r="P8" s="12" t="n">
        <v>264</v>
      </c>
      <c r="Q8" s="12" t="n">
        <v>311</v>
      </c>
      <c r="R8" s="12" t="n">
        <v>149</v>
      </c>
      <c r="S8" s="12"/>
      <c r="T8" s="12" t="n">
        <v>49</v>
      </c>
      <c r="U8" s="12" t="n">
        <v>181</v>
      </c>
      <c r="V8" s="12" t="n">
        <v>180</v>
      </c>
      <c r="W8" s="12" t="n">
        <v>487</v>
      </c>
      <c r="X8" s="12"/>
      <c r="Y8" s="12" t="n">
        <v>424</v>
      </c>
      <c r="Z8" s="12" t="n">
        <v>104</v>
      </c>
      <c r="AA8" s="12" t="n">
        <v>272</v>
      </c>
      <c r="AB8" s="12" t="n">
        <v>65</v>
      </c>
      <c r="AC8" s="12" t="n">
        <v>57</v>
      </c>
      <c r="AD8" s="12" t="n">
        <v>67</v>
      </c>
      <c r="AE8" s="12"/>
      <c r="AF8" s="12" t="n">
        <v>498</v>
      </c>
      <c r="AG8" s="12"/>
      <c r="AH8" s="12" t="n">
        <v>939</v>
      </c>
      <c r="AI8" s="12"/>
      <c r="AJ8" s="12" t="n">
        <v>241</v>
      </c>
      <c r="AK8" s="12" t="n">
        <v>190</v>
      </c>
      <c r="AL8" s="12" t="n">
        <v>170</v>
      </c>
      <c r="AM8" s="12" t="n">
        <v>93</v>
      </c>
      <c r="AN8" s="12" t="n">
        <v>76</v>
      </c>
      <c r="AO8" s="12" t="n">
        <v>86</v>
      </c>
      <c r="AP8" s="12" t="n">
        <v>145</v>
      </c>
    </row>
    <row r="9">
      <c r="B9" s="20" t="s">
        <v>301</v>
      </c>
      <c r="C9" s="19" t="n">
        <v>0.174148805267399</v>
      </c>
      <c r="D9" s="19" t="n">
        <v>0.194672527544685</v>
      </c>
      <c r="E9" s="19" t="n">
        <v>0.153574104025705</v>
      </c>
      <c r="F9" s="19"/>
      <c r="G9" s="19" t="n">
        <v>0.158977237311072</v>
      </c>
      <c r="H9" s="19" t="n">
        <v>0.21343223814806</v>
      </c>
      <c r="I9" s="19" t="n">
        <v>0.149948542116781</v>
      </c>
      <c r="J9" s="19" t="n">
        <v>0.186971867519426</v>
      </c>
      <c r="K9" s="19" t="n">
        <v>0.193354632570665</v>
      </c>
      <c r="L9" s="19" t="n">
        <v>0.146668705698524</v>
      </c>
      <c r="M9" s="19"/>
      <c r="N9" s="19" t="n">
        <v>0.19953615378358</v>
      </c>
      <c r="O9" s="19" t="n">
        <v>0.146073808487675</v>
      </c>
      <c r="P9" s="19" t="n">
        <v>0.143121647671568</v>
      </c>
      <c r="Q9" s="19" t="n">
        <v>0.192954690510928</v>
      </c>
      <c r="R9" s="19" t="n">
        <v>0.219555103586009</v>
      </c>
      <c r="S9" s="19"/>
      <c r="T9" s="19" t="n">
        <v>0.226541861723943</v>
      </c>
      <c r="U9" s="19" t="n">
        <v>0.148572596035912</v>
      </c>
      <c r="V9" s="19" t="n">
        <v>0.15128668761938</v>
      </c>
      <c r="W9" s="19" t="n">
        <v>0.192245338195186</v>
      </c>
      <c r="X9" s="19"/>
      <c r="Y9" s="19" t="n">
        <v>0.204762512071542</v>
      </c>
      <c r="Z9" s="19" t="n">
        <v>0.257965593853478</v>
      </c>
      <c r="AA9" s="19" t="n">
        <v>0.149669619901357</v>
      </c>
      <c r="AB9" s="19" t="n">
        <v>0.0775379421211616</v>
      </c>
      <c r="AC9" s="19" t="n">
        <v>0.132028811342707</v>
      </c>
      <c r="AD9" s="19" t="n">
        <v>0.108400447368316</v>
      </c>
      <c r="AE9" s="19"/>
      <c r="AF9" s="19" t="n">
        <v>0.167965030472899</v>
      </c>
      <c r="AG9" s="19"/>
      <c r="AH9" s="19" t="n">
        <v>0.17800735235021</v>
      </c>
      <c r="AI9" s="19"/>
      <c r="AJ9" s="19" t="n">
        <v>0.210569385767006</v>
      </c>
      <c r="AK9" s="19" t="n">
        <v>0.152994975014539</v>
      </c>
      <c r="AL9" s="19" t="n">
        <v>0.144133110766055</v>
      </c>
      <c r="AM9" s="19" t="n">
        <v>0.23366690751207</v>
      </c>
      <c r="AN9" s="19" t="n">
        <v>0.106760679070204</v>
      </c>
      <c r="AO9" s="19" t="n">
        <v>0.178929922732851</v>
      </c>
      <c r="AP9" s="19" t="n">
        <v>0.170836211426503</v>
      </c>
    </row>
    <row r="10">
      <c r="B10" s="20" t="s">
        <v>302</v>
      </c>
      <c r="C10" s="19" t="n">
        <v>0.349308123601978</v>
      </c>
      <c r="D10" s="19" t="n">
        <v>0.353118179257707</v>
      </c>
      <c r="E10" s="19" t="n">
        <v>0.345488604132178</v>
      </c>
      <c r="F10" s="19"/>
      <c r="G10" s="19" t="n">
        <v>0.321647096102932</v>
      </c>
      <c r="H10" s="19" t="n">
        <v>0.367717590560896</v>
      </c>
      <c r="I10" s="19" t="n">
        <v>0.355782024580971</v>
      </c>
      <c r="J10" s="19" t="n">
        <v>0.317117432065404</v>
      </c>
      <c r="K10" s="19" t="n">
        <v>0.267189337352958</v>
      </c>
      <c r="L10" s="19" t="n">
        <v>0.42212327552832</v>
      </c>
      <c r="M10" s="19"/>
      <c r="N10" s="19" t="n">
        <v>0.207903742924029</v>
      </c>
      <c r="O10" s="19" t="n">
        <v>0.338234861075976</v>
      </c>
      <c r="P10" s="19" t="n">
        <v>0.375536525763591</v>
      </c>
      <c r="Q10" s="19" t="n">
        <v>0.376670947396645</v>
      </c>
      <c r="R10" s="19" t="n">
        <v>0.330648672164961</v>
      </c>
      <c r="S10" s="19"/>
      <c r="T10" s="19" t="n">
        <v>0.380515391426028</v>
      </c>
      <c r="U10" s="19" t="n">
        <v>0.31017834539089</v>
      </c>
      <c r="V10" s="19" t="n">
        <v>0.317152878449335</v>
      </c>
      <c r="W10" s="19" t="n">
        <v>0.375329103146666</v>
      </c>
      <c r="X10" s="19"/>
      <c r="Y10" s="19" t="n">
        <v>0.346127965803531</v>
      </c>
      <c r="Z10" s="19" t="n">
        <v>0.288012230712415</v>
      </c>
      <c r="AA10" s="19" t="n">
        <v>0.37570991570096</v>
      </c>
      <c r="AB10" s="19" t="n">
        <v>0.395667965823666</v>
      </c>
      <c r="AC10" s="19" t="n">
        <v>0.4464140042786</v>
      </c>
      <c r="AD10" s="19" t="n">
        <v>0.240142159527668</v>
      </c>
      <c r="AE10" s="19"/>
      <c r="AF10" s="19" t="n">
        <v>0.336754816388662</v>
      </c>
      <c r="AG10" s="19"/>
      <c r="AH10" s="19" t="n">
        <v>0.352666433327543</v>
      </c>
      <c r="AI10" s="19"/>
      <c r="AJ10" s="19" t="n">
        <v>0.314140762340618</v>
      </c>
      <c r="AK10" s="19" t="n">
        <v>0.385266909416205</v>
      </c>
      <c r="AL10" s="19" t="n">
        <v>0.393699431456816</v>
      </c>
      <c r="AM10" s="19" t="n">
        <v>0.220830551065115</v>
      </c>
      <c r="AN10" s="19" t="n">
        <v>0.374717533187042</v>
      </c>
      <c r="AO10" s="19" t="n">
        <v>0.387036262039124</v>
      </c>
      <c r="AP10" s="19" t="n">
        <v>0.355303445228397</v>
      </c>
    </row>
    <row r="11">
      <c r="B11" s="20" t="s">
        <v>303</v>
      </c>
      <c r="C11" s="19" t="n">
        <v>0.240810188643533</v>
      </c>
      <c r="D11" s="19" t="n">
        <v>0.253437984191877</v>
      </c>
      <c r="E11" s="19" t="n">
        <v>0.228151026858056</v>
      </c>
      <c r="F11" s="19"/>
      <c r="G11" s="19" t="n">
        <v>0.312792437972144</v>
      </c>
      <c r="H11" s="19" t="n">
        <v>0.220369629281122</v>
      </c>
      <c r="I11" s="19" t="n">
        <v>0.268554010017872</v>
      </c>
      <c r="J11" s="19" t="n">
        <v>0.197894767260171</v>
      </c>
      <c r="K11" s="19" t="n">
        <v>0.223699475245043</v>
      </c>
      <c r="L11" s="19" t="n">
        <v>0.245916059010513</v>
      </c>
      <c r="M11" s="19"/>
      <c r="N11" s="19" t="n">
        <v>0.373122372444536</v>
      </c>
      <c r="O11" s="19" t="n">
        <v>0.262935924036076</v>
      </c>
      <c r="P11" s="19" t="n">
        <v>0.231993426869308</v>
      </c>
      <c r="Q11" s="19" t="n">
        <v>0.211077783492306</v>
      </c>
      <c r="R11" s="19" t="n">
        <v>0.225800963656153</v>
      </c>
      <c r="S11" s="19"/>
      <c r="T11" s="19" t="n">
        <v>0.248573393251838</v>
      </c>
      <c r="U11" s="19" t="n">
        <v>0.266214419612139</v>
      </c>
      <c r="V11" s="19" t="n">
        <v>0.264006397667434</v>
      </c>
      <c r="W11" s="19" t="n">
        <v>0.224911935705138</v>
      </c>
      <c r="X11" s="19"/>
      <c r="Y11" s="19" t="n">
        <v>0.247548108111766</v>
      </c>
      <c r="Z11" s="19" t="n">
        <v>0.234900371914796</v>
      </c>
      <c r="AA11" s="19" t="n">
        <v>0.253466740052748</v>
      </c>
      <c r="AB11" s="19" t="n">
        <v>0.209671119344312</v>
      </c>
      <c r="AC11" s="19" t="n">
        <v>0.244843319178695</v>
      </c>
      <c r="AD11" s="19" t="n">
        <v>0.172174723346632</v>
      </c>
      <c r="AE11" s="19"/>
      <c r="AF11" s="19" t="n">
        <v>0.261734241038182</v>
      </c>
      <c r="AG11" s="19"/>
      <c r="AH11" s="19" t="n">
        <v>0.239159339803172</v>
      </c>
      <c r="AI11" s="19"/>
      <c r="AJ11" s="19" t="n">
        <v>0.215956103411087</v>
      </c>
      <c r="AK11" s="19" t="n">
        <v>0.271360636622174</v>
      </c>
      <c r="AL11" s="19" t="n">
        <v>0.257318266308421</v>
      </c>
      <c r="AM11" s="19" t="n">
        <v>0.278267848768277</v>
      </c>
      <c r="AN11" s="19" t="n">
        <v>0.171887450951241</v>
      </c>
      <c r="AO11" s="19" t="n">
        <v>0.238376917806088</v>
      </c>
      <c r="AP11" s="19" t="n">
        <v>0.23627710717512</v>
      </c>
    </row>
    <row r="12">
      <c r="B12" s="20" t="s">
        <v>304</v>
      </c>
      <c r="C12" s="19" t="n">
        <v>0.0641410742897884</v>
      </c>
      <c r="D12" s="19" t="n">
        <v>0.0498515030704413</v>
      </c>
      <c r="E12" s="19" t="n">
        <v>0.078466139438197</v>
      </c>
      <c r="F12" s="19"/>
      <c r="G12" s="19" t="n">
        <v>0.0748705013169864</v>
      </c>
      <c r="H12" s="19" t="n">
        <v>0.0402408228734584</v>
      </c>
      <c r="I12" s="19" t="n">
        <v>0.0701180277550906</v>
      </c>
      <c r="J12" s="19" t="n">
        <v>0.0533492803485367</v>
      </c>
      <c r="K12" s="19" t="n">
        <v>0.0796823514550682</v>
      </c>
      <c r="L12" s="19" t="n">
        <v>0.0706735540221114</v>
      </c>
      <c r="M12" s="19"/>
      <c r="N12" s="19" t="n">
        <v>0.0239473517679062</v>
      </c>
      <c r="O12" s="19" t="n">
        <v>0.0847241903938456</v>
      </c>
      <c r="P12" s="19" t="n">
        <v>0.0500956831161193</v>
      </c>
      <c r="Q12" s="19" t="n">
        <v>0.0643871572184126</v>
      </c>
      <c r="R12" s="19" t="n">
        <v>0.0702712062630478</v>
      </c>
      <c r="S12" s="19"/>
      <c r="T12" s="19" t="n">
        <v>0</v>
      </c>
      <c r="U12" s="19" t="n">
        <v>0.080601912898742</v>
      </c>
      <c r="V12" s="19" t="n">
        <v>0.0834971628524546</v>
      </c>
      <c r="W12" s="19" t="n">
        <v>0.0536121062610781</v>
      </c>
      <c r="X12" s="19"/>
      <c r="Y12" s="19" t="n">
        <v>0.056113870960124</v>
      </c>
      <c r="Z12" s="19" t="n">
        <v>0.079291731926498</v>
      </c>
      <c r="AA12" s="19" t="n">
        <v>0.0686901321095995</v>
      </c>
      <c r="AB12" s="19" t="n">
        <v>0.066255958722309</v>
      </c>
      <c r="AC12" s="19" t="n">
        <v>0.0638836719488387</v>
      </c>
      <c r="AD12" s="19" t="n">
        <v>0.0821114777991652</v>
      </c>
      <c r="AE12" s="19"/>
      <c r="AF12" s="19" t="n">
        <v>0.0633216193408661</v>
      </c>
      <c r="AG12" s="19"/>
      <c r="AH12" s="19" t="n">
        <v>0.0669753427904538</v>
      </c>
      <c r="AI12" s="19"/>
      <c r="AJ12" s="19" t="n">
        <v>0.0849024438624339</v>
      </c>
      <c r="AK12" s="19" t="n">
        <v>0.0354759355553884</v>
      </c>
      <c r="AL12" s="19" t="n">
        <v>0.0818468889275675</v>
      </c>
      <c r="AM12" s="19" t="n">
        <v>0.0402728777519268</v>
      </c>
      <c r="AN12" s="19" t="n">
        <v>0.100870921765905</v>
      </c>
      <c r="AO12" s="19" t="n">
        <v>0.0510932055373361</v>
      </c>
      <c r="AP12" s="19" t="n">
        <v>0.0502327183356727</v>
      </c>
    </row>
    <row r="13">
      <c r="B13" s="20" t="s">
        <v>305</v>
      </c>
      <c r="C13" s="19" t="n">
        <v>0.0944493996302194</v>
      </c>
      <c r="D13" s="19" t="n">
        <v>0.0839784744255016</v>
      </c>
      <c r="E13" s="19" t="n">
        <v>0.104946333612298</v>
      </c>
      <c r="F13" s="19"/>
      <c r="G13" s="19" t="n">
        <v>0.0493993608385631</v>
      </c>
      <c r="H13" s="19" t="n">
        <v>0.0968925968291003</v>
      </c>
      <c r="I13" s="19" t="n">
        <v>0.0841176503042933</v>
      </c>
      <c r="J13" s="19" t="n">
        <v>0.143172971801854</v>
      </c>
      <c r="K13" s="19" t="n">
        <v>0.126764794915044</v>
      </c>
      <c r="L13" s="19" t="n">
        <v>0.0633939320218135</v>
      </c>
      <c r="M13" s="19"/>
      <c r="N13" s="19" t="n">
        <v>0.094874992158718</v>
      </c>
      <c r="O13" s="19" t="n">
        <v>0.101392685854914</v>
      </c>
      <c r="P13" s="19" t="n">
        <v>0.099159948321379</v>
      </c>
      <c r="Q13" s="19" t="n">
        <v>0.0907446937524512</v>
      </c>
      <c r="R13" s="19" t="n">
        <v>0.0852530778039609</v>
      </c>
      <c r="S13" s="19"/>
      <c r="T13" s="19" t="n">
        <v>0.0548774065585914</v>
      </c>
      <c r="U13" s="19" t="n">
        <v>0.114600648253861</v>
      </c>
      <c r="V13" s="19" t="n">
        <v>0.11475834277812</v>
      </c>
      <c r="W13" s="19" t="n">
        <v>0.0804878389174928</v>
      </c>
      <c r="X13" s="19"/>
      <c r="Y13" s="19" t="n">
        <v>0.0814781148360154</v>
      </c>
      <c r="Z13" s="19" t="n">
        <v>0.085232565915121</v>
      </c>
      <c r="AA13" s="19" t="n">
        <v>0.0859317316976417</v>
      </c>
      <c r="AB13" s="19" t="n">
        <v>0.151464220911806</v>
      </c>
      <c r="AC13" s="19" t="n">
        <v>0.0383659766632027</v>
      </c>
      <c r="AD13" s="19" t="n">
        <v>0.219756713568975</v>
      </c>
      <c r="AE13" s="19"/>
      <c r="AF13" s="19" t="n">
        <v>0.0907543737875167</v>
      </c>
      <c r="AG13" s="19"/>
      <c r="AH13" s="19" t="n">
        <v>0.0879110435022767</v>
      </c>
      <c r="AI13" s="19"/>
      <c r="AJ13" s="19" t="n">
        <v>0.0978323484586797</v>
      </c>
      <c r="AK13" s="19" t="n">
        <v>0.0740572464933907</v>
      </c>
      <c r="AL13" s="19" t="n">
        <v>0.0495838100122659</v>
      </c>
      <c r="AM13" s="19" t="n">
        <v>0.168017453220106</v>
      </c>
      <c r="AN13" s="19" t="n">
        <v>0.132130833968639</v>
      </c>
      <c r="AO13" s="19" t="n">
        <v>0.0776829428639791</v>
      </c>
      <c r="AP13" s="19" t="n">
        <v>0.111157440676481</v>
      </c>
    </row>
    <row r="14">
      <c r="B14" s="20" t="s">
        <v>60</v>
      </c>
      <c r="C14" s="19" t="n">
        <v>0.0771424085670826</v>
      </c>
      <c r="D14" s="19" t="n">
        <v>0.064941331509788</v>
      </c>
      <c r="E14" s="19" t="n">
        <v>0.0893737919335657</v>
      </c>
      <c r="F14" s="19"/>
      <c r="G14" s="19" t="n">
        <v>0.0823133664583024</v>
      </c>
      <c r="H14" s="19" t="n">
        <v>0.061347122307364</v>
      </c>
      <c r="I14" s="19" t="n">
        <v>0.0714797452249924</v>
      </c>
      <c r="J14" s="19" t="n">
        <v>0.101493681004608</v>
      </c>
      <c r="K14" s="19" t="n">
        <v>0.109309408461222</v>
      </c>
      <c r="L14" s="19" t="n">
        <v>0.0512244737187185</v>
      </c>
      <c r="M14" s="19"/>
      <c r="N14" s="19" t="n">
        <v>0.10061538692123</v>
      </c>
      <c r="O14" s="19" t="n">
        <v>0.0666385301515135</v>
      </c>
      <c r="P14" s="19" t="n">
        <v>0.100092768258035</v>
      </c>
      <c r="Q14" s="19" t="n">
        <v>0.0641647276292569</v>
      </c>
      <c r="R14" s="19" t="n">
        <v>0.0684709765258683</v>
      </c>
      <c r="S14" s="19"/>
      <c r="T14" s="19" t="n">
        <v>0.0894919470395998</v>
      </c>
      <c r="U14" s="19" t="n">
        <v>0.0798320778084564</v>
      </c>
      <c r="V14" s="19" t="n">
        <v>0.0692985306332764</v>
      </c>
      <c r="W14" s="19" t="n">
        <v>0.0734136777744389</v>
      </c>
      <c r="X14" s="19"/>
      <c r="Y14" s="19" t="n">
        <v>0.063969428217022</v>
      </c>
      <c r="Z14" s="19" t="n">
        <v>0.0545975056776921</v>
      </c>
      <c r="AA14" s="19" t="n">
        <v>0.0665318605376938</v>
      </c>
      <c r="AB14" s="19" t="n">
        <v>0.0994027930767454</v>
      </c>
      <c r="AC14" s="19" t="n">
        <v>0.0744642165879565</v>
      </c>
      <c r="AD14" s="19" t="n">
        <v>0.177414478389245</v>
      </c>
      <c r="AE14" s="19"/>
      <c r="AF14" s="19" t="n">
        <v>0.079469918971874</v>
      </c>
      <c r="AG14" s="19"/>
      <c r="AH14" s="19" t="n">
        <v>0.075280488226344</v>
      </c>
      <c r="AI14" s="19"/>
      <c r="AJ14" s="19" t="n">
        <v>0.0765989561601761</v>
      </c>
      <c r="AK14" s="19" t="n">
        <v>0.0808442968983032</v>
      </c>
      <c r="AL14" s="19" t="n">
        <v>0.0734184925288756</v>
      </c>
      <c r="AM14" s="19" t="n">
        <v>0.058944361682504</v>
      </c>
      <c r="AN14" s="19" t="n">
        <v>0.11363258105697</v>
      </c>
      <c r="AO14" s="19" t="n">
        <v>0.0668807490206215</v>
      </c>
      <c r="AP14" s="19" t="n">
        <v>0.0761930771578257</v>
      </c>
    </row>
    <row r="15">
      <c r="B15" s="20" t="s">
        <v>306</v>
      </c>
      <c r="C15" s="23" t="n">
        <v>0.523456928869377</v>
      </c>
      <c r="D15" s="23" t="n">
        <v>0.547790706802393</v>
      </c>
      <c r="E15" s="23" t="n">
        <v>0.499062708157883</v>
      </c>
      <c r="F15" s="23"/>
      <c r="G15" s="23" t="n">
        <v>0.480624333414004</v>
      </c>
      <c r="H15" s="23" t="n">
        <v>0.581149828708956</v>
      </c>
      <c r="I15" s="23" t="n">
        <v>0.505730566697752</v>
      </c>
      <c r="J15" s="23" t="n">
        <v>0.50408929958483</v>
      </c>
      <c r="K15" s="23" t="n">
        <v>0.460543969923623</v>
      </c>
      <c r="L15" s="23" t="n">
        <v>0.568791981226843</v>
      </c>
      <c r="M15" s="23"/>
      <c r="N15" s="23" t="n">
        <v>0.40743989670761</v>
      </c>
      <c r="O15" s="23" t="n">
        <v>0.484308669563651</v>
      </c>
      <c r="P15" s="23" t="n">
        <v>0.518658173435159</v>
      </c>
      <c r="Q15" s="23" t="n">
        <v>0.569625637907573</v>
      </c>
      <c r="R15" s="23" t="n">
        <v>0.55020377575097</v>
      </c>
      <c r="S15" s="23"/>
      <c r="T15" s="23" t="n">
        <v>0.607057253149971</v>
      </c>
      <c r="U15" s="23" t="n">
        <v>0.458750941426802</v>
      </c>
      <c r="V15" s="23" t="n">
        <v>0.468439566068715</v>
      </c>
      <c r="W15" s="23" t="n">
        <v>0.567574441341852</v>
      </c>
      <c r="X15" s="23"/>
      <c r="Y15" s="23" t="n">
        <v>0.550890477875073</v>
      </c>
      <c r="Z15" s="23" t="n">
        <v>0.545977824565893</v>
      </c>
      <c r="AA15" s="23" t="n">
        <v>0.525379535602317</v>
      </c>
      <c r="AB15" s="23" t="n">
        <v>0.473205907944828</v>
      </c>
      <c r="AC15" s="23" t="n">
        <v>0.578442815621307</v>
      </c>
      <c r="AD15" s="23" t="n">
        <v>0.348542606895984</v>
      </c>
      <c r="AE15" s="23"/>
      <c r="AF15" s="23" t="n">
        <v>0.504719846861561</v>
      </c>
      <c r="AG15" s="23"/>
      <c r="AH15" s="23" t="n">
        <v>0.530673785677753</v>
      </c>
      <c r="AI15" s="23"/>
      <c r="AJ15" s="23" t="n">
        <v>0.524710148107623</v>
      </c>
      <c r="AK15" s="23" t="n">
        <v>0.538261884430744</v>
      </c>
      <c r="AL15" s="23" t="n">
        <v>0.53783254222287</v>
      </c>
      <c r="AM15" s="23" t="n">
        <v>0.454497458577186</v>
      </c>
      <c r="AN15" s="23" t="n">
        <v>0.481478212257246</v>
      </c>
      <c r="AO15" s="23" t="n">
        <v>0.565966184771975</v>
      </c>
      <c r="AP15" s="23" t="n">
        <v>0.5261396566549</v>
      </c>
    </row>
    <row r="16">
      <c r="B16" s="20" t="s">
        <v>307</v>
      </c>
      <c r="C16" s="23" t="n">
        <v>0.158590473920008</v>
      </c>
      <c r="D16" s="23" t="n">
        <v>0.133829977495943</v>
      </c>
      <c r="E16" s="23" t="n">
        <v>0.183412473050495</v>
      </c>
      <c r="F16" s="23"/>
      <c r="G16" s="23" t="n">
        <v>0.12426986215555</v>
      </c>
      <c r="H16" s="23" t="n">
        <v>0.137133419702559</v>
      </c>
      <c r="I16" s="23" t="n">
        <v>0.154235678059384</v>
      </c>
      <c r="J16" s="23" t="n">
        <v>0.196522252150391</v>
      </c>
      <c r="K16" s="23" t="n">
        <v>0.206447146370112</v>
      </c>
      <c r="L16" s="23" t="n">
        <v>0.134067486043925</v>
      </c>
      <c r="M16" s="23"/>
      <c r="N16" s="23" t="n">
        <v>0.118822343926624</v>
      </c>
      <c r="O16" s="23" t="n">
        <v>0.18611687624876</v>
      </c>
      <c r="P16" s="23" t="n">
        <v>0.149255631437498</v>
      </c>
      <c r="Q16" s="23" t="n">
        <v>0.155131850970864</v>
      </c>
      <c r="R16" s="23" t="n">
        <v>0.155524284067009</v>
      </c>
      <c r="S16" s="23"/>
      <c r="T16" s="23" t="n">
        <v>0.0548774065585914</v>
      </c>
      <c r="U16" s="23" t="n">
        <v>0.195202561152603</v>
      </c>
      <c r="V16" s="23" t="n">
        <v>0.198255505630574</v>
      </c>
      <c r="W16" s="23" t="n">
        <v>0.134099945178571</v>
      </c>
      <c r="X16" s="23"/>
      <c r="Y16" s="23" t="n">
        <v>0.137591985796139</v>
      </c>
      <c r="Z16" s="23" t="n">
        <v>0.164524297841619</v>
      </c>
      <c r="AA16" s="23" t="n">
        <v>0.154621863807241</v>
      </c>
      <c r="AB16" s="23" t="n">
        <v>0.217720179634115</v>
      </c>
      <c r="AC16" s="23" t="n">
        <v>0.102249648612041</v>
      </c>
      <c r="AD16" s="23" t="n">
        <v>0.30186819136814</v>
      </c>
      <c r="AE16" s="23"/>
      <c r="AF16" s="23" t="n">
        <v>0.154075993128383</v>
      </c>
      <c r="AG16" s="23"/>
      <c r="AH16" s="23" t="n">
        <v>0.15488638629273</v>
      </c>
      <c r="AI16" s="23"/>
      <c r="AJ16" s="23" t="n">
        <v>0.182734792321114</v>
      </c>
      <c r="AK16" s="23" t="n">
        <v>0.109533182048779</v>
      </c>
      <c r="AL16" s="23" t="n">
        <v>0.131430698939833</v>
      </c>
      <c r="AM16" s="23" t="n">
        <v>0.208290330972033</v>
      </c>
      <c r="AN16" s="23" t="n">
        <v>0.233001755734543</v>
      </c>
      <c r="AO16" s="23" t="n">
        <v>0.128776148401315</v>
      </c>
      <c r="AP16" s="23" t="n">
        <v>0.161390159012154</v>
      </c>
    </row>
    <row r="17">
      <c r="B17" s="20" t="s">
        <v>243</v>
      </c>
      <c r="C17" s="24" t="n">
        <v>0.364866454949369</v>
      </c>
      <c r="D17" s="24" t="n">
        <v>0.41396072930645</v>
      </c>
      <c r="E17" s="24" t="n">
        <v>0.315650235107388</v>
      </c>
      <c r="F17" s="24"/>
      <c r="G17" s="24" t="n">
        <v>0.356354471258454</v>
      </c>
      <c r="H17" s="24" t="n">
        <v>0.444016409006397</v>
      </c>
      <c r="I17" s="24" t="n">
        <v>0.351494888638368</v>
      </c>
      <c r="J17" s="24" t="n">
        <v>0.307567047434439</v>
      </c>
      <c r="K17" s="24" t="n">
        <v>0.254096823553511</v>
      </c>
      <c r="L17" s="24" t="n">
        <v>0.434724495182919</v>
      </c>
      <c r="M17" s="24"/>
      <c r="N17" s="24" t="n">
        <v>0.288617552780985</v>
      </c>
      <c r="O17" s="24" t="n">
        <v>0.298191793314891</v>
      </c>
      <c r="P17" s="24" t="n">
        <v>0.369402541997661</v>
      </c>
      <c r="Q17" s="24" t="n">
        <v>0.414493786936709</v>
      </c>
      <c r="R17" s="24" t="n">
        <v>0.394679491683961</v>
      </c>
      <c r="S17" s="24"/>
      <c r="T17" s="24" t="n">
        <v>0.55217984659138</v>
      </c>
      <c r="U17" s="24" t="n">
        <v>0.263548380274199</v>
      </c>
      <c r="V17" s="24" t="n">
        <v>0.270184060438141</v>
      </c>
      <c r="W17" s="24" t="n">
        <v>0.433474496163281</v>
      </c>
      <c r="X17" s="24"/>
      <c r="Y17" s="24" t="n">
        <v>0.413298492078933</v>
      </c>
      <c r="Z17" s="24" t="n">
        <v>0.381453526724274</v>
      </c>
      <c r="AA17" s="24" t="n">
        <v>0.370757671795076</v>
      </c>
      <c r="AB17" s="24" t="n">
        <v>0.255485728310714</v>
      </c>
      <c r="AC17" s="24" t="n">
        <v>0.476193167009266</v>
      </c>
      <c r="AD17" s="24" t="n">
        <v>0.0466744155278434</v>
      </c>
      <c r="AE17" s="24"/>
      <c r="AF17" s="24" t="n">
        <v>0.350643853733178</v>
      </c>
      <c r="AG17" s="24"/>
      <c r="AH17" s="24" t="n">
        <v>0.375787399385023</v>
      </c>
      <c r="AI17" s="24"/>
      <c r="AJ17" s="24" t="n">
        <v>0.34197535578651</v>
      </c>
      <c r="AK17" s="24" t="n">
        <v>0.428728702381965</v>
      </c>
      <c r="AL17" s="24" t="n">
        <v>0.406401843283037</v>
      </c>
      <c r="AM17" s="24" t="n">
        <v>0.246207127605153</v>
      </c>
      <c r="AN17" s="24" t="n">
        <v>0.248476456522703</v>
      </c>
      <c r="AO17" s="24" t="n">
        <v>0.43719003637066</v>
      </c>
      <c r="AP17" s="24" t="n">
        <v>0.364749497642746</v>
      </c>
    </row>
    <row r="18">
      <c r="B18" s="18"/>
    </row>
    <row r="19">
      <c r="B19" t="s">
        <v>65</v>
      </c>
    </row>
    <row r="20">
      <c r="B20" t="s">
        <v>66</v>
      </c>
    </row>
    <row r="22">
      <c r="B22" s="9" t="str">
        <f>=HYPERLINK("#'Contents'!A1", "Return to Contents")</f>
      </c>
    </row>
  </sheetData>
  <mergeCells count="9">
    <mergeCell ref="D5:E5"/>
    <mergeCell ref="G5:L5"/>
    <mergeCell ref="N5:R5"/>
    <mergeCell ref="T5:W5"/>
    <mergeCell ref="Y5:AD5"/>
    <mergeCell ref="AF5:AF5"/>
    <mergeCell ref="AH5:AH5"/>
    <mergeCell ref="AJ5:AP5"/>
    <mergeCell ref="D2:AJ2"/>
  </mergeCells>
  <pageMargins left="0.7" right="0.7" top="0.75" bottom="0.75" header="0.3" footer="0.3"/>
  <pageSetup paperSize="9" orientation="portrait" horizontalDpi="300" verticalDpi="300" r:id="rId2"/>
  <drawing r:id="rId1"/>
</worksheet>
</file>

<file path=xl/worksheets/sheet8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2.21" hidden="0" customWidth="1"/>
    <col min="20" max="20" width="10.71" hidden="0" customWidth="1"/>
    <col min="21" max="21" width="10.71" hidden="0" customWidth="1"/>
    <col min="22" max="22" width="10.71" hidden="0" customWidth="1"/>
    <col min="23" max="23" width="10.71" hidden="0" customWidth="1"/>
    <col min="24" max="24" width="2.2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2.21" hidden="0" customWidth="1"/>
    <col min="34" max="34" width="10.71" hidden="0" customWidth="1"/>
    <col min="35" max="35" width="2.2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s>
  <sheetData>
    <row r="2" ht="40" customHeight="1">
      <c r="D2" s="16" t="s">
        <v>310</v>
      </c>
    </row>
    <row r="5" ht="30" customHeight="1">
      <c r="B5" s="17"/>
      <c r="C5" s="17"/>
      <c r="D5" s="17" t="s">
        <v>51</v>
      </c>
      <c r="E5" s="17"/>
      <c r="F5" s="17"/>
      <c r="G5" s="17" t="s">
        <v>52</v>
      </c>
      <c r="H5" s="17"/>
      <c r="I5" s="17"/>
      <c r="J5" s="17"/>
      <c r="K5" s="17"/>
      <c r="L5" s="17"/>
      <c r="M5" s="17"/>
      <c r="N5" s="17" t="s">
        <v>53</v>
      </c>
      <c r="O5" s="17"/>
      <c r="P5" s="17"/>
      <c r="Q5" s="17"/>
      <c r="R5" s="17"/>
      <c r="S5" s="17"/>
      <c r="T5" s="17" t="s">
        <v>54</v>
      </c>
      <c r="U5" s="17"/>
      <c r="V5" s="17"/>
      <c r="W5" s="17"/>
      <c r="X5" s="17"/>
      <c r="Y5" s="17" t="s">
        <v>55</v>
      </c>
      <c r="Z5" s="17"/>
      <c r="AA5" s="17"/>
      <c r="AB5" s="17"/>
      <c r="AC5" s="17"/>
      <c r="AD5" s="17"/>
      <c r="AE5" s="17"/>
      <c r="AF5" s="17" t="s">
        <v>42</v>
      </c>
      <c r="AG5" s="17"/>
      <c r="AH5" s="17" t="s">
        <v>43</v>
      </c>
      <c r="AI5" s="17"/>
      <c r="AJ5" s="17" t="s">
        <v>56</v>
      </c>
      <c r="AK5" s="17"/>
      <c r="AL5" s="17"/>
      <c r="AM5" s="17"/>
      <c r="AN5" s="17"/>
      <c r="AO5" s="17"/>
      <c r="AP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R6" s="13" t="s">
        <v>31</v>
      </c>
      <c r="T6" s="13" t="s">
        <v>32</v>
      </c>
      <c r="U6" s="13" t="s">
        <v>33</v>
      </c>
      <c r="V6" s="13" t="s">
        <v>34</v>
      </c>
      <c r="W6" s="13" t="s">
        <v>35</v>
      </c>
      <c r="Y6" s="13" t="s">
        <v>36</v>
      </c>
      <c r="Z6" s="13" t="s">
        <v>37</v>
      </c>
      <c r="AA6" s="13" t="s">
        <v>38</v>
      </c>
      <c r="AB6" s="13" t="s">
        <v>39</v>
      </c>
      <c r="AC6" s="13" t="s">
        <v>40</v>
      </c>
      <c r="AD6" s="13" t="s">
        <v>41</v>
      </c>
      <c r="AF6" s="13" t="s">
        <v>42</v>
      </c>
      <c r="AH6" s="13" t="s">
        <v>43</v>
      </c>
      <c r="AJ6" s="13" t="s">
        <v>44</v>
      </c>
      <c r="AK6" s="13" t="s">
        <v>45</v>
      </c>
      <c r="AL6" s="13" t="s">
        <v>46</v>
      </c>
      <c r="AM6" s="13" t="s">
        <v>47</v>
      </c>
      <c r="AN6" s="13" t="s">
        <v>48</v>
      </c>
      <c r="AO6" s="13" t="s">
        <v>49</v>
      </c>
      <c r="AP6" s="13" t="s">
        <v>50</v>
      </c>
    </row>
    <row r="7" ht="30" customHeight="1">
      <c r="B7" s="11" t="s">
        <v>19</v>
      </c>
      <c r="C7" s="11" t="n">
        <v>1001</v>
      </c>
      <c r="D7" s="11" t="n">
        <v>498</v>
      </c>
      <c r="E7" s="11" t="n">
        <v>503</v>
      </c>
      <c r="F7" s="11"/>
      <c r="G7" s="11" t="n">
        <v>125</v>
      </c>
      <c r="H7" s="11" t="n">
        <v>185</v>
      </c>
      <c r="I7" s="11" t="n">
        <v>192</v>
      </c>
      <c r="J7" s="11" t="n">
        <v>175</v>
      </c>
      <c r="K7" s="11" t="n">
        <v>131</v>
      </c>
      <c r="L7" s="11" t="n">
        <v>193</v>
      </c>
      <c r="M7" s="11"/>
      <c r="N7" s="11" t="n">
        <v>55</v>
      </c>
      <c r="O7" s="11" t="n">
        <v>178</v>
      </c>
      <c r="P7" s="11" t="n">
        <v>209</v>
      </c>
      <c r="Q7" s="11" t="n">
        <v>374</v>
      </c>
      <c r="R7" s="11" t="n">
        <v>183</v>
      </c>
      <c r="S7" s="11"/>
      <c r="T7" s="11" t="n">
        <v>51</v>
      </c>
      <c r="U7" s="11" t="n">
        <v>158</v>
      </c>
      <c r="V7" s="11" t="n">
        <v>168</v>
      </c>
      <c r="W7" s="11" t="n">
        <v>523</v>
      </c>
      <c r="X7" s="11"/>
      <c r="Y7" s="11" t="n">
        <v>473</v>
      </c>
      <c r="Z7" s="11" t="n">
        <v>105</v>
      </c>
      <c r="AA7" s="11" t="n">
        <v>228</v>
      </c>
      <c r="AB7" s="11" t="n">
        <v>58</v>
      </c>
      <c r="AC7" s="11" t="n">
        <v>67</v>
      </c>
      <c r="AD7" s="11" t="n">
        <v>60</v>
      </c>
      <c r="AE7" s="11"/>
      <c r="AF7" s="11" t="n">
        <v>484</v>
      </c>
      <c r="AG7" s="11"/>
      <c r="AH7" s="11" t="n">
        <v>939</v>
      </c>
      <c r="AI7" s="11"/>
      <c r="AJ7" s="11" t="n">
        <v>270</v>
      </c>
      <c r="AK7" s="11" t="n">
        <v>188</v>
      </c>
      <c r="AL7" s="11" t="n">
        <v>196</v>
      </c>
      <c r="AM7" s="11" t="n">
        <v>89</v>
      </c>
      <c r="AN7" s="11" t="n">
        <v>62</v>
      </c>
      <c r="AO7" s="11" t="n">
        <v>98</v>
      </c>
      <c r="AP7" s="11" t="n">
        <v>98</v>
      </c>
    </row>
    <row r="8" ht="30" customHeight="1">
      <c r="B8" s="12" t="s">
        <v>20</v>
      </c>
      <c r="C8" s="12" t="n">
        <v>1001</v>
      </c>
      <c r="D8" s="12" t="n">
        <v>501</v>
      </c>
      <c r="E8" s="12" t="n">
        <v>500</v>
      </c>
      <c r="F8" s="12"/>
      <c r="G8" s="12" t="n">
        <v>108</v>
      </c>
      <c r="H8" s="12" t="n">
        <v>174</v>
      </c>
      <c r="I8" s="12" t="n">
        <v>165</v>
      </c>
      <c r="J8" s="12" t="n">
        <v>172</v>
      </c>
      <c r="K8" s="12" t="n">
        <v>152</v>
      </c>
      <c r="L8" s="12" t="n">
        <v>230</v>
      </c>
      <c r="M8" s="12"/>
      <c r="N8" s="12" t="n">
        <v>68</v>
      </c>
      <c r="O8" s="12" t="n">
        <v>207</v>
      </c>
      <c r="P8" s="12" t="n">
        <v>264</v>
      </c>
      <c r="Q8" s="12" t="n">
        <v>311</v>
      </c>
      <c r="R8" s="12" t="n">
        <v>149</v>
      </c>
      <c r="S8" s="12"/>
      <c r="T8" s="12" t="n">
        <v>49</v>
      </c>
      <c r="U8" s="12" t="n">
        <v>181</v>
      </c>
      <c r="V8" s="12" t="n">
        <v>180</v>
      </c>
      <c r="W8" s="12" t="n">
        <v>487</v>
      </c>
      <c r="X8" s="12"/>
      <c r="Y8" s="12" t="n">
        <v>424</v>
      </c>
      <c r="Z8" s="12" t="n">
        <v>104</v>
      </c>
      <c r="AA8" s="12" t="n">
        <v>272</v>
      </c>
      <c r="AB8" s="12" t="n">
        <v>65</v>
      </c>
      <c r="AC8" s="12" t="n">
        <v>57</v>
      </c>
      <c r="AD8" s="12" t="n">
        <v>67</v>
      </c>
      <c r="AE8" s="12"/>
      <c r="AF8" s="12" t="n">
        <v>498</v>
      </c>
      <c r="AG8" s="12"/>
      <c r="AH8" s="12" t="n">
        <v>939</v>
      </c>
      <c r="AI8" s="12"/>
      <c r="AJ8" s="12" t="n">
        <v>241</v>
      </c>
      <c r="AK8" s="12" t="n">
        <v>190</v>
      </c>
      <c r="AL8" s="12" t="n">
        <v>170</v>
      </c>
      <c r="AM8" s="12" t="n">
        <v>93</v>
      </c>
      <c r="AN8" s="12" t="n">
        <v>76</v>
      </c>
      <c r="AO8" s="12" t="n">
        <v>86</v>
      </c>
      <c r="AP8" s="12" t="n">
        <v>145</v>
      </c>
    </row>
    <row r="9">
      <c r="B9" s="20" t="s">
        <v>301</v>
      </c>
      <c r="C9" s="19" t="n">
        <v>0.161242866534231</v>
      </c>
      <c r="D9" s="19" t="n">
        <v>0.197804561621709</v>
      </c>
      <c r="E9" s="19" t="n">
        <v>0.124590355690851</v>
      </c>
      <c r="F9" s="19"/>
      <c r="G9" s="19" t="n">
        <v>0.307496360104636</v>
      </c>
      <c r="H9" s="19" t="n">
        <v>0.233449958757844</v>
      </c>
      <c r="I9" s="19" t="n">
        <v>0.139434494454003</v>
      </c>
      <c r="J9" s="19" t="n">
        <v>0.188555585771139</v>
      </c>
      <c r="K9" s="19" t="n">
        <v>0.0891121521663641</v>
      </c>
      <c r="L9" s="19" t="n">
        <v>0.0807096438132406</v>
      </c>
      <c r="M9" s="19"/>
      <c r="N9" s="19" t="n">
        <v>0.156153776232412</v>
      </c>
      <c r="O9" s="19" t="n">
        <v>0.18329229655117</v>
      </c>
      <c r="P9" s="19" t="n">
        <v>0.121432831164866</v>
      </c>
      <c r="Q9" s="19" t="n">
        <v>0.1719684811946</v>
      </c>
      <c r="R9" s="19" t="n">
        <v>0.183204082586484</v>
      </c>
      <c r="S9" s="19"/>
      <c r="T9" s="19" t="n">
        <v>0.244160973155674</v>
      </c>
      <c r="U9" s="19" t="n">
        <v>0.106554984242344</v>
      </c>
      <c r="V9" s="19" t="n">
        <v>0.130974859533038</v>
      </c>
      <c r="W9" s="19" t="n">
        <v>0.179351676276964</v>
      </c>
      <c r="X9" s="19"/>
      <c r="Y9" s="19" t="n">
        <v>0.181089800429463</v>
      </c>
      <c r="Z9" s="19" t="n">
        <v>0.258335263667249</v>
      </c>
      <c r="AA9" s="19" t="n">
        <v>0.0773050496986897</v>
      </c>
      <c r="AB9" s="19" t="n">
        <v>0.136762986702545</v>
      </c>
      <c r="AC9" s="19" t="n">
        <v>0.306309807429117</v>
      </c>
      <c r="AD9" s="19" t="n">
        <v>0.152625869506859</v>
      </c>
      <c r="AE9" s="19"/>
      <c r="AF9" s="19" t="n">
        <v>0.153778241179447</v>
      </c>
      <c r="AG9" s="19"/>
      <c r="AH9" s="19" t="n">
        <v>0.163734918765755</v>
      </c>
      <c r="AI9" s="19"/>
      <c r="AJ9" s="19" t="n">
        <v>0.159823109827729</v>
      </c>
      <c r="AK9" s="19" t="n">
        <v>0.146354818513854</v>
      </c>
      <c r="AL9" s="19" t="n">
        <v>0.167517173400563</v>
      </c>
      <c r="AM9" s="19" t="n">
        <v>0.273306497309713</v>
      </c>
      <c r="AN9" s="19" t="n">
        <v>0.0675965055413361</v>
      </c>
      <c r="AO9" s="19" t="n">
        <v>0.153906854929896</v>
      </c>
      <c r="AP9" s="19" t="n">
        <v>0.15731432235613</v>
      </c>
    </row>
    <row r="10">
      <c r="B10" s="20" t="s">
        <v>302</v>
      </c>
      <c r="C10" s="19" t="n">
        <v>0.308681148262523</v>
      </c>
      <c r="D10" s="19" t="n">
        <v>0.33865560968013</v>
      </c>
      <c r="E10" s="19" t="n">
        <v>0.278632233147818</v>
      </c>
      <c r="F10" s="19"/>
      <c r="G10" s="19" t="n">
        <v>0.36671465686354</v>
      </c>
      <c r="H10" s="19" t="n">
        <v>0.365321122453644</v>
      </c>
      <c r="I10" s="19" t="n">
        <v>0.382949109662279</v>
      </c>
      <c r="J10" s="19" t="n">
        <v>0.232525434414316</v>
      </c>
      <c r="K10" s="19" t="n">
        <v>0.242881705029293</v>
      </c>
      <c r="L10" s="19" t="n">
        <v>0.285813086725373</v>
      </c>
      <c r="M10" s="19"/>
      <c r="N10" s="19" t="n">
        <v>0.191047655509521</v>
      </c>
      <c r="O10" s="19" t="n">
        <v>0.304011325028011</v>
      </c>
      <c r="P10" s="19" t="n">
        <v>0.294072547130713</v>
      </c>
      <c r="Q10" s="19" t="n">
        <v>0.339428802677615</v>
      </c>
      <c r="R10" s="19" t="n">
        <v>0.334987593366256</v>
      </c>
      <c r="S10" s="19"/>
      <c r="T10" s="19" t="n">
        <v>0.317752402404518</v>
      </c>
      <c r="U10" s="19" t="n">
        <v>0.279620544360876</v>
      </c>
      <c r="V10" s="19" t="n">
        <v>0.308076544137267</v>
      </c>
      <c r="W10" s="19" t="n">
        <v>0.334837508400258</v>
      </c>
      <c r="X10" s="19"/>
      <c r="Y10" s="19" t="n">
        <v>0.355645529282831</v>
      </c>
      <c r="Z10" s="19" t="n">
        <v>0.320595627976517</v>
      </c>
      <c r="AA10" s="19" t="n">
        <v>0.258932986324902</v>
      </c>
      <c r="AB10" s="19" t="n">
        <v>0.301711035106668</v>
      </c>
      <c r="AC10" s="19" t="n">
        <v>0.407861747074927</v>
      </c>
      <c r="AD10" s="19" t="n">
        <v>0.131174615693226</v>
      </c>
      <c r="AE10" s="19"/>
      <c r="AF10" s="19" t="n">
        <v>0.281271277331763</v>
      </c>
      <c r="AG10" s="19"/>
      <c r="AH10" s="19" t="n">
        <v>0.319088539032232</v>
      </c>
      <c r="AI10" s="19"/>
      <c r="AJ10" s="19" t="n">
        <v>0.323875475129497</v>
      </c>
      <c r="AK10" s="19" t="n">
        <v>0.295358214492657</v>
      </c>
      <c r="AL10" s="19" t="n">
        <v>0.316914575391195</v>
      </c>
      <c r="AM10" s="19" t="n">
        <v>0.283248697427785</v>
      </c>
      <c r="AN10" s="19" t="n">
        <v>0.266076443503819</v>
      </c>
      <c r="AO10" s="19" t="n">
        <v>0.29271749464548</v>
      </c>
      <c r="AP10" s="19" t="n">
        <v>0.339342470537123</v>
      </c>
    </row>
    <row r="11">
      <c r="B11" s="20" t="s">
        <v>303</v>
      </c>
      <c r="C11" s="19" t="n">
        <v>0.260135448484254</v>
      </c>
      <c r="D11" s="19" t="n">
        <v>0.237437234090562</v>
      </c>
      <c r="E11" s="19" t="n">
        <v>0.282890043072925</v>
      </c>
      <c r="F11" s="19"/>
      <c r="G11" s="19" t="n">
        <v>0.181584206142627</v>
      </c>
      <c r="H11" s="19" t="n">
        <v>0.192198214243573</v>
      </c>
      <c r="I11" s="19" t="n">
        <v>0.269912660871835</v>
      </c>
      <c r="J11" s="19" t="n">
        <v>0.261714759745471</v>
      </c>
      <c r="K11" s="19" t="n">
        <v>0.308561819954396</v>
      </c>
      <c r="L11" s="19" t="n">
        <v>0.308244599627192</v>
      </c>
      <c r="M11" s="19"/>
      <c r="N11" s="19" t="n">
        <v>0.419094743066375</v>
      </c>
      <c r="O11" s="19" t="n">
        <v>0.241798379672501</v>
      </c>
      <c r="P11" s="19" t="n">
        <v>0.277740607821519</v>
      </c>
      <c r="Q11" s="19" t="n">
        <v>0.236832588815912</v>
      </c>
      <c r="R11" s="19" t="n">
        <v>0.220138346342605</v>
      </c>
      <c r="S11" s="19"/>
      <c r="T11" s="19" t="n">
        <v>0.282347206695882</v>
      </c>
      <c r="U11" s="19" t="n">
        <v>0.305043334549665</v>
      </c>
      <c r="V11" s="19" t="n">
        <v>0.27355811562213</v>
      </c>
      <c r="W11" s="19" t="n">
        <v>0.234445387047955</v>
      </c>
      <c r="X11" s="19"/>
      <c r="Y11" s="19" t="n">
        <v>0.24130585356187</v>
      </c>
      <c r="Z11" s="19" t="n">
        <v>0.21815924448954</v>
      </c>
      <c r="AA11" s="19" t="n">
        <v>0.310059408332346</v>
      </c>
      <c r="AB11" s="19" t="n">
        <v>0.281404008225789</v>
      </c>
      <c r="AC11" s="19" t="n">
        <v>0.145987195210169</v>
      </c>
      <c r="AD11" s="19" t="n">
        <v>0.300994299568858</v>
      </c>
      <c r="AE11" s="19"/>
      <c r="AF11" s="19" t="n">
        <v>0.289766089717999</v>
      </c>
      <c r="AG11" s="19"/>
      <c r="AH11" s="19" t="n">
        <v>0.258479290682745</v>
      </c>
      <c r="AI11" s="19"/>
      <c r="AJ11" s="19" t="n">
        <v>0.252071988278416</v>
      </c>
      <c r="AK11" s="19" t="n">
        <v>0.351378050366109</v>
      </c>
      <c r="AL11" s="19" t="n">
        <v>0.287675792549892</v>
      </c>
      <c r="AM11" s="19" t="n">
        <v>0.167943306795143</v>
      </c>
      <c r="AN11" s="19" t="n">
        <v>0.230212549931815</v>
      </c>
      <c r="AO11" s="19" t="n">
        <v>0.289257803073751</v>
      </c>
      <c r="AP11" s="19" t="n">
        <v>0.179230814230959</v>
      </c>
    </row>
    <row r="12">
      <c r="B12" s="20" t="s">
        <v>304</v>
      </c>
      <c r="C12" s="19" t="n">
        <v>0.10858855635922</v>
      </c>
      <c r="D12" s="19" t="n">
        <v>0.0841057079227845</v>
      </c>
      <c r="E12" s="19" t="n">
        <v>0.133132217851016</v>
      </c>
      <c r="F12" s="19"/>
      <c r="G12" s="19" t="n">
        <v>0.0742601312402279</v>
      </c>
      <c r="H12" s="19" t="n">
        <v>0.0621466790090796</v>
      </c>
      <c r="I12" s="19" t="n">
        <v>0.0853396891239707</v>
      </c>
      <c r="J12" s="19" t="n">
        <v>0.095439895471621</v>
      </c>
      <c r="K12" s="19" t="n">
        <v>0.142336211945818</v>
      </c>
      <c r="L12" s="19" t="n">
        <v>0.164039013045454</v>
      </c>
      <c r="M12" s="19"/>
      <c r="N12" s="19" t="n">
        <v>0.0643370507464028</v>
      </c>
      <c r="O12" s="19" t="n">
        <v>0.179251142531627</v>
      </c>
      <c r="P12" s="19" t="n">
        <v>0.0878753600258632</v>
      </c>
      <c r="Q12" s="19" t="n">
        <v>0.0914341733208092</v>
      </c>
      <c r="R12" s="19" t="n">
        <v>0.10469782440274</v>
      </c>
      <c r="S12" s="19"/>
      <c r="T12" s="19" t="n">
        <v>0.0452308873788581</v>
      </c>
      <c r="U12" s="19" t="n">
        <v>0.126189187923106</v>
      </c>
      <c r="V12" s="19" t="n">
        <v>0.0902216726911964</v>
      </c>
      <c r="W12" s="19" t="n">
        <v>0.11221924633876</v>
      </c>
      <c r="X12" s="19"/>
      <c r="Y12" s="19" t="n">
        <v>0.0725040615738633</v>
      </c>
      <c r="Z12" s="19" t="n">
        <v>0.0912295472595827</v>
      </c>
      <c r="AA12" s="19" t="n">
        <v>0.163780097619575</v>
      </c>
      <c r="AB12" s="19" t="n">
        <v>0.10762242605227</v>
      </c>
      <c r="AC12" s="19" t="n">
        <v>0.0582069863194627</v>
      </c>
      <c r="AD12" s="19" t="n">
        <v>0.178862420662971</v>
      </c>
      <c r="AE12" s="19"/>
      <c r="AF12" s="19" t="n">
        <v>0.114194104062937</v>
      </c>
      <c r="AG12" s="19"/>
      <c r="AH12" s="19" t="n">
        <v>0.107891301824807</v>
      </c>
      <c r="AI12" s="19"/>
      <c r="AJ12" s="19" t="n">
        <v>0.111581713367961</v>
      </c>
      <c r="AK12" s="19" t="n">
        <v>0.0856301789308452</v>
      </c>
      <c r="AL12" s="19" t="n">
        <v>0.0693485205894982</v>
      </c>
      <c r="AM12" s="19" t="n">
        <v>0.0791956005465703</v>
      </c>
      <c r="AN12" s="19" t="n">
        <v>0.202963624974542</v>
      </c>
      <c r="AO12" s="19" t="n">
        <v>0.122884161072355</v>
      </c>
      <c r="AP12" s="19" t="n">
        <v>0.140610381349703</v>
      </c>
    </row>
    <row r="13">
      <c r="B13" s="20" t="s">
        <v>305</v>
      </c>
      <c r="C13" s="19" t="n">
        <v>0.0888858404267002</v>
      </c>
      <c r="D13" s="19" t="n">
        <v>0.0810971653214953</v>
      </c>
      <c r="E13" s="19" t="n">
        <v>0.0966938618563974</v>
      </c>
      <c r="F13" s="19"/>
      <c r="G13" s="19" t="n">
        <v>0.0296476455093284</v>
      </c>
      <c r="H13" s="19" t="n">
        <v>0.0867544098979742</v>
      </c>
      <c r="I13" s="19" t="n">
        <v>0.0364260304001627</v>
      </c>
      <c r="J13" s="19" t="n">
        <v>0.146816582254959</v>
      </c>
      <c r="K13" s="19" t="n">
        <v>0.129835227154297</v>
      </c>
      <c r="L13" s="19" t="n">
        <v>0.0855645428730847</v>
      </c>
      <c r="M13" s="19"/>
      <c r="N13" s="19" t="n">
        <v>0.064189680014285</v>
      </c>
      <c r="O13" s="19" t="n">
        <v>0.0371155313464167</v>
      </c>
      <c r="P13" s="19" t="n">
        <v>0.103665262601355</v>
      </c>
      <c r="Q13" s="19" t="n">
        <v>0.104689105190297</v>
      </c>
      <c r="R13" s="19" t="n">
        <v>0.114224600245561</v>
      </c>
      <c r="S13" s="19"/>
      <c r="T13" s="19" t="n">
        <v>0.0199934860743628</v>
      </c>
      <c r="U13" s="19" t="n">
        <v>0.0941814851074792</v>
      </c>
      <c r="V13" s="19" t="n">
        <v>0.111051575214396</v>
      </c>
      <c r="W13" s="19" t="n">
        <v>0.0770113493711899</v>
      </c>
      <c r="X13" s="19"/>
      <c r="Y13" s="19" t="n">
        <v>0.0920920205291746</v>
      </c>
      <c r="Z13" s="19" t="n">
        <v>0.0931712168810125</v>
      </c>
      <c r="AA13" s="19" t="n">
        <v>0.0873498739712307</v>
      </c>
      <c r="AB13" s="19" t="n">
        <v>0.0868868460010412</v>
      </c>
      <c r="AC13" s="19" t="n">
        <v>0.0280252323862956</v>
      </c>
      <c r="AD13" s="19" t="n">
        <v>0.122376521800236</v>
      </c>
      <c r="AE13" s="19"/>
      <c r="AF13" s="19" t="n">
        <v>0.0882835959553904</v>
      </c>
      <c r="AG13" s="19"/>
      <c r="AH13" s="19" t="n">
        <v>0.082829668915568</v>
      </c>
      <c r="AI13" s="19"/>
      <c r="AJ13" s="19" t="n">
        <v>0.0690270477322892</v>
      </c>
      <c r="AK13" s="19" t="n">
        <v>0.0840109727220274</v>
      </c>
      <c r="AL13" s="19" t="n">
        <v>0.0800917678036762</v>
      </c>
      <c r="AM13" s="19" t="n">
        <v>0.113292450170499</v>
      </c>
      <c r="AN13" s="19" t="n">
        <v>0.12877606823653</v>
      </c>
      <c r="AO13" s="19" t="n">
        <v>0.0754420112385965</v>
      </c>
      <c r="AP13" s="19" t="n">
        <v>0.110002278630917</v>
      </c>
    </row>
    <row r="14">
      <c r="B14" s="20" t="s">
        <v>60</v>
      </c>
      <c r="C14" s="19" t="n">
        <v>0.0724661399330715</v>
      </c>
      <c r="D14" s="19" t="n">
        <v>0.0608997213633189</v>
      </c>
      <c r="E14" s="19" t="n">
        <v>0.0840612883809924</v>
      </c>
      <c r="F14" s="19"/>
      <c r="G14" s="19" t="n">
        <v>0.0402970001396407</v>
      </c>
      <c r="H14" s="19" t="n">
        <v>0.0601296156378859</v>
      </c>
      <c r="I14" s="19" t="n">
        <v>0.0859380154877487</v>
      </c>
      <c r="J14" s="19" t="n">
        <v>0.0749477423424932</v>
      </c>
      <c r="K14" s="19" t="n">
        <v>0.0872728837498309</v>
      </c>
      <c r="L14" s="19" t="n">
        <v>0.0756291139156566</v>
      </c>
      <c r="M14" s="19"/>
      <c r="N14" s="19" t="n">
        <v>0.105177094431005</v>
      </c>
      <c r="O14" s="19" t="n">
        <v>0.0545313248702738</v>
      </c>
      <c r="P14" s="19" t="n">
        <v>0.115213391255683</v>
      </c>
      <c r="Q14" s="19" t="n">
        <v>0.0556468488007667</v>
      </c>
      <c r="R14" s="19" t="n">
        <v>0.0427475530563527</v>
      </c>
      <c r="S14" s="19"/>
      <c r="T14" s="19" t="n">
        <v>0.0905150442907059</v>
      </c>
      <c r="U14" s="19" t="n">
        <v>0.0884104638165299</v>
      </c>
      <c r="V14" s="19" t="n">
        <v>0.0861172328019723</v>
      </c>
      <c r="W14" s="19" t="n">
        <v>0.062134832564873</v>
      </c>
      <c r="X14" s="19"/>
      <c r="Y14" s="19" t="n">
        <v>0.0573627346227969</v>
      </c>
      <c r="Z14" s="19" t="n">
        <v>0.0185090997260982</v>
      </c>
      <c r="AA14" s="19" t="n">
        <v>0.102572584053257</v>
      </c>
      <c r="AB14" s="19" t="n">
        <v>0.0856126979116862</v>
      </c>
      <c r="AC14" s="19" t="n">
        <v>0.0536090315800284</v>
      </c>
      <c r="AD14" s="19" t="n">
        <v>0.113966272767851</v>
      </c>
      <c r="AE14" s="19"/>
      <c r="AF14" s="19" t="n">
        <v>0.0727066917524632</v>
      </c>
      <c r="AG14" s="19"/>
      <c r="AH14" s="19" t="n">
        <v>0.0679762807788925</v>
      </c>
      <c r="AI14" s="19"/>
      <c r="AJ14" s="19" t="n">
        <v>0.0836206656641076</v>
      </c>
      <c r="AK14" s="19" t="n">
        <v>0.0372677649745072</v>
      </c>
      <c r="AL14" s="19" t="n">
        <v>0.0784521702651758</v>
      </c>
      <c r="AM14" s="19" t="n">
        <v>0.083013447750289</v>
      </c>
      <c r="AN14" s="19" t="n">
        <v>0.104374807811958</v>
      </c>
      <c r="AO14" s="19" t="n">
        <v>0.0657916750399223</v>
      </c>
      <c r="AP14" s="19" t="n">
        <v>0.0734997328951678</v>
      </c>
    </row>
    <row r="15">
      <c r="B15" s="20" t="s">
        <v>306</v>
      </c>
      <c r="C15" s="23" t="n">
        <v>0.469924014796754</v>
      </c>
      <c r="D15" s="23" t="n">
        <v>0.536460171301839</v>
      </c>
      <c r="E15" s="23" t="n">
        <v>0.40322258883867</v>
      </c>
      <c r="F15" s="23"/>
      <c r="G15" s="23" t="n">
        <v>0.674211016968176</v>
      </c>
      <c r="H15" s="23" t="n">
        <v>0.598771081211487</v>
      </c>
      <c r="I15" s="23" t="n">
        <v>0.522383604116282</v>
      </c>
      <c r="J15" s="23" t="n">
        <v>0.421081020185455</v>
      </c>
      <c r="K15" s="23" t="n">
        <v>0.331993857195657</v>
      </c>
      <c r="L15" s="23" t="n">
        <v>0.366522730538614</v>
      </c>
      <c r="M15" s="23"/>
      <c r="N15" s="23" t="n">
        <v>0.347201431741933</v>
      </c>
      <c r="O15" s="23" t="n">
        <v>0.487303621579181</v>
      </c>
      <c r="P15" s="23" t="n">
        <v>0.415505378295579</v>
      </c>
      <c r="Q15" s="23" t="n">
        <v>0.511397283872215</v>
      </c>
      <c r="R15" s="23" t="n">
        <v>0.518191675952741</v>
      </c>
      <c r="S15" s="23"/>
      <c r="T15" s="23" t="n">
        <v>0.561913375560192</v>
      </c>
      <c r="U15" s="23" t="n">
        <v>0.38617552860322</v>
      </c>
      <c r="V15" s="23" t="n">
        <v>0.439051403670305</v>
      </c>
      <c r="W15" s="23" t="n">
        <v>0.514189184677222</v>
      </c>
      <c r="X15" s="23"/>
      <c r="Y15" s="23" t="n">
        <v>0.536735329712295</v>
      </c>
      <c r="Z15" s="23" t="n">
        <v>0.578930891643766</v>
      </c>
      <c r="AA15" s="23" t="n">
        <v>0.336238036023592</v>
      </c>
      <c r="AB15" s="23" t="n">
        <v>0.438474021809213</v>
      </c>
      <c r="AC15" s="23" t="n">
        <v>0.714171554504044</v>
      </c>
      <c r="AD15" s="23" t="n">
        <v>0.283800485200085</v>
      </c>
      <c r="AE15" s="23"/>
      <c r="AF15" s="23" t="n">
        <v>0.43504951851121</v>
      </c>
      <c r="AG15" s="23"/>
      <c r="AH15" s="23" t="n">
        <v>0.482823457797987</v>
      </c>
      <c r="AI15" s="23"/>
      <c r="AJ15" s="23" t="n">
        <v>0.483698584957226</v>
      </c>
      <c r="AK15" s="23" t="n">
        <v>0.441713033006511</v>
      </c>
      <c r="AL15" s="23" t="n">
        <v>0.484431748791758</v>
      </c>
      <c r="AM15" s="23" t="n">
        <v>0.556555194737498</v>
      </c>
      <c r="AN15" s="23" t="n">
        <v>0.333672949045155</v>
      </c>
      <c r="AO15" s="23" t="n">
        <v>0.446624349575375</v>
      </c>
      <c r="AP15" s="23" t="n">
        <v>0.496656792893253</v>
      </c>
    </row>
    <row r="16">
      <c r="B16" s="20" t="s">
        <v>307</v>
      </c>
      <c r="C16" s="23" t="n">
        <v>0.197474396785921</v>
      </c>
      <c r="D16" s="23" t="n">
        <v>0.16520287324428</v>
      </c>
      <c r="E16" s="23" t="n">
        <v>0.229826079707413</v>
      </c>
      <c r="F16" s="23"/>
      <c r="G16" s="23" t="n">
        <v>0.103907776749556</v>
      </c>
      <c r="H16" s="23" t="n">
        <v>0.148901088907054</v>
      </c>
      <c r="I16" s="23" t="n">
        <v>0.121765719524133</v>
      </c>
      <c r="J16" s="23" t="n">
        <v>0.24225647772658</v>
      </c>
      <c r="K16" s="23" t="n">
        <v>0.272171439100116</v>
      </c>
      <c r="L16" s="23" t="n">
        <v>0.249603555918538</v>
      </c>
      <c r="M16" s="23"/>
      <c r="N16" s="23" t="n">
        <v>0.128526730760688</v>
      </c>
      <c r="O16" s="23" t="n">
        <v>0.216366673878044</v>
      </c>
      <c r="P16" s="23" t="n">
        <v>0.191540622627218</v>
      </c>
      <c r="Q16" s="23" t="n">
        <v>0.196123278511106</v>
      </c>
      <c r="R16" s="23" t="n">
        <v>0.218922424648302</v>
      </c>
      <c r="S16" s="23"/>
      <c r="T16" s="23" t="n">
        <v>0.0652243734532209</v>
      </c>
      <c r="U16" s="23" t="n">
        <v>0.220370673030585</v>
      </c>
      <c r="V16" s="23" t="n">
        <v>0.201273247905592</v>
      </c>
      <c r="W16" s="23" t="n">
        <v>0.18923059570995</v>
      </c>
      <c r="X16" s="23"/>
      <c r="Y16" s="23" t="n">
        <v>0.164596082103038</v>
      </c>
      <c r="Z16" s="23" t="n">
        <v>0.184400764140595</v>
      </c>
      <c r="AA16" s="23" t="n">
        <v>0.251129971590806</v>
      </c>
      <c r="AB16" s="23" t="n">
        <v>0.194509272053311</v>
      </c>
      <c r="AC16" s="23" t="n">
        <v>0.0862322187057583</v>
      </c>
      <c r="AD16" s="23" t="n">
        <v>0.301238942463207</v>
      </c>
      <c r="AE16" s="23"/>
      <c r="AF16" s="23" t="n">
        <v>0.202477700018328</v>
      </c>
      <c r="AG16" s="23"/>
      <c r="AH16" s="23" t="n">
        <v>0.190720970740375</v>
      </c>
      <c r="AI16" s="23"/>
      <c r="AJ16" s="23" t="n">
        <v>0.18060876110025</v>
      </c>
      <c r="AK16" s="23" t="n">
        <v>0.169641151652873</v>
      </c>
      <c r="AL16" s="23" t="n">
        <v>0.149440288393174</v>
      </c>
      <c r="AM16" s="23" t="n">
        <v>0.19248805071707</v>
      </c>
      <c r="AN16" s="23" t="n">
        <v>0.331739693211072</v>
      </c>
      <c r="AO16" s="23" t="n">
        <v>0.198326172310951</v>
      </c>
      <c r="AP16" s="23" t="n">
        <v>0.25061265998062</v>
      </c>
    </row>
    <row r="17">
      <c r="B17" s="20" t="s">
        <v>243</v>
      </c>
      <c r="C17" s="24" t="n">
        <v>0.272449618010833</v>
      </c>
      <c r="D17" s="24" t="n">
        <v>0.371257298057559</v>
      </c>
      <c r="E17" s="24" t="n">
        <v>0.173396509131257</v>
      </c>
      <c r="F17" s="24"/>
      <c r="G17" s="24" t="n">
        <v>0.570303240218619</v>
      </c>
      <c r="H17" s="24" t="n">
        <v>0.449869992304434</v>
      </c>
      <c r="I17" s="24" t="n">
        <v>0.400617884592149</v>
      </c>
      <c r="J17" s="24" t="n">
        <v>0.178824542458875</v>
      </c>
      <c r="K17" s="24" t="n">
        <v>0.0598224180955416</v>
      </c>
      <c r="L17" s="24" t="n">
        <v>0.116919174620075</v>
      </c>
      <c r="M17" s="24"/>
      <c r="N17" s="24" t="n">
        <v>0.218674700981245</v>
      </c>
      <c r="O17" s="24" t="n">
        <v>0.270936947701137</v>
      </c>
      <c r="P17" s="24" t="n">
        <v>0.22396475566836</v>
      </c>
      <c r="Q17" s="24" t="n">
        <v>0.315274005361109</v>
      </c>
      <c r="R17" s="24" t="n">
        <v>0.299269251304439</v>
      </c>
      <c r="S17" s="24"/>
      <c r="T17" s="24" t="n">
        <v>0.496689002106971</v>
      </c>
      <c r="U17" s="24" t="n">
        <v>0.165804855572635</v>
      </c>
      <c r="V17" s="24" t="n">
        <v>0.237778155764713</v>
      </c>
      <c r="W17" s="24" t="n">
        <v>0.324958588967272</v>
      </c>
      <c r="X17" s="24"/>
      <c r="Y17" s="24" t="n">
        <v>0.372139247609257</v>
      </c>
      <c r="Z17" s="24" t="n">
        <v>0.394530127503171</v>
      </c>
      <c r="AA17" s="24" t="n">
        <v>0.085108064432786</v>
      </c>
      <c r="AB17" s="24" t="n">
        <v>0.243964749755902</v>
      </c>
      <c r="AC17" s="24" t="n">
        <v>0.627939335798286</v>
      </c>
      <c r="AD17" s="24" t="n">
        <v>-0.0174384572631214</v>
      </c>
      <c r="AE17" s="24"/>
      <c r="AF17" s="24" t="n">
        <v>0.232571818492883</v>
      </c>
      <c r="AG17" s="24"/>
      <c r="AH17" s="24" t="n">
        <v>0.292102487057613</v>
      </c>
      <c r="AI17" s="24"/>
      <c r="AJ17" s="24" t="n">
        <v>0.303089823856976</v>
      </c>
      <c r="AK17" s="24" t="n">
        <v>0.272071881353639</v>
      </c>
      <c r="AL17" s="24" t="n">
        <v>0.334991460398584</v>
      </c>
      <c r="AM17" s="24" t="n">
        <v>0.364067144020428</v>
      </c>
      <c r="AN17" s="24" t="n">
        <v>0.00193325583408366</v>
      </c>
      <c r="AO17" s="24" t="n">
        <v>0.248298177264424</v>
      </c>
      <c r="AP17" s="24" t="n">
        <v>0.246044132912633</v>
      </c>
    </row>
    <row r="18">
      <c r="B18" s="18"/>
    </row>
    <row r="19">
      <c r="B19" t="s">
        <v>65</v>
      </c>
    </row>
    <row r="20">
      <c r="B20" t="s">
        <v>66</v>
      </c>
    </row>
    <row r="22">
      <c r="B22" s="9" t="str">
        <f>=HYPERLINK("#'Contents'!A1", "Return to Contents")</f>
      </c>
    </row>
  </sheetData>
  <mergeCells count="9">
    <mergeCell ref="D5:E5"/>
    <mergeCell ref="G5:L5"/>
    <mergeCell ref="N5:R5"/>
    <mergeCell ref="T5:W5"/>
    <mergeCell ref="Y5:AD5"/>
    <mergeCell ref="AF5:AF5"/>
    <mergeCell ref="AH5:AH5"/>
    <mergeCell ref="AJ5:AP5"/>
    <mergeCell ref="D2:AJ2"/>
  </mergeCells>
  <pageMargins left="0.7" right="0.7" top="0.75" bottom="0.75" header="0.3" footer="0.3"/>
  <pageSetup paperSize="9" orientation="portrait" horizontalDpi="300" verticalDpi="300" r:id="rId2"/>
  <drawing r:id="rId1"/>
</worksheet>
</file>

<file path=xl/worksheets/sheet8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2.21" hidden="0" customWidth="1"/>
    <col min="20" max="20" width="10.71" hidden="0" customWidth="1"/>
    <col min="21" max="21" width="10.71" hidden="0" customWidth="1"/>
    <col min="22" max="22" width="10.71" hidden="0" customWidth="1"/>
    <col min="23" max="23" width="10.71" hidden="0" customWidth="1"/>
    <col min="24" max="24" width="2.2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2.21" hidden="0" customWidth="1"/>
    <col min="34" max="34" width="10.71" hidden="0" customWidth="1"/>
    <col min="35" max="35" width="2.2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s>
  <sheetData>
    <row r="2" ht="40" customHeight="1">
      <c r="D2" s="16" t="s">
        <v>311</v>
      </c>
    </row>
    <row r="5" ht="30" customHeight="1">
      <c r="B5" s="17"/>
      <c r="C5" s="17"/>
      <c r="D5" s="17" t="s">
        <v>51</v>
      </c>
      <c r="E5" s="17"/>
      <c r="F5" s="17"/>
      <c r="G5" s="17" t="s">
        <v>52</v>
      </c>
      <c r="H5" s="17"/>
      <c r="I5" s="17"/>
      <c r="J5" s="17"/>
      <c r="K5" s="17"/>
      <c r="L5" s="17"/>
      <c r="M5" s="17"/>
      <c r="N5" s="17" t="s">
        <v>53</v>
      </c>
      <c r="O5" s="17"/>
      <c r="P5" s="17"/>
      <c r="Q5" s="17"/>
      <c r="R5" s="17"/>
      <c r="S5" s="17"/>
      <c r="T5" s="17" t="s">
        <v>54</v>
      </c>
      <c r="U5" s="17"/>
      <c r="V5" s="17"/>
      <c r="W5" s="17"/>
      <c r="X5" s="17"/>
      <c r="Y5" s="17" t="s">
        <v>55</v>
      </c>
      <c r="Z5" s="17"/>
      <c r="AA5" s="17"/>
      <c r="AB5" s="17"/>
      <c r="AC5" s="17"/>
      <c r="AD5" s="17"/>
      <c r="AE5" s="17"/>
      <c r="AF5" s="17" t="s">
        <v>42</v>
      </c>
      <c r="AG5" s="17"/>
      <c r="AH5" s="17" t="s">
        <v>43</v>
      </c>
      <c r="AI5" s="17"/>
      <c r="AJ5" s="17" t="s">
        <v>56</v>
      </c>
      <c r="AK5" s="17"/>
      <c r="AL5" s="17"/>
      <c r="AM5" s="17"/>
      <c r="AN5" s="17"/>
      <c r="AO5" s="17"/>
      <c r="AP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R6" s="13" t="s">
        <v>31</v>
      </c>
      <c r="T6" s="13" t="s">
        <v>32</v>
      </c>
      <c r="U6" s="13" t="s">
        <v>33</v>
      </c>
      <c r="V6" s="13" t="s">
        <v>34</v>
      </c>
      <c r="W6" s="13" t="s">
        <v>35</v>
      </c>
      <c r="Y6" s="13" t="s">
        <v>36</v>
      </c>
      <c r="Z6" s="13" t="s">
        <v>37</v>
      </c>
      <c r="AA6" s="13" t="s">
        <v>38</v>
      </c>
      <c r="AB6" s="13" t="s">
        <v>39</v>
      </c>
      <c r="AC6" s="13" t="s">
        <v>40</v>
      </c>
      <c r="AD6" s="13" t="s">
        <v>41</v>
      </c>
      <c r="AF6" s="13" t="s">
        <v>42</v>
      </c>
      <c r="AH6" s="13" t="s">
        <v>43</v>
      </c>
      <c r="AJ6" s="13" t="s">
        <v>44</v>
      </c>
      <c r="AK6" s="13" t="s">
        <v>45</v>
      </c>
      <c r="AL6" s="13" t="s">
        <v>46</v>
      </c>
      <c r="AM6" s="13" t="s">
        <v>47</v>
      </c>
      <c r="AN6" s="13" t="s">
        <v>48</v>
      </c>
      <c r="AO6" s="13" t="s">
        <v>49</v>
      </c>
      <c r="AP6" s="13" t="s">
        <v>50</v>
      </c>
    </row>
    <row r="7" ht="30" customHeight="1">
      <c r="B7" s="11" t="s">
        <v>19</v>
      </c>
      <c r="C7" s="11" t="n">
        <v>1001</v>
      </c>
      <c r="D7" s="11" t="n">
        <v>498</v>
      </c>
      <c r="E7" s="11" t="n">
        <v>503</v>
      </c>
      <c r="F7" s="11"/>
      <c r="G7" s="11" t="n">
        <v>125</v>
      </c>
      <c r="H7" s="11" t="n">
        <v>185</v>
      </c>
      <c r="I7" s="11" t="n">
        <v>192</v>
      </c>
      <c r="J7" s="11" t="n">
        <v>175</v>
      </c>
      <c r="K7" s="11" t="n">
        <v>131</v>
      </c>
      <c r="L7" s="11" t="n">
        <v>193</v>
      </c>
      <c r="M7" s="11"/>
      <c r="N7" s="11" t="n">
        <v>55</v>
      </c>
      <c r="O7" s="11" t="n">
        <v>178</v>
      </c>
      <c r="P7" s="11" t="n">
        <v>209</v>
      </c>
      <c r="Q7" s="11" t="n">
        <v>374</v>
      </c>
      <c r="R7" s="11" t="n">
        <v>183</v>
      </c>
      <c r="S7" s="11"/>
      <c r="T7" s="11" t="n">
        <v>51</v>
      </c>
      <c r="U7" s="11" t="n">
        <v>158</v>
      </c>
      <c r="V7" s="11" t="n">
        <v>168</v>
      </c>
      <c r="W7" s="11" t="n">
        <v>523</v>
      </c>
      <c r="X7" s="11"/>
      <c r="Y7" s="11" t="n">
        <v>473</v>
      </c>
      <c r="Z7" s="11" t="n">
        <v>105</v>
      </c>
      <c r="AA7" s="11" t="n">
        <v>228</v>
      </c>
      <c r="AB7" s="11" t="n">
        <v>58</v>
      </c>
      <c r="AC7" s="11" t="n">
        <v>67</v>
      </c>
      <c r="AD7" s="11" t="n">
        <v>60</v>
      </c>
      <c r="AE7" s="11"/>
      <c r="AF7" s="11" t="n">
        <v>484</v>
      </c>
      <c r="AG7" s="11"/>
      <c r="AH7" s="11" t="n">
        <v>939</v>
      </c>
      <c r="AI7" s="11"/>
      <c r="AJ7" s="11" t="n">
        <v>270</v>
      </c>
      <c r="AK7" s="11" t="n">
        <v>188</v>
      </c>
      <c r="AL7" s="11" t="n">
        <v>196</v>
      </c>
      <c r="AM7" s="11" t="n">
        <v>89</v>
      </c>
      <c r="AN7" s="11" t="n">
        <v>62</v>
      </c>
      <c r="AO7" s="11" t="n">
        <v>98</v>
      </c>
      <c r="AP7" s="11" t="n">
        <v>98</v>
      </c>
    </row>
    <row r="8" ht="30" customHeight="1">
      <c r="B8" s="12" t="s">
        <v>20</v>
      </c>
      <c r="C8" s="12" t="n">
        <v>1001</v>
      </c>
      <c r="D8" s="12" t="n">
        <v>501</v>
      </c>
      <c r="E8" s="12" t="n">
        <v>500</v>
      </c>
      <c r="F8" s="12"/>
      <c r="G8" s="12" t="n">
        <v>108</v>
      </c>
      <c r="H8" s="12" t="n">
        <v>174</v>
      </c>
      <c r="I8" s="12" t="n">
        <v>165</v>
      </c>
      <c r="J8" s="12" t="n">
        <v>172</v>
      </c>
      <c r="K8" s="12" t="n">
        <v>152</v>
      </c>
      <c r="L8" s="12" t="n">
        <v>230</v>
      </c>
      <c r="M8" s="12"/>
      <c r="N8" s="12" t="n">
        <v>68</v>
      </c>
      <c r="O8" s="12" t="n">
        <v>207</v>
      </c>
      <c r="P8" s="12" t="n">
        <v>264</v>
      </c>
      <c r="Q8" s="12" t="n">
        <v>311</v>
      </c>
      <c r="R8" s="12" t="n">
        <v>149</v>
      </c>
      <c r="S8" s="12"/>
      <c r="T8" s="12" t="n">
        <v>49</v>
      </c>
      <c r="U8" s="12" t="n">
        <v>181</v>
      </c>
      <c r="V8" s="12" t="n">
        <v>180</v>
      </c>
      <c r="W8" s="12" t="n">
        <v>487</v>
      </c>
      <c r="X8" s="12"/>
      <c r="Y8" s="12" t="n">
        <v>424</v>
      </c>
      <c r="Z8" s="12" t="n">
        <v>104</v>
      </c>
      <c r="AA8" s="12" t="n">
        <v>272</v>
      </c>
      <c r="AB8" s="12" t="n">
        <v>65</v>
      </c>
      <c r="AC8" s="12" t="n">
        <v>57</v>
      </c>
      <c r="AD8" s="12" t="n">
        <v>67</v>
      </c>
      <c r="AE8" s="12"/>
      <c r="AF8" s="12" t="n">
        <v>498</v>
      </c>
      <c r="AG8" s="12"/>
      <c r="AH8" s="12" t="n">
        <v>939</v>
      </c>
      <c r="AI8" s="12"/>
      <c r="AJ8" s="12" t="n">
        <v>241</v>
      </c>
      <c r="AK8" s="12" t="n">
        <v>190</v>
      </c>
      <c r="AL8" s="12" t="n">
        <v>170</v>
      </c>
      <c r="AM8" s="12" t="n">
        <v>93</v>
      </c>
      <c r="AN8" s="12" t="n">
        <v>76</v>
      </c>
      <c r="AO8" s="12" t="n">
        <v>86</v>
      </c>
      <c r="AP8" s="12" t="n">
        <v>145</v>
      </c>
    </row>
    <row r="9">
      <c r="B9" s="20" t="s">
        <v>301</v>
      </c>
      <c r="C9" s="19" t="n">
        <v>0.253687421711775</v>
      </c>
      <c r="D9" s="19" t="n">
        <v>0.29161566938554</v>
      </c>
      <c r="E9" s="19" t="n">
        <v>0.215664963896104</v>
      </c>
      <c r="F9" s="19"/>
      <c r="G9" s="19" t="n">
        <v>0.297188816232808</v>
      </c>
      <c r="H9" s="19" t="n">
        <v>0.277095291688242</v>
      </c>
      <c r="I9" s="19" t="n">
        <v>0.248188867518261</v>
      </c>
      <c r="J9" s="19" t="n">
        <v>0.276637851370198</v>
      </c>
      <c r="K9" s="19" t="n">
        <v>0.206517606338086</v>
      </c>
      <c r="L9" s="19" t="n">
        <v>0.233460731782839</v>
      </c>
      <c r="M9" s="19"/>
      <c r="N9" s="19" t="n">
        <v>0.268035815154669</v>
      </c>
      <c r="O9" s="19" t="n">
        <v>0.241702628045156</v>
      </c>
      <c r="P9" s="19" t="n">
        <v>0.201748185012469</v>
      </c>
      <c r="Q9" s="19" t="n">
        <v>0.282334724365764</v>
      </c>
      <c r="R9" s="19" t="n">
        <v>0.29487014461816</v>
      </c>
      <c r="S9" s="19"/>
      <c r="T9" s="19" t="n">
        <v>0.347882342677805</v>
      </c>
      <c r="U9" s="19" t="n">
        <v>0.152045759110123</v>
      </c>
      <c r="V9" s="19" t="n">
        <v>0.186157706039893</v>
      </c>
      <c r="W9" s="19" t="n">
        <v>0.300569223494639</v>
      </c>
      <c r="X9" s="19"/>
      <c r="Y9" s="19" t="n">
        <v>0.284998438111758</v>
      </c>
      <c r="Z9" s="19" t="n">
        <v>0.312027524734991</v>
      </c>
      <c r="AA9" s="19" t="n">
        <v>0.218842254950515</v>
      </c>
      <c r="AB9" s="19" t="n">
        <v>0.221257930681914</v>
      </c>
      <c r="AC9" s="19" t="n">
        <v>0.284535506319521</v>
      </c>
      <c r="AD9" s="19" t="n">
        <v>0.154743435265502</v>
      </c>
      <c r="AE9" s="19"/>
      <c r="AF9" s="19" t="n">
        <v>0.253770189536012</v>
      </c>
      <c r="AG9" s="19"/>
      <c r="AH9" s="19" t="n">
        <v>0.261067482608528</v>
      </c>
      <c r="AI9" s="19"/>
      <c r="AJ9" s="19" t="n">
        <v>0.293258116942927</v>
      </c>
      <c r="AK9" s="19" t="n">
        <v>0.222021810628879</v>
      </c>
      <c r="AL9" s="19" t="n">
        <v>0.232514364968409</v>
      </c>
      <c r="AM9" s="19" t="n">
        <v>0.279740175411869</v>
      </c>
      <c r="AN9" s="19" t="n">
        <v>0.184273299294456</v>
      </c>
      <c r="AO9" s="19" t="n">
        <v>0.218081390986029</v>
      </c>
      <c r="AP9" s="19" t="n">
        <v>0.295025587597543</v>
      </c>
    </row>
    <row r="10">
      <c r="B10" s="20" t="s">
        <v>302</v>
      </c>
      <c r="C10" s="19" t="n">
        <v>0.361438851801132</v>
      </c>
      <c r="D10" s="19" t="n">
        <v>0.364930825092581</v>
      </c>
      <c r="E10" s="19" t="n">
        <v>0.357938204781802</v>
      </c>
      <c r="F10" s="19"/>
      <c r="G10" s="19" t="n">
        <v>0.323497697839961</v>
      </c>
      <c r="H10" s="19" t="n">
        <v>0.361359997013575</v>
      </c>
      <c r="I10" s="19" t="n">
        <v>0.364497551993701</v>
      </c>
      <c r="J10" s="19" t="n">
        <v>0.283055441785572</v>
      </c>
      <c r="K10" s="19" t="n">
        <v>0.343038927343923</v>
      </c>
      <c r="L10" s="19" t="n">
        <v>0.447979750296242</v>
      </c>
      <c r="M10" s="19"/>
      <c r="N10" s="19" t="n">
        <v>0.276160856027293</v>
      </c>
      <c r="O10" s="19" t="n">
        <v>0.335576124461516</v>
      </c>
      <c r="P10" s="19" t="n">
        <v>0.404016050805521</v>
      </c>
      <c r="Q10" s="19" t="n">
        <v>0.370027225937999</v>
      </c>
      <c r="R10" s="19" t="n">
        <v>0.339055001431029</v>
      </c>
      <c r="S10" s="19"/>
      <c r="T10" s="19" t="n">
        <v>0.306221239810356</v>
      </c>
      <c r="U10" s="19" t="n">
        <v>0.410363895717677</v>
      </c>
      <c r="V10" s="19" t="n">
        <v>0.410639256032118</v>
      </c>
      <c r="W10" s="19" t="n">
        <v>0.360023445242115</v>
      </c>
      <c r="X10" s="19"/>
      <c r="Y10" s="19" t="n">
        <v>0.348038041084863</v>
      </c>
      <c r="Z10" s="19" t="n">
        <v>0.285595859046279</v>
      </c>
      <c r="AA10" s="19" t="n">
        <v>0.426704470106881</v>
      </c>
      <c r="AB10" s="19" t="n">
        <v>0.452608471020756</v>
      </c>
      <c r="AC10" s="19" t="n">
        <v>0.342437932007543</v>
      </c>
      <c r="AD10" s="19" t="n">
        <v>0.245051521298102</v>
      </c>
      <c r="AE10" s="19"/>
      <c r="AF10" s="19" t="n">
        <v>0.363079819719387</v>
      </c>
      <c r="AG10" s="19"/>
      <c r="AH10" s="19" t="n">
        <v>0.370652569346043</v>
      </c>
      <c r="AI10" s="19"/>
      <c r="AJ10" s="19" t="n">
        <v>0.291692579683804</v>
      </c>
      <c r="AK10" s="19" t="n">
        <v>0.415130240969998</v>
      </c>
      <c r="AL10" s="19" t="n">
        <v>0.387680731180924</v>
      </c>
      <c r="AM10" s="19" t="n">
        <v>0.335346468399732</v>
      </c>
      <c r="AN10" s="19" t="n">
        <v>0.386865619461838</v>
      </c>
      <c r="AO10" s="19" t="n">
        <v>0.380214861531923</v>
      </c>
      <c r="AP10" s="19" t="n">
        <v>0.36851325608317</v>
      </c>
    </row>
    <row r="11">
      <c r="B11" s="20" t="s">
        <v>303</v>
      </c>
      <c r="C11" s="19" t="n">
        <v>0.195687293814823</v>
      </c>
      <c r="D11" s="19" t="n">
        <v>0.1794216869052</v>
      </c>
      <c r="E11" s="19" t="n">
        <v>0.211993302937285</v>
      </c>
      <c r="F11" s="19"/>
      <c r="G11" s="19" t="n">
        <v>0.210781050579339</v>
      </c>
      <c r="H11" s="19" t="n">
        <v>0.165109075280024</v>
      </c>
      <c r="I11" s="19" t="n">
        <v>0.22326172612071</v>
      </c>
      <c r="J11" s="19" t="n">
        <v>0.187988617600273</v>
      </c>
      <c r="K11" s="19" t="n">
        <v>0.236750153337491</v>
      </c>
      <c r="L11" s="19" t="n">
        <v>0.170553965372883</v>
      </c>
      <c r="M11" s="19"/>
      <c r="N11" s="19" t="n">
        <v>0.308239711000912</v>
      </c>
      <c r="O11" s="19" t="n">
        <v>0.203046725014756</v>
      </c>
      <c r="P11" s="19" t="n">
        <v>0.185388829732994</v>
      </c>
      <c r="Q11" s="19" t="n">
        <v>0.17585900290606</v>
      </c>
      <c r="R11" s="19" t="n">
        <v>0.196060595339898</v>
      </c>
      <c r="S11" s="19"/>
      <c r="T11" s="19" t="n">
        <v>0.153309439991684</v>
      </c>
      <c r="U11" s="19" t="n">
        <v>0.204719159017243</v>
      </c>
      <c r="V11" s="19" t="n">
        <v>0.229770041618697</v>
      </c>
      <c r="W11" s="19" t="n">
        <v>0.176906385807642</v>
      </c>
      <c r="X11" s="19"/>
      <c r="Y11" s="19" t="n">
        <v>0.174099282646237</v>
      </c>
      <c r="Z11" s="19" t="n">
        <v>0.254731051383431</v>
      </c>
      <c r="AA11" s="19" t="n">
        <v>0.18918875379347</v>
      </c>
      <c r="AB11" s="19" t="n">
        <v>0.125781740823967</v>
      </c>
      <c r="AC11" s="19" t="n">
        <v>0.223477764254841</v>
      </c>
      <c r="AD11" s="19" t="n">
        <v>0.287252802947753</v>
      </c>
      <c r="AE11" s="19"/>
      <c r="AF11" s="19" t="n">
        <v>0.198780313642126</v>
      </c>
      <c r="AG11" s="19"/>
      <c r="AH11" s="19" t="n">
        <v>0.192444431391884</v>
      </c>
      <c r="AI11" s="19"/>
      <c r="AJ11" s="19" t="n">
        <v>0.22011791268292</v>
      </c>
      <c r="AK11" s="19" t="n">
        <v>0.221843489792578</v>
      </c>
      <c r="AL11" s="19" t="n">
        <v>0.188896271763719</v>
      </c>
      <c r="AM11" s="19" t="n">
        <v>0.126756062122133</v>
      </c>
      <c r="AN11" s="19" t="n">
        <v>0.183270130622756</v>
      </c>
      <c r="AO11" s="19" t="n">
        <v>0.257723518916849</v>
      </c>
      <c r="AP11" s="19" t="n">
        <v>0.142695645242036</v>
      </c>
    </row>
    <row r="12">
      <c r="B12" s="20" t="s">
        <v>304</v>
      </c>
      <c r="C12" s="19" t="n">
        <v>0.0556089588950283</v>
      </c>
      <c r="D12" s="19" t="n">
        <v>0.0355409354513967</v>
      </c>
      <c r="E12" s="19" t="n">
        <v>0.0757268293907217</v>
      </c>
      <c r="F12" s="19"/>
      <c r="G12" s="19" t="n">
        <v>0.0435033116284442</v>
      </c>
      <c r="H12" s="19" t="n">
        <v>0.043858271129095</v>
      </c>
      <c r="I12" s="19" t="n">
        <v>0.0446937831791121</v>
      </c>
      <c r="J12" s="19" t="n">
        <v>0.0742198943145985</v>
      </c>
      <c r="K12" s="19" t="n">
        <v>0.0680196323340937</v>
      </c>
      <c r="L12" s="19" t="n">
        <v>0.055879365026628</v>
      </c>
      <c r="M12" s="19"/>
      <c r="N12" s="19" t="n">
        <v>0</v>
      </c>
      <c r="O12" s="19" t="n">
        <v>0.0995383819519603</v>
      </c>
      <c r="P12" s="19" t="n">
        <v>0.0163131524858917</v>
      </c>
      <c r="Q12" s="19" t="n">
        <v>0.0661754877826743</v>
      </c>
      <c r="R12" s="19" t="n">
        <v>0.0683581818595654</v>
      </c>
      <c r="S12" s="19"/>
      <c r="T12" s="19" t="n">
        <v>0.053694413950238</v>
      </c>
      <c r="U12" s="19" t="n">
        <v>0.062576622984384</v>
      </c>
      <c r="V12" s="19" t="n">
        <v>0.0430633024524773</v>
      </c>
      <c r="W12" s="19" t="n">
        <v>0.0546276748480782</v>
      </c>
      <c r="X12" s="19"/>
      <c r="Y12" s="19" t="n">
        <v>0.0570597885668306</v>
      </c>
      <c r="Z12" s="19" t="n">
        <v>0.0449908651273705</v>
      </c>
      <c r="AA12" s="19" t="n">
        <v>0.0584701543663282</v>
      </c>
      <c r="AB12" s="19" t="n">
        <v>0.0227381261738617</v>
      </c>
      <c r="AC12" s="19" t="n">
        <v>0.0399015315428499</v>
      </c>
      <c r="AD12" s="19" t="n">
        <v>0.105997272383981</v>
      </c>
      <c r="AE12" s="19"/>
      <c r="AF12" s="19" t="n">
        <v>0.0560406111220023</v>
      </c>
      <c r="AG12" s="19"/>
      <c r="AH12" s="19" t="n">
        <v>0.0557722206456173</v>
      </c>
      <c r="AI12" s="19"/>
      <c r="AJ12" s="19" t="n">
        <v>0.0941661747843466</v>
      </c>
      <c r="AK12" s="19" t="n">
        <v>0.037730079762652</v>
      </c>
      <c r="AL12" s="19" t="n">
        <v>0.0618274066034525</v>
      </c>
      <c r="AM12" s="19" t="n">
        <v>0.045743270526984</v>
      </c>
      <c r="AN12" s="19" t="n">
        <v>0.0208850902183818</v>
      </c>
      <c r="AO12" s="19" t="n">
        <v>0.029909232290245</v>
      </c>
      <c r="AP12" s="19" t="n">
        <v>0.047431451454051</v>
      </c>
    </row>
    <row r="13">
      <c r="B13" s="20" t="s">
        <v>305</v>
      </c>
      <c r="C13" s="19" t="n">
        <v>0.062632064700651</v>
      </c>
      <c r="D13" s="19" t="n">
        <v>0.0551267425692051</v>
      </c>
      <c r="E13" s="19" t="n">
        <v>0.0701560293348863</v>
      </c>
      <c r="F13" s="19"/>
      <c r="G13" s="19" t="n">
        <v>0.0513514313318503</v>
      </c>
      <c r="H13" s="19" t="n">
        <v>0.0900950729393896</v>
      </c>
      <c r="I13" s="19" t="n">
        <v>0.0312633580666342</v>
      </c>
      <c r="J13" s="19" t="n">
        <v>0.0843467513795976</v>
      </c>
      <c r="K13" s="19" t="n">
        <v>0.0773631736394426</v>
      </c>
      <c r="L13" s="19" t="n">
        <v>0.0436916721167031</v>
      </c>
      <c r="M13" s="19"/>
      <c r="N13" s="19" t="n">
        <v>0.0560968316422107</v>
      </c>
      <c r="O13" s="19" t="n">
        <v>0.0545444304383089</v>
      </c>
      <c r="P13" s="19" t="n">
        <v>0.0723791223388901</v>
      </c>
      <c r="Q13" s="19" t="n">
        <v>0.062993719020363</v>
      </c>
      <c r="R13" s="19" t="n">
        <v>0.0596935869225649</v>
      </c>
      <c r="S13" s="19"/>
      <c r="T13" s="19" t="n">
        <v>0.019710539534869</v>
      </c>
      <c r="U13" s="19" t="n">
        <v>0.120656846110392</v>
      </c>
      <c r="V13" s="19" t="n">
        <v>0.054089943655743</v>
      </c>
      <c r="W13" s="19" t="n">
        <v>0.0403473655176761</v>
      </c>
      <c r="X13" s="19"/>
      <c r="Y13" s="19" t="n">
        <v>0.0695726139200245</v>
      </c>
      <c r="Z13" s="19" t="n">
        <v>0.0765425049201461</v>
      </c>
      <c r="AA13" s="19" t="n">
        <v>0.0493419743785099</v>
      </c>
      <c r="AB13" s="19" t="n">
        <v>0.0572305602825297</v>
      </c>
      <c r="AC13" s="19" t="n">
        <v>0.0107321134450772</v>
      </c>
      <c r="AD13" s="19" t="n">
        <v>0.0963367911627776</v>
      </c>
      <c r="AE13" s="19"/>
      <c r="AF13" s="19" t="n">
        <v>0.0616464470177258</v>
      </c>
      <c r="AG13" s="19"/>
      <c r="AH13" s="19" t="n">
        <v>0.0556467550861533</v>
      </c>
      <c r="AI13" s="19"/>
      <c r="AJ13" s="19" t="n">
        <v>0.0453246400505607</v>
      </c>
      <c r="AK13" s="19" t="n">
        <v>0.0335475223149192</v>
      </c>
      <c r="AL13" s="19" t="n">
        <v>0.0637719817989138</v>
      </c>
      <c r="AM13" s="19" t="n">
        <v>0.155302638401692</v>
      </c>
      <c r="AN13" s="19" t="n">
        <v>0.0986117159628945</v>
      </c>
      <c r="AO13" s="19" t="n">
        <v>0.0293185359950908</v>
      </c>
      <c r="AP13" s="19" t="n">
        <v>0.0696356033613889</v>
      </c>
    </row>
    <row r="14">
      <c r="B14" s="20" t="s">
        <v>60</v>
      </c>
      <c r="C14" s="19" t="n">
        <v>0.0709454090765908</v>
      </c>
      <c r="D14" s="19" t="n">
        <v>0.0733641405960774</v>
      </c>
      <c r="E14" s="19" t="n">
        <v>0.0685206696592006</v>
      </c>
      <c r="F14" s="19"/>
      <c r="G14" s="19" t="n">
        <v>0.0736776923875972</v>
      </c>
      <c r="H14" s="19" t="n">
        <v>0.0624822919496749</v>
      </c>
      <c r="I14" s="19" t="n">
        <v>0.0880947131215818</v>
      </c>
      <c r="J14" s="19" t="n">
        <v>0.0937514435497606</v>
      </c>
      <c r="K14" s="19" t="n">
        <v>0.0683105070069641</v>
      </c>
      <c r="L14" s="19" t="n">
        <v>0.0484345154047052</v>
      </c>
      <c r="M14" s="19"/>
      <c r="N14" s="19" t="n">
        <v>0.0914667861749157</v>
      </c>
      <c r="O14" s="19" t="n">
        <v>0.0655917100883028</v>
      </c>
      <c r="P14" s="19" t="n">
        <v>0.120154659624234</v>
      </c>
      <c r="Q14" s="19" t="n">
        <v>0.0426098399871399</v>
      </c>
      <c r="R14" s="19" t="n">
        <v>0.0419624898287826</v>
      </c>
      <c r="S14" s="19"/>
      <c r="T14" s="19" t="n">
        <v>0.119182024035048</v>
      </c>
      <c r="U14" s="19" t="n">
        <v>0.0496377170601805</v>
      </c>
      <c r="V14" s="19" t="n">
        <v>0.0762797502010709</v>
      </c>
      <c r="W14" s="19" t="n">
        <v>0.0675259050898499</v>
      </c>
      <c r="X14" s="19"/>
      <c r="Y14" s="19" t="n">
        <v>0.066231835670287</v>
      </c>
      <c r="Z14" s="19" t="n">
        <v>0.0261121947877829</v>
      </c>
      <c r="AA14" s="19" t="n">
        <v>0.0574523924042965</v>
      </c>
      <c r="AB14" s="19" t="n">
        <v>0.120383171016972</v>
      </c>
      <c r="AC14" s="19" t="n">
        <v>0.0989151524301681</v>
      </c>
      <c r="AD14" s="19" t="n">
        <v>0.110618176941884</v>
      </c>
      <c r="AE14" s="19"/>
      <c r="AF14" s="19" t="n">
        <v>0.0666826189627466</v>
      </c>
      <c r="AG14" s="19"/>
      <c r="AH14" s="19" t="n">
        <v>0.0644165409217746</v>
      </c>
      <c r="AI14" s="19"/>
      <c r="AJ14" s="19" t="n">
        <v>0.0554405758554417</v>
      </c>
      <c r="AK14" s="19" t="n">
        <v>0.0697268565309745</v>
      </c>
      <c r="AL14" s="19" t="n">
        <v>0.0653092436845823</v>
      </c>
      <c r="AM14" s="19" t="n">
        <v>0.0571113851375898</v>
      </c>
      <c r="AN14" s="19" t="n">
        <v>0.126094144439675</v>
      </c>
      <c r="AO14" s="19" t="n">
        <v>0.0847524602798625</v>
      </c>
      <c r="AP14" s="19" t="n">
        <v>0.0766984562618102</v>
      </c>
    </row>
    <row r="15">
      <c r="B15" s="20" t="s">
        <v>306</v>
      </c>
      <c r="C15" s="23" t="n">
        <v>0.615126273512907</v>
      </c>
      <c r="D15" s="23" t="n">
        <v>0.656546494478121</v>
      </c>
      <c r="E15" s="23" t="n">
        <v>0.573603168677906</v>
      </c>
      <c r="F15" s="23"/>
      <c r="G15" s="23" t="n">
        <v>0.620686514072769</v>
      </c>
      <c r="H15" s="23" t="n">
        <v>0.638455288701816</v>
      </c>
      <c r="I15" s="23" t="n">
        <v>0.612686419511962</v>
      </c>
      <c r="J15" s="23" t="n">
        <v>0.55969329315577</v>
      </c>
      <c r="K15" s="23" t="n">
        <v>0.549556533682009</v>
      </c>
      <c r="L15" s="23" t="n">
        <v>0.68144048207908</v>
      </c>
      <c r="M15" s="23"/>
      <c r="N15" s="23" t="n">
        <v>0.544196671181961</v>
      </c>
      <c r="O15" s="23" t="n">
        <v>0.577278752506672</v>
      </c>
      <c r="P15" s="23" t="n">
        <v>0.60576423581799</v>
      </c>
      <c r="Q15" s="23" t="n">
        <v>0.652361950303763</v>
      </c>
      <c r="R15" s="23" t="n">
        <v>0.633925146049189</v>
      </c>
      <c r="S15" s="23"/>
      <c r="T15" s="23" t="n">
        <v>0.654103582488161</v>
      </c>
      <c r="U15" s="23" t="n">
        <v>0.562409654827801</v>
      </c>
      <c r="V15" s="23" t="n">
        <v>0.596796962072011</v>
      </c>
      <c r="W15" s="23" t="n">
        <v>0.660592668736754</v>
      </c>
      <c r="X15" s="23"/>
      <c r="Y15" s="23" t="n">
        <v>0.633036479196621</v>
      </c>
      <c r="Z15" s="23" t="n">
        <v>0.597623383781269</v>
      </c>
      <c r="AA15" s="23" t="n">
        <v>0.645546725057396</v>
      </c>
      <c r="AB15" s="23" t="n">
        <v>0.67386640170267</v>
      </c>
      <c r="AC15" s="23" t="n">
        <v>0.626973438327064</v>
      </c>
      <c r="AD15" s="23" t="n">
        <v>0.399794956563605</v>
      </c>
      <c r="AE15" s="23"/>
      <c r="AF15" s="23" t="n">
        <v>0.616850009255399</v>
      </c>
      <c r="AG15" s="23"/>
      <c r="AH15" s="23" t="n">
        <v>0.63172005195457</v>
      </c>
      <c r="AI15" s="23"/>
      <c r="AJ15" s="23" t="n">
        <v>0.584950696626731</v>
      </c>
      <c r="AK15" s="23" t="n">
        <v>0.637152051598876</v>
      </c>
      <c r="AL15" s="23" t="n">
        <v>0.620195096149332</v>
      </c>
      <c r="AM15" s="23" t="n">
        <v>0.615086643811602</v>
      </c>
      <c r="AN15" s="23" t="n">
        <v>0.571138918756293</v>
      </c>
      <c r="AO15" s="23" t="n">
        <v>0.598296252517953</v>
      </c>
      <c r="AP15" s="23" t="n">
        <v>0.663538843680714</v>
      </c>
    </row>
    <row r="16">
      <c r="B16" s="20" t="s">
        <v>307</v>
      </c>
      <c r="C16" s="23" t="n">
        <v>0.118241023595679</v>
      </c>
      <c r="D16" s="23" t="n">
        <v>0.0906676780206018</v>
      </c>
      <c r="E16" s="23" t="n">
        <v>0.145882858725608</v>
      </c>
      <c r="F16" s="23"/>
      <c r="G16" s="23" t="n">
        <v>0.0948547429602945</v>
      </c>
      <c r="H16" s="23" t="n">
        <v>0.133953344068485</v>
      </c>
      <c r="I16" s="23" t="n">
        <v>0.0759571412457463</v>
      </c>
      <c r="J16" s="23" t="n">
        <v>0.158566645694196</v>
      </c>
      <c r="K16" s="23" t="n">
        <v>0.145382805973536</v>
      </c>
      <c r="L16" s="23" t="n">
        <v>0.0995710371433311</v>
      </c>
      <c r="M16" s="23"/>
      <c r="N16" s="23" t="n">
        <v>0.0560968316422107</v>
      </c>
      <c r="O16" s="23" t="n">
        <v>0.154082812390269</v>
      </c>
      <c r="P16" s="23" t="n">
        <v>0.0886922748247818</v>
      </c>
      <c r="Q16" s="23" t="n">
        <v>0.129169206803037</v>
      </c>
      <c r="R16" s="23" t="n">
        <v>0.12805176878213</v>
      </c>
      <c r="S16" s="23"/>
      <c r="T16" s="23" t="n">
        <v>0.073404953485107</v>
      </c>
      <c r="U16" s="23" t="n">
        <v>0.183233469094776</v>
      </c>
      <c r="V16" s="23" t="n">
        <v>0.0971532461082204</v>
      </c>
      <c r="W16" s="23" t="n">
        <v>0.0949750403657543</v>
      </c>
      <c r="X16" s="23"/>
      <c r="Y16" s="23" t="n">
        <v>0.126632402486855</v>
      </c>
      <c r="Z16" s="23" t="n">
        <v>0.121533370047517</v>
      </c>
      <c r="AA16" s="23" t="n">
        <v>0.107812128744838</v>
      </c>
      <c r="AB16" s="23" t="n">
        <v>0.0799686864563914</v>
      </c>
      <c r="AC16" s="23" t="n">
        <v>0.0506336449879272</v>
      </c>
      <c r="AD16" s="23" t="n">
        <v>0.202334063546758</v>
      </c>
      <c r="AE16" s="23"/>
      <c r="AF16" s="23" t="n">
        <v>0.117687058139728</v>
      </c>
      <c r="AG16" s="23"/>
      <c r="AH16" s="23" t="n">
        <v>0.111418975731771</v>
      </c>
      <c r="AI16" s="23"/>
      <c r="AJ16" s="23" t="n">
        <v>0.139490814834907</v>
      </c>
      <c r="AK16" s="23" t="n">
        <v>0.0712776020775712</v>
      </c>
      <c r="AL16" s="23" t="n">
        <v>0.125599388402366</v>
      </c>
      <c r="AM16" s="23" t="n">
        <v>0.201045908928676</v>
      </c>
      <c r="AN16" s="23" t="n">
        <v>0.119496806181276</v>
      </c>
      <c r="AO16" s="23" t="n">
        <v>0.0592277682853358</v>
      </c>
      <c r="AP16" s="23" t="n">
        <v>0.11706705481544</v>
      </c>
    </row>
    <row r="17">
      <c r="B17" s="20" t="s">
        <v>243</v>
      </c>
      <c r="C17" s="24" t="n">
        <v>0.496885249917228</v>
      </c>
      <c r="D17" s="24" t="n">
        <v>0.565878816457519</v>
      </c>
      <c r="E17" s="24" t="n">
        <v>0.427720309952298</v>
      </c>
      <c r="F17" s="24"/>
      <c r="G17" s="24" t="n">
        <v>0.525831771112475</v>
      </c>
      <c r="H17" s="24" t="n">
        <v>0.504501944633332</v>
      </c>
      <c r="I17" s="24" t="n">
        <v>0.536729278266216</v>
      </c>
      <c r="J17" s="24" t="n">
        <v>0.401126647461574</v>
      </c>
      <c r="K17" s="24" t="n">
        <v>0.404173727708472</v>
      </c>
      <c r="L17" s="24" t="n">
        <v>0.581869444935749</v>
      </c>
      <c r="M17" s="24"/>
      <c r="N17" s="24" t="n">
        <v>0.488099839539751</v>
      </c>
      <c r="O17" s="24" t="n">
        <v>0.423195940116403</v>
      </c>
      <c r="P17" s="24" t="n">
        <v>0.517071960993209</v>
      </c>
      <c r="Q17" s="24" t="n">
        <v>0.523192743500726</v>
      </c>
      <c r="R17" s="24" t="n">
        <v>0.505873377267059</v>
      </c>
      <c r="S17" s="24"/>
      <c r="T17" s="24" t="n">
        <v>0.580698629003054</v>
      </c>
      <c r="U17" s="24" t="n">
        <v>0.379176185733025</v>
      </c>
      <c r="V17" s="24" t="n">
        <v>0.499643715963791</v>
      </c>
      <c r="W17" s="24" t="n">
        <v>0.565617628371</v>
      </c>
      <c r="X17" s="24"/>
      <c r="Y17" s="24" t="n">
        <v>0.506404076709766</v>
      </c>
      <c r="Z17" s="24" t="n">
        <v>0.476090013733753</v>
      </c>
      <c r="AA17" s="24" t="n">
        <v>0.537734596312558</v>
      </c>
      <c r="AB17" s="24" t="n">
        <v>0.593897715246278</v>
      </c>
      <c r="AC17" s="24" t="n">
        <v>0.576339793339137</v>
      </c>
      <c r="AD17" s="24" t="n">
        <v>0.197460893016846</v>
      </c>
      <c r="AE17" s="24"/>
      <c r="AF17" s="24" t="n">
        <v>0.499162951115671</v>
      </c>
      <c r="AG17" s="24"/>
      <c r="AH17" s="24" t="n">
        <v>0.5203010762228</v>
      </c>
      <c r="AI17" s="24"/>
      <c r="AJ17" s="24" t="n">
        <v>0.445459881791824</v>
      </c>
      <c r="AK17" s="24" t="n">
        <v>0.565874449521305</v>
      </c>
      <c r="AL17" s="24" t="n">
        <v>0.494595707746966</v>
      </c>
      <c r="AM17" s="24" t="n">
        <v>0.414040734882926</v>
      </c>
      <c r="AN17" s="24" t="n">
        <v>0.451642112575017</v>
      </c>
      <c r="AO17" s="24" t="n">
        <v>0.539068484232617</v>
      </c>
      <c r="AP17" s="24" t="n">
        <v>0.546471788865274</v>
      </c>
    </row>
    <row r="18">
      <c r="B18" s="18"/>
    </row>
    <row r="19">
      <c r="B19" t="s">
        <v>65</v>
      </c>
    </row>
    <row r="20">
      <c r="B20" t="s">
        <v>66</v>
      </c>
    </row>
    <row r="22">
      <c r="B22" s="9" t="str">
        <f>=HYPERLINK("#'Contents'!A1", "Return to Contents")</f>
      </c>
    </row>
  </sheetData>
  <mergeCells count="9">
    <mergeCell ref="D5:E5"/>
    <mergeCell ref="G5:L5"/>
    <mergeCell ref="N5:R5"/>
    <mergeCell ref="T5:W5"/>
    <mergeCell ref="Y5:AD5"/>
    <mergeCell ref="AF5:AF5"/>
    <mergeCell ref="AH5:AH5"/>
    <mergeCell ref="AJ5:AP5"/>
    <mergeCell ref="D2:AJ2"/>
  </mergeCells>
  <pageMargins left="0.7" right="0.7" top="0.75" bottom="0.75" header="0.3" footer="0.3"/>
  <pageSetup paperSize="9" orientation="portrait" horizontalDpi="300" verticalDpi="300" r:id="rId2"/>
  <drawing r:id="rId1"/>
</worksheet>
</file>

<file path=xl/worksheets/sheet8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2.21" hidden="0" customWidth="1"/>
    <col min="20" max="20" width="10.71" hidden="0" customWidth="1"/>
    <col min="21" max="21" width="10.71" hidden="0" customWidth="1"/>
    <col min="22" max="22" width="10.71" hidden="0" customWidth="1"/>
    <col min="23" max="23" width="10.71" hidden="0" customWidth="1"/>
    <col min="24" max="24" width="2.2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2.21" hidden="0" customWidth="1"/>
    <col min="34" max="34" width="10.71" hidden="0" customWidth="1"/>
    <col min="35" max="35" width="2.2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s>
  <sheetData>
    <row r="2" ht="40" customHeight="1">
      <c r="D2" s="16" t="s">
        <v>312</v>
      </c>
    </row>
    <row r="5" ht="30" customHeight="1">
      <c r="B5" s="17"/>
      <c r="C5" s="17"/>
      <c r="D5" s="17" t="s">
        <v>51</v>
      </c>
      <c r="E5" s="17"/>
      <c r="F5" s="17"/>
      <c r="G5" s="17" t="s">
        <v>52</v>
      </c>
      <c r="H5" s="17"/>
      <c r="I5" s="17"/>
      <c r="J5" s="17"/>
      <c r="K5" s="17"/>
      <c r="L5" s="17"/>
      <c r="M5" s="17"/>
      <c r="N5" s="17" t="s">
        <v>53</v>
      </c>
      <c r="O5" s="17"/>
      <c r="P5" s="17"/>
      <c r="Q5" s="17"/>
      <c r="R5" s="17"/>
      <c r="S5" s="17"/>
      <c r="T5" s="17" t="s">
        <v>54</v>
      </c>
      <c r="U5" s="17"/>
      <c r="V5" s="17"/>
      <c r="W5" s="17"/>
      <c r="X5" s="17"/>
      <c r="Y5" s="17" t="s">
        <v>55</v>
      </c>
      <c r="Z5" s="17"/>
      <c r="AA5" s="17"/>
      <c r="AB5" s="17"/>
      <c r="AC5" s="17"/>
      <c r="AD5" s="17"/>
      <c r="AE5" s="17"/>
      <c r="AF5" s="17" t="s">
        <v>42</v>
      </c>
      <c r="AG5" s="17"/>
      <c r="AH5" s="17" t="s">
        <v>43</v>
      </c>
      <c r="AI5" s="17"/>
      <c r="AJ5" s="17" t="s">
        <v>56</v>
      </c>
      <c r="AK5" s="17"/>
      <c r="AL5" s="17"/>
      <c r="AM5" s="17"/>
      <c r="AN5" s="17"/>
      <c r="AO5" s="17"/>
      <c r="AP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R6" s="13" t="s">
        <v>31</v>
      </c>
      <c r="T6" s="13" t="s">
        <v>32</v>
      </c>
      <c r="U6" s="13" t="s">
        <v>33</v>
      </c>
      <c r="V6" s="13" t="s">
        <v>34</v>
      </c>
      <c r="W6" s="13" t="s">
        <v>35</v>
      </c>
      <c r="Y6" s="13" t="s">
        <v>36</v>
      </c>
      <c r="Z6" s="13" t="s">
        <v>37</v>
      </c>
      <c r="AA6" s="13" t="s">
        <v>38</v>
      </c>
      <c r="AB6" s="13" t="s">
        <v>39</v>
      </c>
      <c r="AC6" s="13" t="s">
        <v>40</v>
      </c>
      <c r="AD6" s="13" t="s">
        <v>41</v>
      </c>
      <c r="AF6" s="13" t="s">
        <v>42</v>
      </c>
      <c r="AH6" s="13" t="s">
        <v>43</v>
      </c>
      <c r="AJ6" s="13" t="s">
        <v>44</v>
      </c>
      <c r="AK6" s="13" t="s">
        <v>45</v>
      </c>
      <c r="AL6" s="13" t="s">
        <v>46</v>
      </c>
      <c r="AM6" s="13" t="s">
        <v>47</v>
      </c>
      <c r="AN6" s="13" t="s">
        <v>48</v>
      </c>
      <c r="AO6" s="13" t="s">
        <v>49</v>
      </c>
      <c r="AP6" s="13" t="s">
        <v>50</v>
      </c>
    </row>
    <row r="7" ht="30" customHeight="1">
      <c r="B7" s="11" t="s">
        <v>19</v>
      </c>
      <c r="C7" s="11" t="n">
        <v>1001</v>
      </c>
      <c r="D7" s="11" t="n">
        <v>498</v>
      </c>
      <c r="E7" s="11" t="n">
        <v>503</v>
      </c>
      <c r="F7" s="11"/>
      <c r="G7" s="11" t="n">
        <v>125</v>
      </c>
      <c r="H7" s="11" t="n">
        <v>185</v>
      </c>
      <c r="I7" s="11" t="n">
        <v>192</v>
      </c>
      <c r="J7" s="11" t="n">
        <v>175</v>
      </c>
      <c r="K7" s="11" t="n">
        <v>131</v>
      </c>
      <c r="L7" s="11" t="n">
        <v>193</v>
      </c>
      <c r="M7" s="11"/>
      <c r="N7" s="11" t="n">
        <v>55</v>
      </c>
      <c r="O7" s="11" t="n">
        <v>178</v>
      </c>
      <c r="P7" s="11" t="n">
        <v>209</v>
      </c>
      <c r="Q7" s="11" t="n">
        <v>374</v>
      </c>
      <c r="R7" s="11" t="n">
        <v>183</v>
      </c>
      <c r="S7" s="11"/>
      <c r="T7" s="11" t="n">
        <v>51</v>
      </c>
      <c r="U7" s="11" t="n">
        <v>158</v>
      </c>
      <c r="V7" s="11" t="n">
        <v>168</v>
      </c>
      <c r="W7" s="11" t="n">
        <v>523</v>
      </c>
      <c r="X7" s="11"/>
      <c r="Y7" s="11" t="n">
        <v>473</v>
      </c>
      <c r="Z7" s="11" t="n">
        <v>105</v>
      </c>
      <c r="AA7" s="11" t="n">
        <v>228</v>
      </c>
      <c r="AB7" s="11" t="n">
        <v>58</v>
      </c>
      <c r="AC7" s="11" t="n">
        <v>67</v>
      </c>
      <c r="AD7" s="11" t="n">
        <v>60</v>
      </c>
      <c r="AE7" s="11"/>
      <c r="AF7" s="11" t="n">
        <v>484</v>
      </c>
      <c r="AG7" s="11"/>
      <c r="AH7" s="11" t="n">
        <v>939</v>
      </c>
      <c r="AI7" s="11"/>
      <c r="AJ7" s="11" t="n">
        <v>270</v>
      </c>
      <c r="AK7" s="11" t="n">
        <v>188</v>
      </c>
      <c r="AL7" s="11" t="n">
        <v>196</v>
      </c>
      <c r="AM7" s="11" t="n">
        <v>89</v>
      </c>
      <c r="AN7" s="11" t="n">
        <v>62</v>
      </c>
      <c r="AO7" s="11" t="n">
        <v>98</v>
      </c>
      <c r="AP7" s="11" t="n">
        <v>98</v>
      </c>
    </row>
    <row r="8" ht="30" customHeight="1">
      <c r="B8" s="12" t="s">
        <v>20</v>
      </c>
      <c r="C8" s="12" t="n">
        <v>1001</v>
      </c>
      <c r="D8" s="12" t="n">
        <v>501</v>
      </c>
      <c r="E8" s="12" t="n">
        <v>500</v>
      </c>
      <c r="F8" s="12"/>
      <c r="G8" s="12" t="n">
        <v>108</v>
      </c>
      <c r="H8" s="12" t="n">
        <v>174</v>
      </c>
      <c r="I8" s="12" t="n">
        <v>165</v>
      </c>
      <c r="J8" s="12" t="n">
        <v>172</v>
      </c>
      <c r="K8" s="12" t="n">
        <v>152</v>
      </c>
      <c r="L8" s="12" t="n">
        <v>230</v>
      </c>
      <c r="M8" s="12"/>
      <c r="N8" s="12" t="n">
        <v>68</v>
      </c>
      <c r="O8" s="12" t="n">
        <v>207</v>
      </c>
      <c r="P8" s="12" t="n">
        <v>264</v>
      </c>
      <c r="Q8" s="12" t="n">
        <v>311</v>
      </c>
      <c r="R8" s="12" t="n">
        <v>149</v>
      </c>
      <c r="S8" s="12"/>
      <c r="T8" s="12" t="n">
        <v>49</v>
      </c>
      <c r="U8" s="12" t="n">
        <v>181</v>
      </c>
      <c r="V8" s="12" t="n">
        <v>180</v>
      </c>
      <c r="W8" s="12" t="n">
        <v>487</v>
      </c>
      <c r="X8" s="12"/>
      <c r="Y8" s="12" t="n">
        <v>424</v>
      </c>
      <c r="Z8" s="12" t="n">
        <v>104</v>
      </c>
      <c r="AA8" s="12" t="n">
        <v>272</v>
      </c>
      <c r="AB8" s="12" t="n">
        <v>65</v>
      </c>
      <c r="AC8" s="12" t="n">
        <v>57</v>
      </c>
      <c r="AD8" s="12" t="n">
        <v>67</v>
      </c>
      <c r="AE8" s="12"/>
      <c r="AF8" s="12" t="n">
        <v>498</v>
      </c>
      <c r="AG8" s="12"/>
      <c r="AH8" s="12" t="n">
        <v>939</v>
      </c>
      <c r="AI8" s="12"/>
      <c r="AJ8" s="12" t="n">
        <v>241</v>
      </c>
      <c r="AK8" s="12" t="n">
        <v>190</v>
      </c>
      <c r="AL8" s="12" t="n">
        <v>170</v>
      </c>
      <c r="AM8" s="12" t="n">
        <v>93</v>
      </c>
      <c r="AN8" s="12" t="n">
        <v>76</v>
      </c>
      <c r="AO8" s="12" t="n">
        <v>86</v>
      </c>
      <c r="AP8" s="12" t="n">
        <v>145</v>
      </c>
    </row>
    <row r="9">
      <c r="B9" s="20" t="s">
        <v>301</v>
      </c>
      <c r="C9" s="19" t="n">
        <v>0.112158848813123</v>
      </c>
      <c r="D9" s="19" t="n">
        <v>0.127379115914095</v>
      </c>
      <c r="E9" s="19" t="n">
        <v>0.0969007760234784</v>
      </c>
      <c r="F9" s="19"/>
      <c r="G9" s="19" t="n">
        <v>0.175839527572689</v>
      </c>
      <c r="H9" s="19" t="n">
        <v>0.163410942385756</v>
      </c>
      <c r="I9" s="19" t="n">
        <v>0.116658462303088</v>
      </c>
      <c r="J9" s="19" t="n">
        <v>0.127611156589616</v>
      </c>
      <c r="K9" s="19" t="n">
        <v>0.0383646436107338</v>
      </c>
      <c r="L9" s="19" t="n">
        <v>0.0774346646735219</v>
      </c>
      <c r="M9" s="19"/>
      <c r="N9" s="19" t="n">
        <v>0.0806323794360353</v>
      </c>
      <c r="O9" s="19" t="n">
        <v>0.127377552497693</v>
      </c>
      <c r="P9" s="19" t="n">
        <v>0.0957386187765277</v>
      </c>
      <c r="Q9" s="19" t="n">
        <v>0.126349769252019</v>
      </c>
      <c r="R9" s="19" t="n">
        <v>0.10637969923194</v>
      </c>
      <c r="S9" s="19"/>
      <c r="T9" s="19" t="n">
        <v>0.1289393320147</v>
      </c>
      <c r="U9" s="19" t="n">
        <v>0.108288033054047</v>
      </c>
      <c r="V9" s="19" t="n">
        <v>0.102929144243376</v>
      </c>
      <c r="W9" s="19" t="n">
        <v>0.121569477513729</v>
      </c>
      <c r="X9" s="19"/>
      <c r="Y9" s="19" t="n">
        <v>0.127945083414408</v>
      </c>
      <c r="Z9" s="19" t="n">
        <v>0.132957327759228</v>
      </c>
      <c r="AA9" s="19" t="n">
        <v>0.0718911355840696</v>
      </c>
      <c r="AB9" s="19" t="n">
        <v>0.0869061311245128</v>
      </c>
      <c r="AC9" s="19" t="n">
        <v>0.174385285722968</v>
      </c>
      <c r="AD9" s="19" t="n">
        <v>0.133805894529867</v>
      </c>
      <c r="AE9" s="19"/>
      <c r="AF9" s="19" t="n">
        <v>0.108288157182501</v>
      </c>
      <c r="AG9" s="19"/>
      <c r="AH9" s="19" t="n">
        <v>0.115965421028783</v>
      </c>
      <c r="AI9" s="19"/>
      <c r="AJ9" s="19" t="n">
        <v>0.140927765797268</v>
      </c>
      <c r="AK9" s="19" t="n">
        <v>0.0795901524362956</v>
      </c>
      <c r="AL9" s="19" t="n">
        <v>0.098621563491052</v>
      </c>
      <c r="AM9" s="19" t="n">
        <v>0.141441533663731</v>
      </c>
      <c r="AN9" s="19" t="n">
        <v>0.0999004048201518</v>
      </c>
      <c r="AO9" s="19" t="n">
        <v>0.115960857793331</v>
      </c>
      <c r="AP9" s="19" t="n">
        <v>0.108279270214718</v>
      </c>
    </row>
    <row r="10">
      <c r="B10" s="20" t="s">
        <v>302</v>
      </c>
      <c r="C10" s="19" t="n">
        <v>0.234665493498383</v>
      </c>
      <c r="D10" s="19" t="n">
        <v>0.279439859743639</v>
      </c>
      <c r="E10" s="19" t="n">
        <v>0.189779912007064</v>
      </c>
      <c r="F10" s="19"/>
      <c r="G10" s="19" t="n">
        <v>0.280016562661062</v>
      </c>
      <c r="H10" s="19" t="n">
        <v>0.306238026601948</v>
      </c>
      <c r="I10" s="19" t="n">
        <v>0.320911708202802</v>
      </c>
      <c r="J10" s="19" t="n">
        <v>0.217365480574216</v>
      </c>
      <c r="K10" s="19" t="n">
        <v>0.175580569415653</v>
      </c>
      <c r="L10" s="19" t="n">
        <v>0.149414320173973</v>
      </c>
      <c r="M10" s="19"/>
      <c r="N10" s="19" t="n">
        <v>0.22356225991868</v>
      </c>
      <c r="O10" s="19" t="n">
        <v>0.228614525391832</v>
      </c>
      <c r="P10" s="19" t="n">
        <v>0.233635339076359</v>
      </c>
      <c r="Q10" s="19" t="n">
        <v>0.238488021229027</v>
      </c>
      <c r="R10" s="19" t="n">
        <v>0.24517537204548</v>
      </c>
      <c r="S10" s="19"/>
      <c r="T10" s="19" t="n">
        <v>0.281068149679097</v>
      </c>
      <c r="U10" s="19" t="n">
        <v>0.179012936938653</v>
      </c>
      <c r="V10" s="19" t="n">
        <v>0.195196350341509</v>
      </c>
      <c r="W10" s="19" t="n">
        <v>0.277740390521491</v>
      </c>
      <c r="X10" s="19"/>
      <c r="Y10" s="19" t="n">
        <v>0.265614845137677</v>
      </c>
      <c r="Z10" s="19" t="n">
        <v>0.314587473624936</v>
      </c>
      <c r="AA10" s="19" t="n">
        <v>0.162079879500594</v>
      </c>
      <c r="AB10" s="19" t="n">
        <v>0.2978836502901</v>
      </c>
      <c r="AC10" s="19" t="n">
        <v>0.309162477427917</v>
      </c>
      <c r="AD10" s="19" t="n">
        <v>0.0866611130506462</v>
      </c>
      <c r="AE10" s="19"/>
      <c r="AF10" s="19" t="n">
        <v>0.247282508253761</v>
      </c>
      <c r="AG10" s="19"/>
      <c r="AH10" s="19" t="n">
        <v>0.233677561349681</v>
      </c>
      <c r="AI10" s="19"/>
      <c r="AJ10" s="19" t="n">
        <v>0.240925221501864</v>
      </c>
      <c r="AK10" s="19" t="n">
        <v>0.230303924549186</v>
      </c>
      <c r="AL10" s="19" t="n">
        <v>0.230961541318647</v>
      </c>
      <c r="AM10" s="19" t="n">
        <v>0.260278307344594</v>
      </c>
      <c r="AN10" s="19" t="n">
        <v>0.212931936453327</v>
      </c>
      <c r="AO10" s="19" t="n">
        <v>0.207891993580936</v>
      </c>
      <c r="AP10" s="19" t="n">
        <v>0.245162425654867</v>
      </c>
    </row>
    <row r="11">
      <c r="B11" s="20" t="s">
        <v>303</v>
      </c>
      <c r="C11" s="19" t="n">
        <v>0.270032585770742</v>
      </c>
      <c r="D11" s="19" t="n">
        <v>0.275124927043428</v>
      </c>
      <c r="E11" s="19" t="n">
        <v>0.264927595609079</v>
      </c>
      <c r="F11" s="19"/>
      <c r="G11" s="19" t="n">
        <v>0.221268897178964</v>
      </c>
      <c r="H11" s="19" t="n">
        <v>0.190800036005218</v>
      </c>
      <c r="I11" s="19" t="n">
        <v>0.213779230759914</v>
      </c>
      <c r="J11" s="19" t="n">
        <v>0.251478061181815</v>
      </c>
      <c r="K11" s="19" t="n">
        <v>0.311790210656582</v>
      </c>
      <c r="L11" s="19" t="n">
        <v>0.379460690205257</v>
      </c>
      <c r="M11" s="19"/>
      <c r="N11" s="19" t="n">
        <v>0.338705343246725</v>
      </c>
      <c r="O11" s="19" t="n">
        <v>0.312630767830277</v>
      </c>
      <c r="P11" s="19" t="n">
        <v>0.242561372722687</v>
      </c>
      <c r="Q11" s="19" t="n">
        <v>0.254818268013414</v>
      </c>
      <c r="R11" s="19" t="n">
        <v>0.258881024230146</v>
      </c>
      <c r="S11" s="19"/>
      <c r="T11" s="19" t="n">
        <v>0.289428715025519</v>
      </c>
      <c r="U11" s="19" t="n">
        <v>0.250921806543023</v>
      </c>
      <c r="V11" s="19" t="n">
        <v>0.292674082070346</v>
      </c>
      <c r="W11" s="19" t="n">
        <v>0.260218146690305</v>
      </c>
      <c r="X11" s="19"/>
      <c r="Y11" s="19" t="n">
        <v>0.244642045171331</v>
      </c>
      <c r="Z11" s="19" t="n">
        <v>0.226088154202225</v>
      </c>
      <c r="AA11" s="19" t="n">
        <v>0.361782515051734</v>
      </c>
      <c r="AB11" s="19" t="n">
        <v>0.216902740063782</v>
      </c>
      <c r="AC11" s="19" t="n">
        <v>0.186982148774271</v>
      </c>
      <c r="AD11" s="19" t="n">
        <v>0.242181632292474</v>
      </c>
      <c r="AE11" s="19"/>
      <c r="AF11" s="19" t="n">
        <v>0.267156567053311</v>
      </c>
      <c r="AG11" s="19"/>
      <c r="AH11" s="19" t="n">
        <v>0.274156233560382</v>
      </c>
      <c r="AI11" s="19"/>
      <c r="AJ11" s="19" t="n">
        <v>0.251378195404554</v>
      </c>
      <c r="AK11" s="19" t="n">
        <v>0.305187512963422</v>
      </c>
      <c r="AL11" s="19" t="n">
        <v>0.292018283846442</v>
      </c>
      <c r="AM11" s="19" t="n">
        <v>0.234271647661462</v>
      </c>
      <c r="AN11" s="19" t="n">
        <v>0.298955488442431</v>
      </c>
      <c r="AO11" s="19" t="n">
        <v>0.240448562937768</v>
      </c>
      <c r="AP11" s="19" t="n">
        <v>0.254519177795042</v>
      </c>
    </row>
    <row r="12">
      <c r="B12" s="20" t="s">
        <v>304</v>
      </c>
      <c r="C12" s="19" t="n">
        <v>0.136258649109257</v>
      </c>
      <c r="D12" s="19" t="n">
        <v>0.120153193808114</v>
      </c>
      <c r="E12" s="19" t="n">
        <v>0.152404108821953</v>
      </c>
      <c r="F12" s="19"/>
      <c r="G12" s="19" t="n">
        <v>0.117311011940982</v>
      </c>
      <c r="H12" s="19" t="n">
        <v>0.140365456099952</v>
      </c>
      <c r="I12" s="19" t="n">
        <v>0.138352135939746</v>
      </c>
      <c r="J12" s="19" t="n">
        <v>0.109252589348668</v>
      </c>
      <c r="K12" s="19" t="n">
        <v>0.167055528693483</v>
      </c>
      <c r="L12" s="19" t="n">
        <v>0.140435785919932</v>
      </c>
      <c r="M12" s="19"/>
      <c r="N12" s="19" t="n">
        <v>0.0978988528494179</v>
      </c>
      <c r="O12" s="19" t="n">
        <v>0.13051031598265</v>
      </c>
      <c r="P12" s="19" t="n">
        <v>0.15585779874633</v>
      </c>
      <c r="Q12" s="19" t="n">
        <v>0.132824501928372</v>
      </c>
      <c r="R12" s="19" t="n">
        <v>0.127199791196356</v>
      </c>
      <c r="S12" s="19"/>
      <c r="T12" s="19" t="n">
        <v>0.109137277594683</v>
      </c>
      <c r="U12" s="19" t="n">
        <v>0.157330859430571</v>
      </c>
      <c r="V12" s="19" t="n">
        <v>0.164500587747072</v>
      </c>
      <c r="W12" s="19" t="n">
        <v>0.122607345688202</v>
      </c>
      <c r="X12" s="19"/>
      <c r="Y12" s="19" t="n">
        <v>0.122713897005299</v>
      </c>
      <c r="Z12" s="19" t="n">
        <v>0.151726834530234</v>
      </c>
      <c r="AA12" s="19" t="n">
        <v>0.139958439147522</v>
      </c>
      <c r="AB12" s="19" t="n">
        <v>0.140921833754875</v>
      </c>
      <c r="AC12" s="19" t="n">
        <v>0.162695232837025</v>
      </c>
      <c r="AD12" s="19" t="n">
        <v>0.179223696845984</v>
      </c>
      <c r="AE12" s="19"/>
      <c r="AF12" s="19" t="n">
        <v>0.132117245769932</v>
      </c>
      <c r="AG12" s="19"/>
      <c r="AH12" s="19" t="n">
        <v>0.134361775603198</v>
      </c>
      <c r="AI12" s="19"/>
      <c r="AJ12" s="19" t="n">
        <v>0.163741334400062</v>
      </c>
      <c r="AK12" s="19" t="n">
        <v>0.15549045444615</v>
      </c>
      <c r="AL12" s="19" t="n">
        <v>0.144764264976864</v>
      </c>
      <c r="AM12" s="19" t="n">
        <v>0.106388182404477</v>
      </c>
      <c r="AN12" s="19" t="n">
        <v>0.0662471703689057</v>
      </c>
      <c r="AO12" s="19" t="n">
        <v>0.0985611258894265</v>
      </c>
      <c r="AP12" s="19" t="n">
        <v>0.133620634751534</v>
      </c>
    </row>
    <row r="13">
      <c r="B13" s="20" t="s">
        <v>305</v>
      </c>
      <c r="C13" s="19" t="n">
        <v>0.149188372610559</v>
      </c>
      <c r="D13" s="19" t="n">
        <v>0.121226770372219</v>
      </c>
      <c r="E13" s="19" t="n">
        <v>0.177219428796191</v>
      </c>
      <c r="F13" s="19"/>
      <c r="G13" s="19" t="n">
        <v>0.152467298425451</v>
      </c>
      <c r="H13" s="19" t="n">
        <v>0.15547373467314</v>
      </c>
      <c r="I13" s="19" t="n">
        <v>0.124849141542755</v>
      </c>
      <c r="J13" s="19" t="n">
        <v>0.204252296928274</v>
      </c>
      <c r="K13" s="19" t="n">
        <v>0.148846767420625</v>
      </c>
      <c r="L13" s="19" t="n">
        <v>0.119358143034071</v>
      </c>
      <c r="M13" s="19"/>
      <c r="N13" s="19" t="n">
        <v>0.0932080594611209</v>
      </c>
      <c r="O13" s="19" t="n">
        <v>0.135565522711764</v>
      </c>
      <c r="P13" s="19" t="n">
        <v>0.130848344490469</v>
      </c>
      <c r="Q13" s="19" t="n">
        <v>0.168349090105614</v>
      </c>
      <c r="R13" s="19" t="n">
        <v>0.188340221441781</v>
      </c>
      <c r="S13" s="19"/>
      <c r="T13" s="19" t="n">
        <v>0.108229006565174</v>
      </c>
      <c r="U13" s="19" t="n">
        <v>0.194455676933906</v>
      </c>
      <c r="V13" s="19" t="n">
        <v>0.144531649669165</v>
      </c>
      <c r="W13" s="19" t="n">
        <v>0.129685105453939</v>
      </c>
      <c r="X13" s="19"/>
      <c r="Y13" s="19" t="n">
        <v>0.145594193746306</v>
      </c>
      <c r="Z13" s="19" t="n">
        <v>0.151165927669407</v>
      </c>
      <c r="AA13" s="19" t="n">
        <v>0.124791847059662</v>
      </c>
      <c r="AB13" s="19" t="n">
        <v>0.151129137155077</v>
      </c>
      <c r="AC13" s="19" t="n">
        <v>0.120670684053205</v>
      </c>
      <c r="AD13" s="19" t="n">
        <v>0.275322618981498</v>
      </c>
      <c r="AE13" s="19"/>
      <c r="AF13" s="19" t="n">
        <v>0.149419971414027</v>
      </c>
      <c r="AG13" s="19"/>
      <c r="AH13" s="19" t="n">
        <v>0.144102521317972</v>
      </c>
      <c r="AI13" s="19"/>
      <c r="AJ13" s="19" t="n">
        <v>0.115895049289183</v>
      </c>
      <c r="AK13" s="19" t="n">
        <v>0.113952609264886</v>
      </c>
      <c r="AL13" s="19" t="n">
        <v>0.128798233755125</v>
      </c>
      <c r="AM13" s="19" t="n">
        <v>0.19438943045934</v>
      </c>
      <c r="AN13" s="19" t="n">
        <v>0.197087173723984</v>
      </c>
      <c r="AO13" s="19" t="n">
        <v>0.173358062564148</v>
      </c>
      <c r="AP13" s="19" t="n">
        <v>0.206169124065649</v>
      </c>
    </row>
    <row r="14">
      <c r="B14" s="20" t="s">
        <v>60</v>
      </c>
      <c r="C14" s="19" t="n">
        <v>0.0976960501979358</v>
      </c>
      <c r="D14" s="19" t="n">
        <v>0.0766761331185045</v>
      </c>
      <c r="E14" s="19" t="n">
        <v>0.118768178742235</v>
      </c>
      <c r="F14" s="19"/>
      <c r="G14" s="19" t="n">
        <v>0.0530967022208517</v>
      </c>
      <c r="H14" s="19" t="n">
        <v>0.0437118042339858</v>
      </c>
      <c r="I14" s="19" t="n">
        <v>0.0854493212516943</v>
      </c>
      <c r="J14" s="19" t="n">
        <v>0.0900404153774109</v>
      </c>
      <c r="K14" s="19" t="n">
        <v>0.158362280202923</v>
      </c>
      <c r="L14" s="19" t="n">
        <v>0.133896395993244</v>
      </c>
      <c r="M14" s="19"/>
      <c r="N14" s="19" t="n">
        <v>0.165993105088021</v>
      </c>
      <c r="O14" s="19" t="n">
        <v>0.0653013155857839</v>
      </c>
      <c r="P14" s="19" t="n">
        <v>0.141358526187627</v>
      </c>
      <c r="Q14" s="19" t="n">
        <v>0.0791703494715539</v>
      </c>
      <c r="R14" s="19" t="n">
        <v>0.0740238918542977</v>
      </c>
      <c r="S14" s="19"/>
      <c r="T14" s="19" t="n">
        <v>0.0831975191208271</v>
      </c>
      <c r="U14" s="19" t="n">
        <v>0.1099906870998</v>
      </c>
      <c r="V14" s="19" t="n">
        <v>0.100168185928532</v>
      </c>
      <c r="W14" s="19" t="n">
        <v>0.0881795341323328</v>
      </c>
      <c r="X14" s="19"/>
      <c r="Y14" s="19" t="n">
        <v>0.0934899355249786</v>
      </c>
      <c r="Z14" s="19" t="n">
        <v>0.0234742822139699</v>
      </c>
      <c r="AA14" s="19" t="n">
        <v>0.139496183656418</v>
      </c>
      <c r="AB14" s="19" t="n">
        <v>0.106256507611653</v>
      </c>
      <c r="AC14" s="19" t="n">
        <v>0.0461041711846134</v>
      </c>
      <c r="AD14" s="19" t="n">
        <v>0.0828050442995317</v>
      </c>
      <c r="AE14" s="19"/>
      <c r="AF14" s="19" t="n">
        <v>0.0957355503264687</v>
      </c>
      <c r="AG14" s="19"/>
      <c r="AH14" s="19" t="n">
        <v>0.097736487139984</v>
      </c>
      <c r="AI14" s="19"/>
      <c r="AJ14" s="19" t="n">
        <v>0.0871324336070679</v>
      </c>
      <c r="AK14" s="19" t="n">
        <v>0.11547534634006</v>
      </c>
      <c r="AL14" s="19" t="n">
        <v>0.10483611261187</v>
      </c>
      <c r="AM14" s="19" t="n">
        <v>0.0632308984663961</v>
      </c>
      <c r="AN14" s="19" t="n">
        <v>0.124877826191201</v>
      </c>
      <c r="AO14" s="19" t="n">
        <v>0.16377939723439</v>
      </c>
      <c r="AP14" s="19" t="n">
        <v>0.0522493675181892</v>
      </c>
    </row>
    <row r="15">
      <c r="B15" s="20" t="s">
        <v>306</v>
      </c>
      <c r="C15" s="23" t="n">
        <v>0.346824342311505</v>
      </c>
      <c r="D15" s="23" t="n">
        <v>0.406818975657734</v>
      </c>
      <c r="E15" s="23" t="n">
        <v>0.286680688030542</v>
      </c>
      <c r="F15" s="23"/>
      <c r="G15" s="23" t="n">
        <v>0.45585609023375</v>
      </c>
      <c r="H15" s="23" t="n">
        <v>0.469648968987704</v>
      </c>
      <c r="I15" s="23" t="n">
        <v>0.43757017050589</v>
      </c>
      <c r="J15" s="23" t="n">
        <v>0.344976637163833</v>
      </c>
      <c r="K15" s="23" t="n">
        <v>0.213945213026387</v>
      </c>
      <c r="L15" s="23" t="n">
        <v>0.226848984847495</v>
      </c>
      <c r="M15" s="23"/>
      <c r="N15" s="23" t="n">
        <v>0.304194639354716</v>
      </c>
      <c r="O15" s="23" t="n">
        <v>0.355992077889525</v>
      </c>
      <c r="P15" s="23" t="n">
        <v>0.329373957852887</v>
      </c>
      <c r="Q15" s="23" t="n">
        <v>0.364837790481046</v>
      </c>
      <c r="R15" s="23" t="n">
        <v>0.351555071277419</v>
      </c>
      <c r="S15" s="23"/>
      <c r="T15" s="23" t="n">
        <v>0.410007481693797</v>
      </c>
      <c r="U15" s="23" t="n">
        <v>0.2873009699927</v>
      </c>
      <c r="V15" s="23" t="n">
        <v>0.298125494584885</v>
      </c>
      <c r="W15" s="23" t="n">
        <v>0.399309868035221</v>
      </c>
      <c r="X15" s="23"/>
      <c r="Y15" s="23" t="n">
        <v>0.393559928552085</v>
      </c>
      <c r="Z15" s="23" t="n">
        <v>0.447544801384164</v>
      </c>
      <c r="AA15" s="23" t="n">
        <v>0.233971015084664</v>
      </c>
      <c r="AB15" s="23" t="n">
        <v>0.384789781414613</v>
      </c>
      <c r="AC15" s="23" t="n">
        <v>0.483547763150886</v>
      </c>
      <c r="AD15" s="23" t="n">
        <v>0.220467007580513</v>
      </c>
      <c r="AE15" s="23"/>
      <c r="AF15" s="23" t="n">
        <v>0.355570665436262</v>
      </c>
      <c r="AG15" s="23"/>
      <c r="AH15" s="23" t="n">
        <v>0.349642982378464</v>
      </c>
      <c r="AI15" s="23"/>
      <c r="AJ15" s="23" t="n">
        <v>0.381852987299133</v>
      </c>
      <c r="AK15" s="23" t="n">
        <v>0.309894076985482</v>
      </c>
      <c r="AL15" s="23" t="n">
        <v>0.329583104809699</v>
      </c>
      <c r="AM15" s="23" t="n">
        <v>0.401719841008325</v>
      </c>
      <c r="AN15" s="23" t="n">
        <v>0.312832341273479</v>
      </c>
      <c r="AO15" s="23" t="n">
        <v>0.323852851374267</v>
      </c>
      <c r="AP15" s="23" t="n">
        <v>0.353441695869585</v>
      </c>
    </row>
    <row r="16">
      <c r="B16" s="20" t="s">
        <v>307</v>
      </c>
      <c r="C16" s="23" t="n">
        <v>0.285447021719817</v>
      </c>
      <c r="D16" s="23" t="n">
        <v>0.241379964180333</v>
      </c>
      <c r="E16" s="23" t="n">
        <v>0.329623537618144</v>
      </c>
      <c r="F16" s="23"/>
      <c r="G16" s="23" t="n">
        <v>0.269778310366434</v>
      </c>
      <c r="H16" s="23" t="n">
        <v>0.295839190773092</v>
      </c>
      <c r="I16" s="23" t="n">
        <v>0.263201277482501</v>
      </c>
      <c r="J16" s="23" t="n">
        <v>0.313504886276942</v>
      </c>
      <c r="K16" s="23" t="n">
        <v>0.315902296114108</v>
      </c>
      <c r="L16" s="23" t="n">
        <v>0.259793928954004</v>
      </c>
      <c r="M16" s="23"/>
      <c r="N16" s="23" t="n">
        <v>0.191106912310539</v>
      </c>
      <c r="O16" s="23" t="n">
        <v>0.266075838694413</v>
      </c>
      <c r="P16" s="23" t="n">
        <v>0.286706143236799</v>
      </c>
      <c r="Q16" s="23" t="n">
        <v>0.301173592033986</v>
      </c>
      <c r="R16" s="23" t="n">
        <v>0.315540012638137</v>
      </c>
      <c r="S16" s="23"/>
      <c r="T16" s="23" t="n">
        <v>0.217366284159857</v>
      </c>
      <c r="U16" s="23" t="n">
        <v>0.351786536364477</v>
      </c>
      <c r="V16" s="23" t="n">
        <v>0.309032237416237</v>
      </c>
      <c r="W16" s="23" t="n">
        <v>0.252292451142141</v>
      </c>
      <c r="X16" s="23"/>
      <c r="Y16" s="23" t="n">
        <v>0.268308090751605</v>
      </c>
      <c r="Z16" s="23" t="n">
        <v>0.302892762199642</v>
      </c>
      <c r="AA16" s="23" t="n">
        <v>0.264750286207184</v>
      </c>
      <c r="AB16" s="23" t="n">
        <v>0.292050970909952</v>
      </c>
      <c r="AC16" s="23" t="n">
        <v>0.28336591689023</v>
      </c>
      <c r="AD16" s="23" t="n">
        <v>0.454546315827481</v>
      </c>
      <c r="AE16" s="23"/>
      <c r="AF16" s="23" t="n">
        <v>0.281537217183959</v>
      </c>
      <c r="AG16" s="23"/>
      <c r="AH16" s="23" t="n">
        <v>0.27846429692117</v>
      </c>
      <c r="AI16" s="23"/>
      <c r="AJ16" s="23" t="n">
        <v>0.279636383689245</v>
      </c>
      <c r="AK16" s="23" t="n">
        <v>0.269443063711036</v>
      </c>
      <c r="AL16" s="23" t="n">
        <v>0.273562498731989</v>
      </c>
      <c r="AM16" s="23" t="n">
        <v>0.300777612863817</v>
      </c>
      <c r="AN16" s="23" t="n">
        <v>0.26333434409289</v>
      </c>
      <c r="AO16" s="23" t="n">
        <v>0.271919188453575</v>
      </c>
      <c r="AP16" s="23" t="n">
        <v>0.339789758817183</v>
      </c>
    </row>
    <row r="17">
      <c r="B17" s="20" t="s">
        <v>243</v>
      </c>
      <c r="C17" s="24" t="n">
        <v>0.0613773205916887</v>
      </c>
      <c r="D17" s="24" t="n">
        <v>0.165439011477401</v>
      </c>
      <c r="E17" s="24" t="n">
        <v>-0.042942849587602</v>
      </c>
      <c r="F17" s="24"/>
      <c r="G17" s="24" t="n">
        <v>0.186077779867317</v>
      </c>
      <c r="H17" s="24" t="n">
        <v>0.173809778214612</v>
      </c>
      <c r="I17" s="24" t="n">
        <v>0.174368893023389</v>
      </c>
      <c r="J17" s="24" t="n">
        <v>0.0314717508868911</v>
      </c>
      <c r="K17" s="24" t="n">
        <v>-0.101957083087722</v>
      </c>
      <c r="L17" s="24" t="n">
        <v>-0.032944944106509</v>
      </c>
      <c r="M17" s="24"/>
      <c r="N17" s="24" t="n">
        <v>0.113087727044177</v>
      </c>
      <c r="O17" s="24" t="n">
        <v>0.0899162391951123</v>
      </c>
      <c r="P17" s="24" t="n">
        <v>0.0426678146160883</v>
      </c>
      <c r="Q17" s="24" t="n">
        <v>0.0636641984470602</v>
      </c>
      <c r="R17" s="24" t="n">
        <v>0.0360150586392822</v>
      </c>
      <c r="S17" s="24"/>
      <c r="T17" s="24" t="n">
        <v>0.19264119753394</v>
      </c>
      <c r="U17" s="24" t="n">
        <v>-0.0644855663717771</v>
      </c>
      <c r="V17" s="24" t="n">
        <v>-0.0109067428313513</v>
      </c>
      <c r="W17" s="24" t="n">
        <v>0.147017416893079</v>
      </c>
      <c r="X17" s="24"/>
      <c r="Y17" s="24" t="n">
        <v>0.12525183780048</v>
      </c>
      <c r="Z17" s="24" t="n">
        <v>0.144652039184523</v>
      </c>
      <c r="AA17" s="24" t="n">
        <v>-0.0307792711225197</v>
      </c>
      <c r="AB17" s="24" t="n">
        <v>0.0927388105046614</v>
      </c>
      <c r="AC17" s="24" t="n">
        <v>0.200181846260656</v>
      </c>
      <c r="AD17" s="24" t="n">
        <v>-0.234079308246968</v>
      </c>
      <c r="AE17" s="24"/>
      <c r="AF17" s="24" t="n">
        <v>0.0740334482523035</v>
      </c>
      <c r="AG17" s="24"/>
      <c r="AH17" s="24" t="n">
        <v>0.0711786854572942</v>
      </c>
      <c r="AI17" s="24"/>
      <c r="AJ17" s="24" t="n">
        <v>0.102216603609888</v>
      </c>
      <c r="AK17" s="24" t="n">
        <v>0.0404510132744464</v>
      </c>
      <c r="AL17" s="24" t="n">
        <v>0.0560206060777108</v>
      </c>
      <c r="AM17" s="24" t="n">
        <v>0.100942228144508</v>
      </c>
      <c r="AN17" s="24" t="n">
        <v>0.0494979971805888</v>
      </c>
      <c r="AO17" s="24" t="n">
        <v>0.0519336629206923</v>
      </c>
      <c r="AP17" s="24" t="n">
        <v>0.0136519370524018</v>
      </c>
    </row>
    <row r="18">
      <c r="B18" s="18"/>
    </row>
    <row r="19">
      <c r="B19" t="s">
        <v>65</v>
      </c>
    </row>
    <row r="20">
      <c r="B20" t="s">
        <v>66</v>
      </c>
    </row>
    <row r="22">
      <c r="B22" s="9" t="str">
        <f>=HYPERLINK("#'Contents'!A1", "Return to Contents")</f>
      </c>
    </row>
  </sheetData>
  <mergeCells count="9">
    <mergeCell ref="D5:E5"/>
    <mergeCell ref="G5:L5"/>
    <mergeCell ref="N5:R5"/>
    <mergeCell ref="T5:W5"/>
    <mergeCell ref="Y5:AD5"/>
    <mergeCell ref="AF5:AF5"/>
    <mergeCell ref="AH5:AH5"/>
    <mergeCell ref="AJ5:AP5"/>
    <mergeCell ref="D2:AJ2"/>
  </mergeCells>
  <pageMargins left="0.7" right="0.7" top="0.75" bottom="0.75" header="0.3" footer="0.3"/>
  <pageSetup paperSize="9" orientation="portrait" horizontalDpi="300" verticalDpi="300" r:id="rId2"/>
  <drawing r:id="rId1"/>
</worksheet>
</file>

<file path=xl/worksheets/sheet8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2.21" hidden="0" customWidth="1"/>
    <col min="20" max="20" width="10.71" hidden="0" customWidth="1"/>
    <col min="21" max="21" width="10.71" hidden="0" customWidth="1"/>
    <col min="22" max="22" width="10.71" hidden="0" customWidth="1"/>
    <col min="23" max="23" width="10.71" hidden="0" customWidth="1"/>
    <col min="24" max="24" width="2.2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2.21" hidden="0" customWidth="1"/>
    <col min="34" max="34" width="10.71" hidden="0" customWidth="1"/>
    <col min="35" max="35" width="2.2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s>
  <sheetData>
    <row r="2" ht="40" customHeight="1">
      <c r="D2" s="16" t="s">
        <v>313</v>
      </c>
    </row>
    <row r="5" ht="30" customHeight="1">
      <c r="B5" s="17"/>
      <c r="C5" s="17"/>
      <c r="D5" s="17" t="s">
        <v>51</v>
      </c>
      <c r="E5" s="17"/>
      <c r="F5" s="17"/>
      <c r="G5" s="17" t="s">
        <v>52</v>
      </c>
      <c r="H5" s="17"/>
      <c r="I5" s="17"/>
      <c r="J5" s="17"/>
      <c r="K5" s="17"/>
      <c r="L5" s="17"/>
      <c r="M5" s="17"/>
      <c r="N5" s="17" t="s">
        <v>53</v>
      </c>
      <c r="O5" s="17"/>
      <c r="P5" s="17"/>
      <c r="Q5" s="17"/>
      <c r="R5" s="17"/>
      <c r="S5" s="17"/>
      <c r="T5" s="17" t="s">
        <v>54</v>
      </c>
      <c r="U5" s="17"/>
      <c r="V5" s="17"/>
      <c r="W5" s="17"/>
      <c r="X5" s="17"/>
      <c r="Y5" s="17" t="s">
        <v>55</v>
      </c>
      <c r="Z5" s="17"/>
      <c r="AA5" s="17"/>
      <c r="AB5" s="17"/>
      <c r="AC5" s="17"/>
      <c r="AD5" s="17"/>
      <c r="AE5" s="17"/>
      <c r="AF5" s="17" t="s">
        <v>42</v>
      </c>
      <c r="AG5" s="17"/>
      <c r="AH5" s="17" t="s">
        <v>43</v>
      </c>
      <c r="AI5" s="17"/>
      <c r="AJ5" s="17" t="s">
        <v>56</v>
      </c>
      <c r="AK5" s="17"/>
      <c r="AL5" s="17"/>
      <c r="AM5" s="17"/>
      <c r="AN5" s="17"/>
      <c r="AO5" s="17"/>
      <c r="AP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R6" s="13" t="s">
        <v>31</v>
      </c>
      <c r="T6" s="13" t="s">
        <v>32</v>
      </c>
      <c r="U6" s="13" t="s">
        <v>33</v>
      </c>
      <c r="V6" s="13" t="s">
        <v>34</v>
      </c>
      <c r="W6" s="13" t="s">
        <v>35</v>
      </c>
      <c r="Y6" s="13" t="s">
        <v>36</v>
      </c>
      <c r="Z6" s="13" t="s">
        <v>37</v>
      </c>
      <c r="AA6" s="13" t="s">
        <v>38</v>
      </c>
      <c r="AB6" s="13" t="s">
        <v>39</v>
      </c>
      <c r="AC6" s="13" t="s">
        <v>40</v>
      </c>
      <c r="AD6" s="13" t="s">
        <v>41</v>
      </c>
      <c r="AF6" s="13" t="s">
        <v>42</v>
      </c>
      <c r="AH6" s="13" t="s">
        <v>43</v>
      </c>
      <c r="AJ6" s="13" t="s">
        <v>44</v>
      </c>
      <c r="AK6" s="13" t="s">
        <v>45</v>
      </c>
      <c r="AL6" s="13" t="s">
        <v>46</v>
      </c>
      <c r="AM6" s="13" t="s">
        <v>47</v>
      </c>
      <c r="AN6" s="13" t="s">
        <v>48</v>
      </c>
      <c r="AO6" s="13" t="s">
        <v>49</v>
      </c>
      <c r="AP6" s="13" t="s">
        <v>50</v>
      </c>
    </row>
    <row r="7" ht="30" customHeight="1">
      <c r="B7" s="11" t="s">
        <v>19</v>
      </c>
      <c r="C7" s="11" t="n">
        <v>1001</v>
      </c>
      <c r="D7" s="11" t="n">
        <v>498</v>
      </c>
      <c r="E7" s="11" t="n">
        <v>503</v>
      </c>
      <c r="F7" s="11"/>
      <c r="G7" s="11" t="n">
        <v>125</v>
      </c>
      <c r="H7" s="11" t="n">
        <v>185</v>
      </c>
      <c r="I7" s="11" t="n">
        <v>192</v>
      </c>
      <c r="J7" s="11" t="n">
        <v>175</v>
      </c>
      <c r="K7" s="11" t="n">
        <v>131</v>
      </c>
      <c r="L7" s="11" t="n">
        <v>193</v>
      </c>
      <c r="M7" s="11"/>
      <c r="N7" s="11" t="n">
        <v>55</v>
      </c>
      <c r="O7" s="11" t="n">
        <v>178</v>
      </c>
      <c r="P7" s="11" t="n">
        <v>209</v>
      </c>
      <c r="Q7" s="11" t="n">
        <v>374</v>
      </c>
      <c r="R7" s="11" t="n">
        <v>183</v>
      </c>
      <c r="S7" s="11"/>
      <c r="T7" s="11" t="n">
        <v>51</v>
      </c>
      <c r="U7" s="11" t="n">
        <v>158</v>
      </c>
      <c r="V7" s="11" t="n">
        <v>168</v>
      </c>
      <c r="W7" s="11" t="n">
        <v>523</v>
      </c>
      <c r="X7" s="11"/>
      <c r="Y7" s="11" t="n">
        <v>473</v>
      </c>
      <c r="Z7" s="11" t="n">
        <v>105</v>
      </c>
      <c r="AA7" s="11" t="n">
        <v>228</v>
      </c>
      <c r="AB7" s="11" t="n">
        <v>58</v>
      </c>
      <c r="AC7" s="11" t="n">
        <v>67</v>
      </c>
      <c r="AD7" s="11" t="n">
        <v>60</v>
      </c>
      <c r="AE7" s="11"/>
      <c r="AF7" s="11" t="n">
        <v>484</v>
      </c>
      <c r="AG7" s="11"/>
      <c r="AH7" s="11" t="n">
        <v>939</v>
      </c>
      <c r="AI7" s="11"/>
      <c r="AJ7" s="11" t="n">
        <v>270</v>
      </c>
      <c r="AK7" s="11" t="n">
        <v>188</v>
      </c>
      <c r="AL7" s="11" t="n">
        <v>196</v>
      </c>
      <c r="AM7" s="11" t="n">
        <v>89</v>
      </c>
      <c r="AN7" s="11" t="n">
        <v>62</v>
      </c>
      <c r="AO7" s="11" t="n">
        <v>98</v>
      </c>
      <c r="AP7" s="11" t="n">
        <v>98</v>
      </c>
    </row>
    <row r="8" ht="30" customHeight="1">
      <c r="B8" s="12" t="s">
        <v>20</v>
      </c>
      <c r="C8" s="12" t="n">
        <v>1001</v>
      </c>
      <c r="D8" s="12" t="n">
        <v>501</v>
      </c>
      <c r="E8" s="12" t="n">
        <v>500</v>
      </c>
      <c r="F8" s="12"/>
      <c r="G8" s="12" t="n">
        <v>108</v>
      </c>
      <c r="H8" s="12" t="n">
        <v>174</v>
      </c>
      <c r="I8" s="12" t="n">
        <v>165</v>
      </c>
      <c r="J8" s="12" t="n">
        <v>172</v>
      </c>
      <c r="K8" s="12" t="n">
        <v>152</v>
      </c>
      <c r="L8" s="12" t="n">
        <v>230</v>
      </c>
      <c r="M8" s="12"/>
      <c r="N8" s="12" t="n">
        <v>68</v>
      </c>
      <c r="O8" s="12" t="n">
        <v>207</v>
      </c>
      <c r="P8" s="12" t="n">
        <v>264</v>
      </c>
      <c r="Q8" s="12" t="n">
        <v>311</v>
      </c>
      <c r="R8" s="12" t="n">
        <v>149</v>
      </c>
      <c r="S8" s="12"/>
      <c r="T8" s="12" t="n">
        <v>49</v>
      </c>
      <c r="U8" s="12" t="n">
        <v>181</v>
      </c>
      <c r="V8" s="12" t="n">
        <v>180</v>
      </c>
      <c r="W8" s="12" t="n">
        <v>487</v>
      </c>
      <c r="X8" s="12"/>
      <c r="Y8" s="12" t="n">
        <v>424</v>
      </c>
      <c r="Z8" s="12" t="n">
        <v>104</v>
      </c>
      <c r="AA8" s="12" t="n">
        <v>272</v>
      </c>
      <c r="AB8" s="12" t="n">
        <v>65</v>
      </c>
      <c r="AC8" s="12" t="n">
        <v>57</v>
      </c>
      <c r="AD8" s="12" t="n">
        <v>67</v>
      </c>
      <c r="AE8" s="12"/>
      <c r="AF8" s="12" t="n">
        <v>498</v>
      </c>
      <c r="AG8" s="12"/>
      <c r="AH8" s="12" t="n">
        <v>939</v>
      </c>
      <c r="AI8" s="12"/>
      <c r="AJ8" s="12" t="n">
        <v>241</v>
      </c>
      <c r="AK8" s="12" t="n">
        <v>190</v>
      </c>
      <c r="AL8" s="12" t="n">
        <v>170</v>
      </c>
      <c r="AM8" s="12" t="n">
        <v>93</v>
      </c>
      <c r="AN8" s="12" t="n">
        <v>76</v>
      </c>
      <c r="AO8" s="12" t="n">
        <v>86</v>
      </c>
      <c r="AP8" s="12" t="n">
        <v>145</v>
      </c>
    </row>
    <row r="9">
      <c r="B9" s="20" t="s">
        <v>301</v>
      </c>
      <c r="C9" s="19" t="n">
        <v>0.305054289537495</v>
      </c>
      <c r="D9" s="19" t="n">
        <v>0.356314302732132</v>
      </c>
      <c r="E9" s="19" t="n">
        <v>0.253666951369695</v>
      </c>
      <c r="F9" s="19"/>
      <c r="G9" s="19" t="n">
        <v>0.33843702404097</v>
      </c>
      <c r="H9" s="19" t="n">
        <v>0.327952142206087</v>
      </c>
      <c r="I9" s="19" t="n">
        <v>0.233201731770362</v>
      </c>
      <c r="J9" s="19" t="n">
        <v>0.292876301457153</v>
      </c>
      <c r="K9" s="19" t="n">
        <v>0.301601097350334</v>
      </c>
      <c r="L9" s="19" t="n">
        <v>0.334941819494998</v>
      </c>
      <c r="M9" s="19"/>
      <c r="N9" s="19" t="n">
        <v>0.362140476682138</v>
      </c>
      <c r="O9" s="19" t="n">
        <v>0.25683079485176</v>
      </c>
      <c r="P9" s="19" t="n">
        <v>0.304236623576295</v>
      </c>
      <c r="Q9" s="19" t="n">
        <v>0.318180339098316</v>
      </c>
      <c r="R9" s="19" t="n">
        <v>0.31953468639101</v>
      </c>
      <c r="S9" s="19"/>
      <c r="T9" s="19" t="n">
        <v>0.286768788468809</v>
      </c>
      <c r="U9" s="19" t="n">
        <v>0.280933321046955</v>
      </c>
      <c r="V9" s="19" t="n">
        <v>0.296491481517296</v>
      </c>
      <c r="W9" s="19" t="n">
        <v>0.31813509909164</v>
      </c>
      <c r="X9" s="19"/>
      <c r="Y9" s="19" t="n">
        <v>0.287988094328597</v>
      </c>
      <c r="Z9" s="19" t="n">
        <v>0.421092468712614</v>
      </c>
      <c r="AA9" s="19" t="n">
        <v>0.311509493991075</v>
      </c>
      <c r="AB9" s="19" t="n">
        <v>0.235141112887853</v>
      </c>
      <c r="AC9" s="19" t="n">
        <v>0.332699027801771</v>
      </c>
      <c r="AD9" s="19" t="n">
        <v>0.278707884672548</v>
      </c>
      <c r="AE9" s="19"/>
      <c r="AF9" s="19" t="n">
        <v>0.300767923979342</v>
      </c>
      <c r="AG9" s="19"/>
      <c r="AH9" s="19" t="n">
        <v>0.309952099814313</v>
      </c>
      <c r="AI9" s="19"/>
      <c r="AJ9" s="19" t="n">
        <v>0.332496203274653</v>
      </c>
      <c r="AK9" s="19" t="n">
        <v>0.286394095556589</v>
      </c>
      <c r="AL9" s="19" t="n">
        <v>0.305510730761183</v>
      </c>
      <c r="AM9" s="19" t="n">
        <v>0.292551552964257</v>
      </c>
      <c r="AN9" s="19" t="n">
        <v>0.208976593101096</v>
      </c>
      <c r="AO9" s="19" t="n">
        <v>0.229801289906764</v>
      </c>
      <c r="AP9" s="19" t="n">
        <v>0.386369862202397</v>
      </c>
    </row>
    <row r="10">
      <c r="B10" s="20" t="s">
        <v>302</v>
      </c>
      <c r="C10" s="19" t="n">
        <v>0.344303285158272</v>
      </c>
      <c r="D10" s="19" t="n">
        <v>0.313688606331487</v>
      </c>
      <c r="E10" s="19" t="n">
        <v>0.374994007921004</v>
      </c>
      <c r="F10" s="19"/>
      <c r="G10" s="19" t="n">
        <v>0.32430052101682</v>
      </c>
      <c r="H10" s="19" t="n">
        <v>0.310188269577478</v>
      </c>
      <c r="I10" s="19" t="n">
        <v>0.394231040659695</v>
      </c>
      <c r="J10" s="19" t="n">
        <v>0.324530595795991</v>
      </c>
      <c r="K10" s="19" t="n">
        <v>0.31438298482083</v>
      </c>
      <c r="L10" s="19" t="n">
        <v>0.378270780434466</v>
      </c>
      <c r="M10" s="19"/>
      <c r="N10" s="19" t="n">
        <v>0.275801903215557</v>
      </c>
      <c r="O10" s="19" t="n">
        <v>0.354323094178943</v>
      </c>
      <c r="P10" s="19" t="n">
        <v>0.35252989548321</v>
      </c>
      <c r="Q10" s="19" t="n">
        <v>0.36191833030927</v>
      </c>
      <c r="R10" s="19" t="n">
        <v>0.314993842959739</v>
      </c>
      <c r="S10" s="19"/>
      <c r="T10" s="19" t="n">
        <v>0.400111621509652</v>
      </c>
      <c r="U10" s="19" t="n">
        <v>0.318416149179751</v>
      </c>
      <c r="V10" s="19" t="n">
        <v>0.325460624652886</v>
      </c>
      <c r="W10" s="19" t="n">
        <v>0.364624613345905</v>
      </c>
      <c r="X10" s="19"/>
      <c r="Y10" s="19" t="n">
        <v>0.356370676667234</v>
      </c>
      <c r="Z10" s="19" t="n">
        <v>0.342505609794295</v>
      </c>
      <c r="AA10" s="19" t="n">
        <v>0.365211050647414</v>
      </c>
      <c r="AB10" s="19" t="n">
        <v>0.339243200822199</v>
      </c>
      <c r="AC10" s="19" t="n">
        <v>0.329939837637683</v>
      </c>
      <c r="AD10" s="19" t="n">
        <v>0.193602135677428</v>
      </c>
      <c r="AE10" s="19"/>
      <c r="AF10" s="19" t="n">
        <v>0.36523429913849</v>
      </c>
      <c r="AG10" s="19"/>
      <c r="AH10" s="19" t="n">
        <v>0.354189868301889</v>
      </c>
      <c r="AI10" s="19"/>
      <c r="AJ10" s="19" t="n">
        <v>0.292398466332706</v>
      </c>
      <c r="AK10" s="19" t="n">
        <v>0.37562537838856</v>
      </c>
      <c r="AL10" s="19" t="n">
        <v>0.40899447608992</v>
      </c>
      <c r="AM10" s="19" t="n">
        <v>0.331217019714453</v>
      </c>
      <c r="AN10" s="19" t="n">
        <v>0.309461784095505</v>
      </c>
      <c r="AO10" s="19" t="n">
        <v>0.393663370216406</v>
      </c>
      <c r="AP10" s="19" t="n">
        <v>0.311064461826358</v>
      </c>
    </row>
    <row r="11">
      <c r="B11" s="20" t="s">
        <v>303</v>
      </c>
      <c r="C11" s="19" t="n">
        <v>0.169752591599436</v>
      </c>
      <c r="D11" s="19" t="n">
        <v>0.177893687017865</v>
      </c>
      <c r="E11" s="19" t="n">
        <v>0.161591274478141</v>
      </c>
      <c r="F11" s="19"/>
      <c r="G11" s="19" t="n">
        <v>0.172483017222375</v>
      </c>
      <c r="H11" s="19" t="n">
        <v>0.231862973945473</v>
      </c>
      <c r="I11" s="19" t="n">
        <v>0.179173391420584</v>
      </c>
      <c r="J11" s="19" t="n">
        <v>0.179304581476262</v>
      </c>
      <c r="K11" s="19" t="n">
        <v>0.157249244967824</v>
      </c>
      <c r="L11" s="19" t="n">
        <v>0.115901184858914</v>
      </c>
      <c r="M11" s="19"/>
      <c r="N11" s="19" t="n">
        <v>0.213941385849157</v>
      </c>
      <c r="O11" s="19" t="n">
        <v>0.188641144109315</v>
      </c>
      <c r="P11" s="19" t="n">
        <v>0.163641210423776</v>
      </c>
      <c r="Q11" s="19" t="n">
        <v>0.149596016695699</v>
      </c>
      <c r="R11" s="19" t="n">
        <v>0.178458564979773</v>
      </c>
      <c r="S11" s="19"/>
      <c r="T11" s="19" t="n">
        <v>0.167236563258383</v>
      </c>
      <c r="U11" s="19" t="n">
        <v>0.195216509046144</v>
      </c>
      <c r="V11" s="19" t="n">
        <v>0.206286660396965</v>
      </c>
      <c r="W11" s="19" t="n">
        <v>0.150164083314961</v>
      </c>
      <c r="X11" s="19"/>
      <c r="Y11" s="19" t="n">
        <v>0.198050630726101</v>
      </c>
      <c r="Z11" s="19" t="n">
        <v>0.100698423588213</v>
      </c>
      <c r="AA11" s="19" t="n">
        <v>0.136820422437276</v>
      </c>
      <c r="AB11" s="19" t="n">
        <v>0.212120838254398</v>
      </c>
      <c r="AC11" s="19" t="n">
        <v>0.183846671851502</v>
      </c>
      <c r="AD11" s="19" t="n">
        <v>0.193285745748424</v>
      </c>
      <c r="AE11" s="19"/>
      <c r="AF11" s="19" t="n">
        <v>0.167303827402344</v>
      </c>
      <c r="AG11" s="19"/>
      <c r="AH11" s="19" t="n">
        <v>0.165066558010519</v>
      </c>
      <c r="AI11" s="19"/>
      <c r="AJ11" s="19" t="n">
        <v>0.172300756786229</v>
      </c>
      <c r="AK11" s="19" t="n">
        <v>0.186789664255304</v>
      </c>
      <c r="AL11" s="19" t="n">
        <v>0.151129671077108</v>
      </c>
      <c r="AM11" s="19" t="n">
        <v>0.175421213363881</v>
      </c>
      <c r="AN11" s="19" t="n">
        <v>0.261643421000816</v>
      </c>
      <c r="AO11" s="19" t="n">
        <v>0.173987929155717</v>
      </c>
      <c r="AP11" s="19" t="n">
        <v>0.110715494949263</v>
      </c>
    </row>
    <row r="12">
      <c r="B12" s="20" t="s">
        <v>304</v>
      </c>
      <c r="C12" s="19" t="n">
        <v>0.0482751317607398</v>
      </c>
      <c r="D12" s="19" t="n">
        <v>0.0379963509384163</v>
      </c>
      <c r="E12" s="19" t="n">
        <v>0.0585794440921438</v>
      </c>
      <c r="F12" s="19"/>
      <c r="G12" s="19" t="n">
        <v>0.0708934810871354</v>
      </c>
      <c r="H12" s="19" t="n">
        <v>0.0227711970767926</v>
      </c>
      <c r="I12" s="19" t="n">
        <v>0.0580473503308402</v>
      </c>
      <c r="J12" s="19" t="n">
        <v>0.028280584322814</v>
      </c>
      <c r="K12" s="19" t="n">
        <v>0.0412264081912539</v>
      </c>
      <c r="L12" s="19" t="n">
        <v>0.0695165440063407</v>
      </c>
      <c r="M12" s="19"/>
      <c r="N12" s="19" t="n">
        <v>0</v>
      </c>
      <c r="O12" s="19" t="n">
        <v>0.0830385624080359</v>
      </c>
      <c r="P12" s="19" t="n">
        <v>0.0167906079704235</v>
      </c>
      <c r="Q12" s="19" t="n">
        <v>0.0596572400861704</v>
      </c>
      <c r="R12" s="19" t="n">
        <v>0.0457677044084882</v>
      </c>
      <c r="S12" s="19"/>
      <c r="T12" s="19" t="n">
        <v>0.0693165534373092</v>
      </c>
      <c r="U12" s="19" t="n">
        <v>0.0551194188439496</v>
      </c>
      <c r="V12" s="19" t="n">
        <v>0.0457418660810743</v>
      </c>
      <c r="W12" s="19" t="n">
        <v>0.0496241691514148</v>
      </c>
      <c r="X12" s="19"/>
      <c r="Y12" s="19" t="n">
        <v>0.0403395605030872</v>
      </c>
      <c r="Z12" s="19" t="n">
        <v>0.0376234483971388</v>
      </c>
      <c r="AA12" s="19" t="n">
        <v>0.0643806700561853</v>
      </c>
      <c r="AB12" s="19" t="n">
        <v>0.0508482327321699</v>
      </c>
      <c r="AC12" s="19" t="n">
        <v>0.0579496119704132</v>
      </c>
      <c r="AD12" s="19" t="n">
        <v>0.0472157788295816</v>
      </c>
      <c r="AE12" s="19"/>
      <c r="AF12" s="19" t="n">
        <v>0.0492430154787788</v>
      </c>
      <c r="AG12" s="19"/>
      <c r="AH12" s="19" t="n">
        <v>0.0455120716232825</v>
      </c>
      <c r="AI12" s="19"/>
      <c r="AJ12" s="19" t="n">
        <v>0.072722976196206</v>
      </c>
      <c r="AK12" s="19" t="n">
        <v>0.0334406363162349</v>
      </c>
      <c r="AL12" s="19" t="n">
        <v>0.0430062273381928</v>
      </c>
      <c r="AM12" s="19" t="n">
        <v>0.0514074841233286</v>
      </c>
      <c r="AN12" s="19" t="n">
        <v>0.0460824921589438</v>
      </c>
      <c r="AO12" s="19" t="n">
        <v>0.066273911572589</v>
      </c>
      <c r="AP12" s="19" t="n">
        <v>0.0217218500610034</v>
      </c>
    </row>
    <row r="13">
      <c r="B13" s="20" t="s">
        <v>305</v>
      </c>
      <c r="C13" s="19" t="n">
        <v>0.0678469514585876</v>
      </c>
      <c r="D13" s="19" t="n">
        <v>0.0597823711257042</v>
      </c>
      <c r="E13" s="19" t="n">
        <v>0.0759315634381769</v>
      </c>
      <c r="F13" s="19"/>
      <c r="G13" s="19" t="n">
        <v>0.066827138007644</v>
      </c>
      <c r="H13" s="19" t="n">
        <v>0.0689637225510767</v>
      </c>
      <c r="I13" s="19" t="n">
        <v>0.0607382585566761</v>
      </c>
      <c r="J13" s="19" t="n">
        <v>0.0814519633418259</v>
      </c>
      <c r="K13" s="19" t="n">
        <v>0.0787341525163466</v>
      </c>
      <c r="L13" s="19" t="n">
        <v>0.0552032935620537</v>
      </c>
      <c r="M13" s="19"/>
      <c r="N13" s="19" t="n">
        <v>0.0592519372792603</v>
      </c>
      <c r="O13" s="19" t="n">
        <v>0.0564897693893351</v>
      </c>
      <c r="P13" s="19" t="n">
        <v>0.0726929243574296</v>
      </c>
      <c r="Q13" s="19" t="n">
        <v>0.0623858088416962</v>
      </c>
      <c r="R13" s="19" t="n">
        <v>0.0913847091757907</v>
      </c>
      <c r="S13" s="19"/>
      <c r="T13" s="19" t="n">
        <v>0.019710539534869</v>
      </c>
      <c r="U13" s="19" t="n">
        <v>0.107402754867737</v>
      </c>
      <c r="V13" s="19" t="n">
        <v>0.0602209743890716</v>
      </c>
      <c r="W13" s="19" t="n">
        <v>0.0461661041800553</v>
      </c>
      <c r="X13" s="19"/>
      <c r="Y13" s="19" t="n">
        <v>0.0577214141192496</v>
      </c>
      <c r="Z13" s="19" t="n">
        <v>0.0613753329094459</v>
      </c>
      <c r="AA13" s="19" t="n">
        <v>0.0590699020204565</v>
      </c>
      <c r="AB13" s="19" t="n">
        <v>0.0704249666529285</v>
      </c>
      <c r="AC13" s="19" t="n">
        <v>0.0558686486960259</v>
      </c>
      <c r="AD13" s="19" t="n">
        <v>0.164011593577366</v>
      </c>
      <c r="AE13" s="19"/>
      <c r="AF13" s="19" t="n">
        <v>0.0566866166827436</v>
      </c>
      <c r="AG13" s="19"/>
      <c r="AH13" s="19" t="n">
        <v>0.0611322189968973</v>
      </c>
      <c r="AI13" s="19"/>
      <c r="AJ13" s="19" t="n">
        <v>0.0768052199178453</v>
      </c>
      <c r="AK13" s="19" t="n">
        <v>0.0258628261960993</v>
      </c>
      <c r="AL13" s="19" t="n">
        <v>0.0517210436698845</v>
      </c>
      <c r="AM13" s="19" t="n">
        <v>0.113281925398051</v>
      </c>
      <c r="AN13" s="19" t="n">
        <v>0.0833882833950703</v>
      </c>
      <c r="AO13" s="19" t="n">
        <v>0.0489639229829967</v>
      </c>
      <c r="AP13" s="19" t="n">
        <v>0.100790345049134</v>
      </c>
    </row>
    <row r="14">
      <c r="B14" s="20" t="s">
        <v>60</v>
      </c>
      <c r="C14" s="19" t="n">
        <v>0.0647677504854697</v>
      </c>
      <c r="D14" s="19" t="n">
        <v>0.0543246818543947</v>
      </c>
      <c r="E14" s="19" t="n">
        <v>0.0752367587008391</v>
      </c>
      <c r="F14" s="19"/>
      <c r="G14" s="19" t="n">
        <v>0.0270588186250547</v>
      </c>
      <c r="H14" s="19" t="n">
        <v>0.0382616946430927</v>
      </c>
      <c r="I14" s="19" t="n">
        <v>0.0746082272618429</v>
      </c>
      <c r="J14" s="19" t="n">
        <v>0.0935559736059537</v>
      </c>
      <c r="K14" s="19" t="n">
        <v>0.106806112153412</v>
      </c>
      <c r="L14" s="19" t="n">
        <v>0.0461663776432278</v>
      </c>
      <c r="M14" s="19"/>
      <c r="N14" s="19" t="n">
        <v>0.0888642969738882</v>
      </c>
      <c r="O14" s="19" t="n">
        <v>0.0606766350626103</v>
      </c>
      <c r="P14" s="19" t="n">
        <v>0.0901087381888667</v>
      </c>
      <c r="Q14" s="19" t="n">
        <v>0.0482622649688481</v>
      </c>
      <c r="R14" s="19" t="n">
        <v>0.0498604920851996</v>
      </c>
      <c r="S14" s="19"/>
      <c r="T14" s="19" t="n">
        <v>0.0568559337909782</v>
      </c>
      <c r="U14" s="19" t="n">
        <v>0.0429118470154633</v>
      </c>
      <c r="V14" s="19" t="n">
        <v>0.0657983929627069</v>
      </c>
      <c r="W14" s="19" t="n">
        <v>0.0712859309160233</v>
      </c>
      <c r="X14" s="19"/>
      <c r="Y14" s="19" t="n">
        <v>0.0595296236557322</v>
      </c>
      <c r="Z14" s="19" t="n">
        <v>0.0367047165982929</v>
      </c>
      <c r="AA14" s="19" t="n">
        <v>0.0630084608475939</v>
      </c>
      <c r="AB14" s="19" t="n">
        <v>0.0922216486504524</v>
      </c>
      <c r="AC14" s="19" t="n">
        <v>0.0396962020426048</v>
      </c>
      <c r="AD14" s="19" t="n">
        <v>0.123176861494653</v>
      </c>
      <c r="AE14" s="19"/>
      <c r="AF14" s="19" t="n">
        <v>0.0607643173183011</v>
      </c>
      <c r="AG14" s="19"/>
      <c r="AH14" s="19" t="n">
        <v>0.0641471832530991</v>
      </c>
      <c r="AI14" s="19"/>
      <c r="AJ14" s="19" t="n">
        <v>0.0532763774923609</v>
      </c>
      <c r="AK14" s="19" t="n">
        <v>0.0918873992872132</v>
      </c>
      <c r="AL14" s="19" t="n">
        <v>0.0396378510637117</v>
      </c>
      <c r="AM14" s="19" t="n">
        <v>0.0361208044360289</v>
      </c>
      <c r="AN14" s="19" t="n">
        <v>0.0904474262485688</v>
      </c>
      <c r="AO14" s="19" t="n">
        <v>0.087309576165527</v>
      </c>
      <c r="AP14" s="19" t="n">
        <v>0.0693379859118444</v>
      </c>
    </row>
    <row r="15">
      <c r="B15" s="20" t="s">
        <v>306</v>
      </c>
      <c r="C15" s="23" t="n">
        <v>0.649357574695767</v>
      </c>
      <c r="D15" s="23" t="n">
        <v>0.670002909063619</v>
      </c>
      <c r="E15" s="23" t="n">
        <v>0.628660959290699</v>
      </c>
      <c r="F15" s="23"/>
      <c r="G15" s="23" t="n">
        <v>0.66273754505779</v>
      </c>
      <c r="H15" s="23" t="n">
        <v>0.638140411783565</v>
      </c>
      <c r="I15" s="23" t="n">
        <v>0.627432772430057</v>
      </c>
      <c r="J15" s="23" t="n">
        <v>0.617406897253144</v>
      </c>
      <c r="K15" s="23" t="n">
        <v>0.615984082171164</v>
      </c>
      <c r="L15" s="23" t="n">
        <v>0.713212599929464</v>
      </c>
      <c r="M15" s="23"/>
      <c r="N15" s="23" t="n">
        <v>0.637942379897695</v>
      </c>
      <c r="O15" s="23" t="n">
        <v>0.611153889030704</v>
      </c>
      <c r="P15" s="23" t="n">
        <v>0.656766519059504</v>
      </c>
      <c r="Q15" s="23" t="n">
        <v>0.680098669407587</v>
      </c>
      <c r="R15" s="23" t="n">
        <v>0.634528529350749</v>
      </c>
      <c r="S15" s="23"/>
      <c r="T15" s="23" t="n">
        <v>0.686880409978461</v>
      </c>
      <c r="U15" s="23" t="n">
        <v>0.599349470226706</v>
      </c>
      <c r="V15" s="23" t="n">
        <v>0.621952106170182</v>
      </c>
      <c r="W15" s="23" t="n">
        <v>0.682759712437545</v>
      </c>
      <c r="X15" s="23"/>
      <c r="Y15" s="23" t="n">
        <v>0.64435877099583</v>
      </c>
      <c r="Z15" s="23" t="n">
        <v>0.763598078506909</v>
      </c>
      <c r="AA15" s="23" t="n">
        <v>0.676720544638489</v>
      </c>
      <c r="AB15" s="23" t="n">
        <v>0.574384313710052</v>
      </c>
      <c r="AC15" s="23" t="n">
        <v>0.662638865439454</v>
      </c>
      <c r="AD15" s="23" t="n">
        <v>0.472310020349976</v>
      </c>
      <c r="AE15" s="23"/>
      <c r="AF15" s="23" t="n">
        <v>0.666002223117832</v>
      </c>
      <c r="AG15" s="23"/>
      <c r="AH15" s="23" t="n">
        <v>0.664141968116202</v>
      </c>
      <c r="AI15" s="23"/>
      <c r="AJ15" s="23" t="n">
        <v>0.624894669607359</v>
      </c>
      <c r="AK15" s="23" t="n">
        <v>0.662019473945149</v>
      </c>
      <c r="AL15" s="23" t="n">
        <v>0.714505206851103</v>
      </c>
      <c r="AM15" s="23" t="n">
        <v>0.623768572678711</v>
      </c>
      <c r="AN15" s="23" t="n">
        <v>0.518438377196601</v>
      </c>
      <c r="AO15" s="23" t="n">
        <v>0.62346466012317</v>
      </c>
      <c r="AP15" s="23" t="n">
        <v>0.697434324028755</v>
      </c>
    </row>
    <row r="16">
      <c r="B16" s="20" t="s">
        <v>307</v>
      </c>
      <c r="C16" s="23" t="n">
        <v>0.116122083219327</v>
      </c>
      <c r="D16" s="23" t="n">
        <v>0.0977787220641205</v>
      </c>
      <c r="E16" s="23" t="n">
        <v>0.134511007530321</v>
      </c>
      <c r="F16" s="23"/>
      <c r="G16" s="23" t="n">
        <v>0.137720619094779</v>
      </c>
      <c r="H16" s="23" t="n">
        <v>0.0917349196278693</v>
      </c>
      <c r="I16" s="23" t="n">
        <v>0.118785608887516</v>
      </c>
      <c r="J16" s="23" t="n">
        <v>0.10973254766464</v>
      </c>
      <c r="K16" s="23" t="n">
        <v>0.1199605607076</v>
      </c>
      <c r="L16" s="23" t="n">
        <v>0.124719837568394</v>
      </c>
      <c r="M16" s="23"/>
      <c r="N16" s="23" t="n">
        <v>0.0592519372792603</v>
      </c>
      <c r="O16" s="23" t="n">
        <v>0.139528331797371</v>
      </c>
      <c r="P16" s="23" t="n">
        <v>0.0894835323278531</v>
      </c>
      <c r="Q16" s="23" t="n">
        <v>0.122043048927867</v>
      </c>
      <c r="R16" s="23" t="n">
        <v>0.137152413584279</v>
      </c>
      <c r="S16" s="23"/>
      <c r="T16" s="23" t="n">
        <v>0.0890270929721783</v>
      </c>
      <c r="U16" s="23" t="n">
        <v>0.162522173711686</v>
      </c>
      <c r="V16" s="23" t="n">
        <v>0.105962840470146</v>
      </c>
      <c r="W16" s="23" t="n">
        <v>0.0957902733314701</v>
      </c>
      <c r="X16" s="23"/>
      <c r="Y16" s="23" t="n">
        <v>0.0980609746223368</v>
      </c>
      <c r="Z16" s="23" t="n">
        <v>0.0989987813065847</v>
      </c>
      <c r="AA16" s="23" t="n">
        <v>0.123450572076642</v>
      </c>
      <c r="AB16" s="23" t="n">
        <v>0.121273199385098</v>
      </c>
      <c r="AC16" s="23" t="n">
        <v>0.113818260666439</v>
      </c>
      <c r="AD16" s="23" t="n">
        <v>0.211227372406947</v>
      </c>
      <c r="AE16" s="23"/>
      <c r="AF16" s="23" t="n">
        <v>0.105929632161522</v>
      </c>
      <c r="AG16" s="23"/>
      <c r="AH16" s="23" t="n">
        <v>0.10664429062018</v>
      </c>
      <c r="AI16" s="23"/>
      <c r="AJ16" s="23" t="n">
        <v>0.149528196114051</v>
      </c>
      <c r="AK16" s="23" t="n">
        <v>0.0593034625123342</v>
      </c>
      <c r="AL16" s="23" t="n">
        <v>0.0947272710080773</v>
      </c>
      <c r="AM16" s="23" t="n">
        <v>0.164689409521379</v>
      </c>
      <c r="AN16" s="23" t="n">
        <v>0.129470775554014</v>
      </c>
      <c r="AO16" s="23" t="n">
        <v>0.115237834555586</v>
      </c>
      <c r="AP16" s="23" t="n">
        <v>0.122512195110138</v>
      </c>
    </row>
    <row r="17">
      <c r="B17" s="20" t="s">
        <v>243</v>
      </c>
      <c r="C17" s="24" t="n">
        <v>0.53323549147644</v>
      </c>
      <c r="D17" s="24" t="n">
        <v>0.572224186999499</v>
      </c>
      <c r="E17" s="24" t="n">
        <v>0.494149951760378</v>
      </c>
      <c r="F17" s="24"/>
      <c r="G17" s="24" t="n">
        <v>0.525016925963011</v>
      </c>
      <c r="H17" s="24" t="n">
        <v>0.546405492155696</v>
      </c>
      <c r="I17" s="24" t="n">
        <v>0.508647163542541</v>
      </c>
      <c r="J17" s="24" t="n">
        <v>0.507674349588504</v>
      </c>
      <c r="K17" s="24" t="n">
        <v>0.496023521463563</v>
      </c>
      <c r="L17" s="24" t="n">
        <v>0.58849276236107</v>
      </c>
      <c r="M17" s="24"/>
      <c r="N17" s="24" t="n">
        <v>0.578690442618435</v>
      </c>
      <c r="O17" s="24" t="n">
        <v>0.471625557233333</v>
      </c>
      <c r="P17" s="24" t="n">
        <v>0.567282986731651</v>
      </c>
      <c r="Q17" s="24" t="n">
        <v>0.55805562047972</v>
      </c>
      <c r="R17" s="24" t="n">
        <v>0.49737611576647</v>
      </c>
      <c r="S17" s="24"/>
      <c r="T17" s="24" t="n">
        <v>0.597853317006283</v>
      </c>
      <c r="U17" s="24" t="n">
        <v>0.43682729651502</v>
      </c>
      <c r="V17" s="24" t="n">
        <v>0.515989265700036</v>
      </c>
      <c r="W17" s="24" t="n">
        <v>0.586969439106075</v>
      </c>
      <c r="X17" s="24"/>
      <c r="Y17" s="24" t="n">
        <v>0.546297796373494</v>
      </c>
      <c r="Z17" s="24" t="n">
        <v>0.664599297200324</v>
      </c>
      <c r="AA17" s="24" t="n">
        <v>0.553269972561847</v>
      </c>
      <c r="AB17" s="24" t="n">
        <v>0.453111114324953</v>
      </c>
      <c r="AC17" s="24" t="n">
        <v>0.548820604773015</v>
      </c>
      <c r="AD17" s="24" t="n">
        <v>0.261082647943029</v>
      </c>
      <c r="AE17" s="24"/>
      <c r="AF17" s="24" t="n">
        <v>0.56007259095631</v>
      </c>
      <c r="AG17" s="24"/>
      <c r="AH17" s="24" t="n">
        <v>0.557497677496022</v>
      </c>
      <c r="AI17" s="24"/>
      <c r="AJ17" s="24" t="n">
        <v>0.475366473493308</v>
      </c>
      <c r="AK17" s="24" t="n">
        <v>0.602716011432815</v>
      </c>
      <c r="AL17" s="24" t="n">
        <v>0.619777935843025</v>
      </c>
      <c r="AM17" s="24" t="n">
        <v>0.459079163157331</v>
      </c>
      <c r="AN17" s="24" t="n">
        <v>0.388967601642587</v>
      </c>
      <c r="AO17" s="24" t="n">
        <v>0.508226825567584</v>
      </c>
      <c r="AP17" s="24" t="n">
        <v>0.574922128918617</v>
      </c>
    </row>
    <row r="18">
      <c r="B18" s="18"/>
    </row>
    <row r="19">
      <c r="B19" t="s">
        <v>65</v>
      </c>
    </row>
    <row r="20">
      <c r="B20" t="s">
        <v>66</v>
      </c>
    </row>
    <row r="22">
      <c r="B22" s="9" t="str">
        <f>=HYPERLINK("#'Contents'!A1", "Return to Contents")</f>
      </c>
    </row>
  </sheetData>
  <mergeCells count="9">
    <mergeCell ref="D5:E5"/>
    <mergeCell ref="G5:L5"/>
    <mergeCell ref="N5:R5"/>
    <mergeCell ref="T5:W5"/>
    <mergeCell ref="Y5:AD5"/>
    <mergeCell ref="AF5:AF5"/>
    <mergeCell ref="AH5:AH5"/>
    <mergeCell ref="AJ5:AP5"/>
    <mergeCell ref="D2:AJ2"/>
  </mergeCells>
  <pageMargins left="0.7" right="0.7" top="0.75" bottom="0.75" header="0.3" footer="0.3"/>
  <pageSetup paperSize="9" orientation="portrait" horizontalDpi="300" verticalDpi="300" r:id="rId2"/>
  <drawing r:id="rId1"/>
</worksheet>
</file>

<file path=xl/worksheets/sheet8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2.21" hidden="0" customWidth="1"/>
    <col min="20" max="20" width="10.71" hidden="0" customWidth="1"/>
    <col min="21" max="21" width="10.71" hidden="0" customWidth="1"/>
    <col min="22" max="22" width="10.71" hidden="0" customWidth="1"/>
    <col min="23" max="23" width="10.71" hidden="0" customWidth="1"/>
    <col min="24" max="24" width="2.2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2.21" hidden="0" customWidth="1"/>
    <col min="34" max="34" width="10.71" hidden="0" customWidth="1"/>
    <col min="35" max="35" width="2.2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s>
  <sheetData>
    <row r="2" ht="40" customHeight="1">
      <c r="D2" s="16" t="s">
        <v>314</v>
      </c>
    </row>
    <row r="5" ht="30" customHeight="1">
      <c r="B5" s="17"/>
      <c r="C5" s="17"/>
      <c r="D5" s="17" t="s">
        <v>51</v>
      </c>
      <c r="E5" s="17"/>
      <c r="F5" s="17"/>
      <c r="G5" s="17" t="s">
        <v>52</v>
      </c>
      <c r="H5" s="17"/>
      <c r="I5" s="17"/>
      <c r="J5" s="17"/>
      <c r="K5" s="17"/>
      <c r="L5" s="17"/>
      <c r="M5" s="17"/>
      <c r="N5" s="17" t="s">
        <v>53</v>
      </c>
      <c r="O5" s="17"/>
      <c r="P5" s="17"/>
      <c r="Q5" s="17"/>
      <c r="R5" s="17"/>
      <c r="S5" s="17"/>
      <c r="T5" s="17" t="s">
        <v>54</v>
      </c>
      <c r="U5" s="17"/>
      <c r="V5" s="17"/>
      <c r="W5" s="17"/>
      <c r="X5" s="17"/>
      <c r="Y5" s="17" t="s">
        <v>55</v>
      </c>
      <c r="Z5" s="17"/>
      <c r="AA5" s="17"/>
      <c r="AB5" s="17"/>
      <c r="AC5" s="17"/>
      <c r="AD5" s="17"/>
      <c r="AE5" s="17"/>
      <c r="AF5" s="17" t="s">
        <v>42</v>
      </c>
      <c r="AG5" s="17"/>
      <c r="AH5" s="17" t="s">
        <v>43</v>
      </c>
      <c r="AI5" s="17"/>
      <c r="AJ5" s="17" t="s">
        <v>56</v>
      </c>
      <c r="AK5" s="17"/>
      <c r="AL5" s="17"/>
      <c r="AM5" s="17"/>
      <c r="AN5" s="17"/>
      <c r="AO5" s="17"/>
      <c r="AP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R6" s="13" t="s">
        <v>31</v>
      </c>
      <c r="T6" s="13" t="s">
        <v>32</v>
      </c>
      <c r="U6" s="13" t="s">
        <v>33</v>
      </c>
      <c r="V6" s="13" t="s">
        <v>34</v>
      </c>
      <c r="W6" s="13" t="s">
        <v>35</v>
      </c>
      <c r="Y6" s="13" t="s">
        <v>36</v>
      </c>
      <c r="Z6" s="13" t="s">
        <v>37</v>
      </c>
      <c r="AA6" s="13" t="s">
        <v>38</v>
      </c>
      <c r="AB6" s="13" t="s">
        <v>39</v>
      </c>
      <c r="AC6" s="13" t="s">
        <v>40</v>
      </c>
      <c r="AD6" s="13" t="s">
        <v>41</v>
      </c>
      <c r="AF6" s="13" t="s">
        <v>42</v>
      </c>
      <c r="AH6" s="13" t="s">
        <v>43</v>
      </c>
      <c r="AJ6" s="13" t="s">
        <v>44</v>
      </c>
      <c r="AK6" s="13" t="s">
        <v>45</v>
      </c>
      <c r="AL6" s="13" t="s">
        <v>46</v>
      </c>
      <c r="AM6" s="13" t="s">
        <v>47</v>
      </c>
      <c r="AN6" s="13" t="s">
        <v>48</v>
      </c>
      <c r="AO6" s="13" t="s">
        <v>49</v>
      </c>
      <c r="AP6" s="13" t="s">
        <v>50</v>
      </c>
    </row>
    <row r="7" ht="30" customHeight="1">
      <c r="B7" s="11" t="s">
        <v>19</v>
      </c>
      <c r="C7" s="11" t="n">
        <v>1001</v>
      </c>
      <c r="D7" s="11" t="n">
        <v>498</v>
      </c>
      <c r="E7" s="11" t="n">
        <v>503</v>
      </c>
      <c r="F7" s="11"/>
      <c r="G7" s="11" t="n">
        <v>125</v>
      </c>
      <c r="H7" s="11" t="n">
        <v>185</v>
      </c>
      <c r="I7" s="11" t="n">
        <v>192</v>
      </c>
      <c r="J7" s="11" t="n">
        <v>175</v>
      </c>
      <c r="K7" s="11" t="n">
        <v>131</v>
      </c>
      <c r="L7" s="11" t="n">
        <v>193</v>
      </c>
      <c r="M7" s="11"/>
      <c r="N7" s="11" t="n">
        <v>55</v>
      </c>
      <c r="O7" s="11" t="n">
        <v>178</v>
      </c>
      <c r="P7" s="11" t="n">
        <v>209</v>
      </c>
      <c r="Q7" s="11" t="n">
        <v>374</v>
      </c>
      <c r="R7" s="11" t="n">
        <v>183</v>
      </c>
      <c r="S7" s="11"/>
      <c r="T7" s="11" t="n">
        <v>51</v>
      </c>
      <c r="U7" s="11" t="n">
        <v>158</v>
      </c>
      <c r="V7" s="11" t="n">
        <v>168</v>
      </c>
      <c r="W7" s="11" t="n">
        <v>523</v>
      </c>
      <c r="X7" s="11"/>
      <c r="Y7" s="11" t="n">
        <v>473</v>
      </c>
      <c r="Z7" s="11" t="n">
        <v>105</v>
      </c>
      <c r="AA7" s="11" t="n">
        <v>228</v>
      </c>
      <c r="AB7" s="11" t="n">
        <v>58</v>
      </c>
      <c r="AC7" s="11" t="n">
        <v>67</v>
      </c>
      <c r="AD7" s="11" t="n">
        <v>60</v>
      </c>
      <c r="AE7" s="11"/>
      <c r="AF7" s="11" t="n">
        <v>484</v>
      </c>
      <c r="AG7" s="11"/>
      <c r="AH7" s="11" t="n">
        <v>939</v>
      </c>
      <c r="AI7" s="11"/>
      <c r="AJ7" s="11" t="n">
        <v>270</v>
      </c>
      <c r="AK7" s="11" t="n">
        <v>188</v>
      </c>
      <c r="AL7" s="11" t="n">
        <v>196</v>
      </c>
      <c r="AM7" s="11" t="n">
        <v>89</v>
      </c>
      <c r="AN7" s="11" t="n">
        <v>62</v>
      </c>
      <c r="AO7" s="11" t="n">
        <v>98</v>
      </c>
      <c r="AP7" s="11" t="n">
        <v>98</v>
      </c>
    </row>
    <row r="8" ht="30" customHeight="1">
      <c r="B8" s="12" t="s">
        <v>20</v>
      </c>
      <c r="C8" s="12" t="n">
        <v>1001</v>
      </c>
      <c r="D8" s="12" t="n">
        <v>501</v>
      </c>
      <c r="E8" s="12" t="n">
        <v>500</v>
      </c>
      <c r="F8" s="12"/>
      <c r="G8" s="12" t="n">
        <v>108</v>
      </c>
      <c r="H8" s="12" t="n">
        <v>174</v>
      </c>
      <c r="I8" s="12" t="n">
        <v>165</v>
      </c>
      <c r="J8" s="12" t="n">
        <v>172</v>
      </c>
      <c r="K8" s="12" t="n">
        <v>152</v>
      </c>
      <c r="L8" s="12" t="n">
        <v>230</v>
      </c>
      <c r="M8" s="12"/>
      <c r="N8" s="12" t="n">
        <v>68</v>
      </c>
      <c r="O8" s="12" t="n">
        <v>207</v>
      </c>
      <c r="P8" s="12" t="n">
        <v>264</v>
      </c>
      <c r="Q8" s="12" t="n">
        <v>311</v>
      </c>
      <c r="R8" s="12" t="n">
        <v>149</v>
      </c>
      <c r="S8" s="12"/>
      <c r="T8" s="12" t="n">
        <v>49</v>
      </c>
      <c r="U8" s="12" t="n">
        <v>181</v>
      </c>
      <c r="V8" s="12" t="n">
        <v>180</v>
      </c>
      <c r="W8" s="12" t="n">
        <v>487</v>
      </c>
      <c r="X8" s="12"/>
      <c r="Y8" s="12" t="n">
        <v>424</v>
      </c>
      <c r="Z8" s="12" t="n">
        <v>104</v>
      </c>
      <c r="AA8" s="12" t="n">
        <v>272</v>
      </c>
      <c r="AB8" s="12" t="n">
        <v>65</v>
      </c>
      <c r="AC8" s="12" t="n">
        <v>57</v>
      </c>
      <c r="AD8" s="12" t="n">
        <v>67</v>
      </c>
      <c r="AE8" s="12"/>
      <c r="AF8" s="12" t="n">
        <v>498</v>
      </c>
      <c r="AG8" s="12"/>
      <c r="AH8" s="12" t="n">
        <v>939</v>
      </c>
      <c r="AI8" s="12"/>
      <c r="AJ8" s="12" t="n">
        <v>241</v>
      </c>
      <c r="AK8" s="12" t="n">
        <v>190</v>
      </c>
      <c r="AL8" s="12" t="n">
        <v>170</v>
      </c>
      <c r="AM8" s="12" t="n">
        <v>93</v>
      </c>
      <c r="AN8" s="12" t="n">
        <v>76</v>
      </c>
      <c r="AO8" s="12" t="n">
        <v>86</v>
      </c>
      <c r="AP8" s="12" t="n">
        <v>145</v>
      </c>
    </row>
    <row r="9">
      <c r="B9" s="20" t="s">
        <v>301</v>
      </c>
      <c r="C9" s="19" t="n">
        <v>0.236945926738527</v>
      </c>
      <c r="D9" s="19" t="n">
        <v>0.266587563639063</v>
      </c>
      <c r="E9" s="19" t="n">
        <v>0.207230662845183</v>
      </c>
      <c r="F9" s="19"/>
      <c r="G9" s="19" t="n">
        <v>0.304970517780275</v>
      </c>
      <c r="H9" s="19" t="n">
        <v>0.269134698685234</v>
      </c>
      <c r="I9" s="19" t="n">
        <v>0.205696738677274</v>
      </c>
      <c r="J9" s="19" t="n">
        <v>0.204827343848276</v>
      </c>
      <c r="K9" s="19" t="n">
        <v>0.232855006604895</v>
      </c>
      <c r="L9" s="19" t="n">
        <v>0.229753199306149</v>
      </c>
      <c r="M9" s="19"/>
      <c r="N9" s="19" t="n">
        <v>0.281922819648206</v>
      </c>
      <c r="O9" s="19" t="n">
        <v>0.249777342681611</v>
      </c>
      <c r="P9" s="19" t="n">
        <v>0.218170305062518</v>
      </c>
      <c r="Q9" s="19" t="n">
        <v>0.215252269656199</v>
      </c>
      <c r="R9" s="19" t="n">
        <v>0.266903889870521</v>
      </c>
      <c r="S9" s="19"/>
      <c r="T9" s="19" t="n">
        <v>0.256002463834611</v>
      </c>
      <c r="U9" s="19" t="n">
        <v>0.186243821170847</v>
      </c>
      <c r="V9" s="19" t="n">
        <v>0.174509797213207</v>
      </c>
      <c r="W9" s="19" t="n">
        <v>0.260631308274593</v>
      </c>
      <c r="X9" s="19"/>
      <c r="Y9" s="19" t="n">
        <v>0.249999292508117</v>
      </c>
      <c r="Z9" s="19" t="n">
        <v>0.249140447842068</v>
      </c>
      <c r="AA9" s="19" t="n">
        <v>0.216491469475469</v>
      </c>
      <c r="AB9" s="19" t="n">
        <v>0.215166412128864</v>
      </c>
      <c r="AC9" s="19" t="n">
        <v>0.30994026879679</v>
      </c>
      <c r="AD9" s="19" t="n">
        <v>0.163734537669417</v>
      </c>
      <c r="AE9" s="19"/>
      <c r="AF9" s="19" t="n">
        <v>0.237747377643611</v>
      </c>
      <c r="AG9" s="19"/>
      <c r="AH9" s="19" t="n">
        <v>0.244203776475802</v>
      </c>
      <c r="AI9" s="19"/>
      <c r="AJ9" s="19" t="n">
        <v>0.29629382440619</v>
      </c>
      <c r="AK9" s="19" t="n">
        <v>0.225188166197739</v>
      </c>
      <c r="AL9" s="19" t="n">
        <v>0.193643506477128</v>
      </c>
      <c r="AM9" s="19" t="n">
        <v>0.27878969135343</v>
      </c>
      <c r="AN9" s="19" t="n">
        <v>0.174999572253954</v>
      </c>
      <c r="AO9" s="19" t="n">
        <v>0.197940606870987</v>
      </c>
      <c r="AP9" s="19" t="n">
        <v>0.233245602252533</v>
      </c>
    </row>
    <row r="10">
      <c r="B10" s="20" t="s">
        <v>302</v>
      </c>
      <c r="C10" s="19" t="n">
        <v>0.34396065413691</v>
      </c>
      <c r="D10" s="19" t="n">
        <v>0.355869851195618</v>
      </c>
      <c r="E10" s="19" t="n">
        <v>0.33202187577103</v>
      </c>
      <c r="F10" s="19"/>
      <c r="G10" s="19" t="n">
        <v>0.315586393314467</v>
      </c>
      <c r="H10" s="19" t="n">
        <v>0.300743394031003</v>
      </c>
      <c r="I10" s="19" t="n">
        <v>0.395837249772929</v>
      </c>
      <c r="J10" s="19" t="n">
        <v>0.368775416085939</v>
      </c>
      <c r="K10" s="19" t="n">
        <v>0.296311559808103</v>
      </c>
      <c r="L10" s="19" t="n">
        <v>0.365692087919681</v>
      </c>
      <c r="M10" s="19"/>
      <c r="N10" s="19" t="n">
        <v>0.294877471636118</v>
      </c>
      <c r="O10" s="19" t="n">
        <v>0.306127938492413</v>
      </c>
      <c r="P10" s="19" t="n">
        <v>0.356457644954353</v>
      </c>
      <c r="Q10" s="19" t="n">
        <v>0.379297541441754</v>
      </c>
      <c r="R10" s="19" t="n">
        <v>0.327646257154746</v>
      </c>
      <c r="S10" s="19"/>
      <c r="T10" s="19" t="n">
        <v>0.286153688694946</v>
      </c>
      <c r="U10" s="19" t="n">
        <v>0.332668762244498</v>
      </c>
      <c r="V10" s="19" t="n">
        <v>0.363387843158604</v>
      </c>
      <c r="W10" s="19" t="n">
        <v>0.367144334375398</v>
      </c>
      <c r="X10" s="19"/>
      <c r="Y10" s="19" t="n">
        <v>0.33866874647243</v>
      </c>
      <c r="Z10" s="19" t="n">
        <v>0.42388034642413</v>
      </c>
      <c r="AA10" s="19" t="n">
        <v>0.349105036361512</v>
      </c>
      <c r="AB10" s="19" t="n">
        <v>0.291431428631646</v>
      </c>
      <c r="AC10" s="19" t="n">
        <v>0.313212509349347</v>
      </c>
      <c r="AD10" s="19" t="n">
        <v>0.29693171163152</v>
      </c>
      <c r="AE10" s="19"/>
      <c r="AF10" s="19" t="n">
        <v>0.360066011182489</v>
      </c>
      <c r="AG10" s="19"/>
      <c r="AH10" s="19" t="n">
        <v>0.353284620663965</v>
      </c>
      <c r="AI10" s="19"/>
      <c r="AJ10" s="19" t="n">
        <v>0.307333013551349</v>
      </c>
      <c r="AK10" s="19" t="n">
        <v>0.38356553230749</v>
      </c>
      <c r="AL10" s="19" t="n">
        <v>0.385248052671893</v>
      </c>
      <c r="AM10" s="19" t="n">
        <v>0.30023269587859</v>
      </c>
      <c r="AN10" s="19" t="n">
        <v>0.336333996434755</v>
      </c>
      <c r="AO10" s="19" t="n">
        <v>0.333045901452007</v>
      </c>
      <c r="AP10" s="19" t="n">
        <v>0.343053561806232</v>
      </c>
    </row>
    <row r="11">
      <c r="B11" s="20" t="s">
        <v>303</v>
      </c>
      <c r="C11" s="19" t="n">
        <v>0.223737531150259</v>
      </c>
      <c r="D11" s="19" t="n">
        <v>0.21026139990712</v>
      </c>
      <c r="E11" s="19" t="n">
        <v>0.23724713581531</v>
      </c>
      <c r="F11" s="19"/>
      <c r="G11" s="19" t="n">
        <v>0.196303456163452</v>
      </c>
      <c r="H11" s="19" t="n">
        <v>0.242606277419774</v>
      </c>
      <c r="I11" s="19" t="n">
        <v>0.247215179548808</v>
      </c>
      <c r="J11" s="19" t="n">
        <v>0.190754238528093</v>
      </c>
      <c r="K11" s="19" t="n">
        <v>0.234917949192958</v>
      </c>
      <c r="L11" s="19" t="n">
        <v>0.222861658908176</v>
      </c>
      <c r="M11" s="19"/>
      <c r="N11" s="19" t="n">
        <v>0.262612030118533</v>
      </c>
      <c r="O11" s="19" t="n">
        <v>0.20269196228892</v>
      </c>
      <c r="P11" s="19" t="n">
        <v>0.2257945612984</v>
      </c>
      <c r="Q11" s="19" t="n">
        <v>0.224560271607371</v>
      </c>
      <c r="R11" s="19" t="n">
        <v>0.232781421885819</v>
      </c>
      <c r="S11" s="19"/>
      <c r="T11" s="19" t="n">
        <v>0.264118940659455</v>
      </c>
      <c r="U11" s="19" t="n">
        <v>0.240342313804726</v>
      </c>
      <c r="V11" s="19" t="n">
        <v>0.245359257659063</v>
      </c>
      <c r="W11" s="19" t="n">
        <v>0.199728859926433</v>
      </c>
      <c r="X11" s="19"/>
      <c r="Y11" s="19" t="n">
        <v>0.237539222292237</v>
      </c>
      <c r="Z11" s="19" t="n">
        <v>0.15677607721461</v>
      </c>
      <c r="AA11" s="19" t="n">
        <v>0.22757607092481</v>
      </c>
      <c r="AB11" s="19" t="n">
        <v>0.273204237091987</v>
      </c>
      <c r="AC11" s="19" t="n">
        <v>0.193587723534024</v>
      </c>
      <c r="AD11" s="19" t="n">
        <v>0.24172329845945</v>
      </c>
      <c r="AE11" s="19"/>
      <c r="AF11" s="19" t="n">
        <v>0.218524056996891</v>
      </c>
      <c r="AG11" s="19"/>
      <c r="AH11" s="19" t="n">
        <v>0.218104781743637</v>
      </c>
      <c r="AI11" s="19"/>
      <c r="AJ11" s="19" t="n">
        <v>0.23196539480542</v>
      </c>
      <c r="AK11" s="19" t="n">
        <v>0.248747362320944</v>
      </c>
      <c r="AL11" s="19" t="n">
        <v>0.240586023907786</v>
      </c>
      <c r="AM11" s="19" t="n">
        <v>0.204457132041943</v>
      </c>
      <c r="AN11" s="19" t="n">
        <v>0.188433200568602</v>
      </c>
      <c r="AO11" s="19" t="n">
        <v>0.190050699344473</v>
      </c>
      <c r="AP11" s="19" t="n">
        <v>0.208387510077662</v>
      </c>
    </row>
    <row r="12">
      <c r="B12" s="20" t="s">
        <v>304</v>
      </c>
      <c r="C12" s="19" t="n">
        <v>0.0557558822526096</v>
      </c>
      <c r="D12" s="19" t="n">
        <v>0.0451923392824783</v>
      </c>
      <c r="E12" s="19" t="n">
        <v>0.0663456640537782</v>
      </c>
      <c r="F12" s="19"/>
      <c r="G12" s="19" t="n">
        <v>0.0959719109754112</v>
      </c>
      <c r="H12" s="19" t="n">
        <v>0.0575956473866106</v>
      </c>
      <c r="I12" s="19" t="n">
        <v>0.0365796439446857</v>
      </c>
      <c r="J12" s="19" t="n">
        <v>0.0414381164965384</v>
      </c>
      <c r="K12" s="19" t="n">
        <v>0.0684627642878418</v>
      </c>
      <c r="L12" s="19" t="n">
        <v>0.0515053610849032</v>
      </c>
      <c r="M12" s="19"/>
      <c r="N12" s="19" t="n">
        <v>0.013637671169452</v>
      </c>
      <c r="O12" s="19" t="n">
        <v>0.106126597786512</v>
      </c>
      <c r="P12" s="19" t="n">
        <v>0.0366775973790588</v>
      </c>
      <c r="Q12" s="19" t="n">
        <v>0.0427015121325204</v>
      </c>
      <c r="R12" s="19" t="n">
        <v>0.0669482562432083</v>
      </c>
      <c r="S12" s="19"/>
      <c r="T12" s="19" t="n">
        <v>0.0388117829557234</v>
      </c>
      <c r="U12" s="19" t="n">
        <v>0.068205134023059</v>
      </c>
      <c r="V12" s="19" t="n">
        <v>0.0701601351559962</v>
      </c>
      <c r="W12" s="19" t="n">
        <v>0.0498458305650844</v>
      </c>
      <c r="X12" s="19"/>
      <c r="Y12" s="19" t="n">
        <v>0.0559924611129125</v>
      </c>
      <c r="Z12" s="19" t="n">
        <v>0.0732713225316862</v>
      </c>
      <c r="AA12" s="19" t="n">
        <v>0.0600517423514464</v>
      </c>
      <c r="AB12" s="19" t="n">
        <v>0.0194989548690434</v>
      </c>
      <c r="AC12" s="19" t="n">
        <v>0.079264128999617</v>
      </c>
      <c r="AD12" s="19" t="n">
        <v>0.033933468833263</v>
      </c>
      <c r="AE12" s="19"/>
      <c r="AF12" s="19" t="n">
        <v>0.0547353872578809</v>
      </c>
      <c r="AG12" s="19"/>
      <c r="AH12" s="19" t="n">
        <v>0.0539422522368983</v>
      </c>
      <c r="AI12" s="19"/>
      <c r="AJ12" s="19" t="n">
        <v>0.0710062414128745</v>
      </c>
      <c r="AK12" s="19" t="n">
        <v>0.0300804012227641</v>
      </c>
      <c r="AL12" s="19" t="n">
        <v>0.0421706326629346</v>
      </c>
      <c r="AM12" s="19" t="n">
        <v>0.0521973608826115</v>
      </c>
      <c r="AN12" s="19" t="n">
        <v>0.0760724527615455</v>
      </c>
      <c r="AO12" s="19" t="n">
        <v>0.117810016914898</v>
      </c>
      <c r="AP12" s="19" t="n">
        <v>0.0348091568461645</v>
      </c>
    </row>
    <row r="13">
      <c r="B13" s="20" t="s">
        <v>305</v>
      </c>
      <c r="C13" s="19" t="n">
        <v>0.058793629943993</v>
      </c>
      <c r="D13" s="19" t="n">
        <v>0.0524694517473954</v>
      </c>
      <c r="E13" s="19" t="n">
        <v>0.0651335167947437</v>
      </c>
      <c r="F13" s="19"/>
      <c r="G13" s="19" t="n">
        <v>0.0420380568215634</v>
      </c>
      <c r="H13" s="19" t="n">
        <v>0.0707294643743932</v>
      </c>
      <c r="I13" s="19" t="n">
        <v>0.0284640405349605</v>
      </c>
      <c r="J13" s="19" t="n">
        <v>0.0900954445788391</v>
      </c>
      <c r="K13" s="19" t="n">
        <v>0.0597402543787606</v>
      </c>
      <c r="L13" s="19" t="n">
        <v>0.0553485317546114</v>
      </c>
      <c r="M13" s="19"/>
      <c r="N13" s="19" t="n">
        <v>0.0615892752966905</v>
      </c>
      <c r="O13" s="19" t="n">
        <v>0.0533091676270389</v>
      </c>
      <c r="P13" s="19" t="n">
        <v>0.0573302203317033</v>
      </c>
      <c r="Q13" s="19" t="n">
        <v>0.0616121470384731</v>
      </c>
      <c r="R13" s="19" t="n">
        <v>0.0626255920924414</v>
      </c>
      <c r="S13" s="19"/>
      <c r="T13" s="19" t="n">
        <v>0.0536525965740905</v>
      </c>
      <c r="U13" s="19" t="n">
        <v>0.103097573693071</v>
      </c>
      <c r="V13" s="19" t="n">
        <v>0.0520173128989576</v>
      </c>
      <c r="W13" s="19" t="n">
        <v>0.0408614052260215</v>
      </c>
      <c r="X13" s="19"/>
      <c r="Y13" s="19" t="n">
        <v>0.053216221003017</v>
      </c>
      <c r="Z13" s="19" t="n">
        <v>0.0578719303360088</v>
      </c>
      <c r="AA13" s="19" t="n">
        <v>0.0551088775365579</v>
      </c>
      <c r="AB13" s="19" t="n">
        <v>0.0428176685035056</v>
      </c>
      <c r="AC13" s="19" t="n">
        <v>0.0699576119739921</v>
      </c>
      <c r="AD13" s="19" t="n">
        <v>0.111347334553273</v>
      </c>
      <c r="AE13" s="19"/>
      <c r="AF13" s="19" t="n">
        <v>0.0498057847374491</v>
      </c>
      <c r="AG13" s="19"/>
      <c r="AH13" s="19" t="n">
        <v>0.0513428699623166</v>
      </c>
      <c r="AI13" s="19"/>
      <c r="AJ13" s="19" t="n">
        <v>0.0412435451616408</v>
      </c>
      <c r="AK13" s="19" t="n">
        <v>0.028819605983717</v>
      </c>
      <c r="AL13" s="19" t="n">
        <v>0.0591928350450105</v>
      </c>
      <c r="AM13" s="19" t="n">
        <v>0.0962710691988165</v>
      </c>
      <c r="AN13" s="19" t="n">
        <v>0.10387671240147</v>
      </c>
      <c r="AO13" s="19" t="n">
        <v>0.0350920488530328</v>
      </c>
      <c r="AP13" s="19" t="n">
        <v>0.0931618366624898</v>
      </c>
    </row>
    <row r="14">
      <c r="B14" s="20" t="s">
        <v>60</v>
      </c>
      <c r="C14" s="19" t="n">
        <v>0.0808063757777015</v>
      </c>
      <c r="D14" s="19" t="n">
        <v>0.0696193942283257</v>
      </c>
      <c r="E14" s="19" t="n">
        <v>0.092021144719955</v>
      </c>
      <c r="F14" s="19"/>
      <c r="G14" s="19" t="n">
        <v>0.045129664944831</v>
      </c>
      <c r="H14" s="19" t="n">
        <v>0.0591905181029849</v>
      </c>
      <c r="I14" s="19" t="n">
        <v>0.0862071475213427</v>
      </c>
      <c r="J14" s="19" t="n">
        <v>0.104109440462315</v>
      </c>
      <c r="K14" s="19" t="n">
        <v>0.107712465727442</v>
      </c>
      <c r="L14" s="19" t="n">
        <v>0.0748391610264782</v>
      </c>
      <c r="M14" s="19"/>
      <c r="N14" s="19" t="n">
        <v>0.0853607321310001</v>
      </c>
      <c r="O14" s="19" t="n">
        <v>0.0819669911235041</v>
      </c>
      <c r="P14" s="19" t="n">
        <v>0.105569670973967</v>
      </c>
      <c r="Q14" s="19" t="n">
        <v>0.0765762581236821</v>
      </c>
      <c r="R14" s="19" t="n">
        <v>0.0430945827532641</v>
      </c>
      <c r="S14" s="19"/>
      <c r="T14" s="19" t="n">
        <v>0.101260527281174</v>
      </c>
      <c r="U14" s="19" t="n">
        <v>0.069442395063799</v>
      </c>
      <c r="V14" s="19" t="n">
        <v>0.0945656539141721</v>
      </c>
      <c r="W14" s="19" t="n">
        <v>0.0817882616324703</v>
      </c>
      <c r="X14" s="19"/>
      <c r="Y14" s="19" t="n">
        <v>0.0645840566112877</v>
      </c>
      <c r="Z14" s="19" t="n">
        <v>0.0390598756514966</v>
      </c>
      <c r="AA14" s="19" t="n">
        <v>0.0916668033502044</v>
      </c>
      <c r="AB14" s="19" t="n">
        <v>0.157881298774954</v>
      </c>
      <c r="AC14" s="19" t="n">
        <v>0.0340377573462301</v>
      </c>
      <c r="AD14" s="19" t="n">
        <v>0.152329648853077</v>
      </c>
      <c r="AE14" s="19"/>
      <c r="AF14" s="19" t="n">
        <v>0.0791213821816788</v>
      </c>
      <c r="AG14" s="19"/>
      <c r="AH14" s="19" t="n">
        <v>0.0791216989173815</v>
      </c>
      <c r="AI14" s="19"/>
      <c r="AJ14" s="19" t="n">
        <v>0.0521579806625253</v>
      </c>
      <c r="AK14" s="19" t="n">
        <v>0.0835989319673452</v>
      </c>
      <c r="AL14" s="19" t="n">
        <v>0.0791589492352482</v>
      </c>
      <c r="AM14" s="19" t="n">
        <v>0.0680520506446097</v>
      </c>
      <c r="AN14" s="19" t="n">
        <v>0.120284065579674</v>
      </c>
      <c r="AO14" s="19" t="n">
        <v>0.126060726564602</v>
      </c>
      <c r="AP14" s="19" t="n">
        <v>0.0873423323549183</v>
      </c>
    </row>
    <row r="15">
      <c r="B15" s="20" t="s">
        <v>306</v>
      </c>
      <c r="C15" s="23" t="n">
        <v>0.580906580875437</v>
      </c>
      <c r="D15" s="23" t="n">
        <v>0.622457414834681</v>
      </c>
      <c r="E15" s="23" t="n">
        <v>0.539252538616213</v>
      </c>
      <c r="F15" s="23"/>
      <c r="G15" s="23" t="n">
        <v>0.620556911094742</v>
      </c>
      <c r="H15" s="23" t="n">
        <v>0.569878092716237</v>
      </c>
      <c r="I15" s="23" t="n">
        <v>0.601533988450203</v>
      </c>
      <c r="J15" s="23" t="n">
        <v>0.573602759934215</v>
      </c>
      <c r="K15" s="23" t="n">
        <v>0.529166566412998</v>
      </c>
      <c r="L15" s="23" t="n">
        <v>0.595445287225831</v>
      </c>
      <c r="M15" s="23"/>
      <c r="N15" s="23" t="n">
        <v>0.576800291284325</v>
      </c>
      <c r="O15" s="23" t="n">
        <v>0.555905281174024</v>
      </c>
      <c r="P15" s="23" t="n">
        <v>0.574627950016871</v>
      </c>
      <c r="Q15" s="23" t="n">
        <v>0.594549811097954</v>
      </c>
      <c r="R15" s="23" t="n">
        <v>0.594550147025267</v>
      </c>
      <c r="S15" s="23"/>
      <c r="T15" s="23" t="n">
        <v>0.542156152529557</v>
      </c>
      <c r="U15" s="23" t="n">
        <v>0.518912583415346</v>
      </c>
      <c r="V15" s="23" t="n">
        <v>0.537897640371811</v>
      </c>
      <c r="W15" s="23" t="n">
        <v>0.627775642649991</v>
      </c>
      <c r="X15" s="23"/>
      <c r="Y15" s="23" t="n">
        <v>0.588668038980546</v>
      </c>
      <c r="Z15" s="23" t="n">
        <v>0.673020794266198</v>
      </c>
      <c r="AA15" s="23" t="n">
        <v>0.565596505836981</v>
      </c>
      <c r="AB15" s="23" t="n">
        <v>0.50659784076051</v>
      </c>
      <c r="AC15" s="23" t="n">
        <v>0.623152778146137</v>
      </c>
      <c r="AD15" s="23" t="n">
        <v>0.460666249300937</v>
      </c>
      <c r="AE15" s="23"/>
      <c r="AF15" s="23" t="n">
        <v>0.5978133888261</v>
      </c>
      <c r="AG15" s="23"/>
      <c r="AH15" s="23" t="n">
        <v>0.597488397139767</v>
      </c>
      <c r="AI15" s="23"/>
      <c r="AJ15" s="23" t="n">
        <v>0.603626837957539</v>
      </c>
      <c r="AK15" s="23" t="n">
        <v>0.60875369850523</v>
      </c>
      <c r="AL15" s="23" t="n">
        <v>0.578891559149021</v>
      </c>
      <c r="AM15" s="23" t="n">
        <v>0.579022387232019</v>
      </c>
      <c r="AN15" s="23" t="n">
        <v>0.511333568688709</v>
      </c>
      <c r="AO15" s="23" t="n">
        <v>0.530986508322994</v>
      </c>
      <c r="AP15" s="23" t="n">
        <v>0.576299164058765</v>
      </c>
    </row>
    <row r="16">
      <c r="B16" s="20" t="s">
        <v>307</v>
      </c>
      <c r="C16" s="23" t="n">
        <v>0.114549512196603</v>
      </c>
      <c r="D16" s="23" t="n">
        <v>0.0976617910298737</v>
      </c>
      <c r="E16" s="23" t="n">
        <v>0.131479180848522</v>
      </c>
      <c r="F16" s="23"/>
      <c r="G16" s="23" t="n">
        <v>0.138009967796975</v>
      </c>
      <c r="H16" s="23" t="n">
        <v>0.128325111761004</v>
      </c>
      <c r="I16" s="23" t="n">
        <v>0.0650436844796462</v>
      </c>
      <c r="J16" s="23" t="n">
        <v>0.131533561075378</v>
      </c>
      <c r="K16" s="23" t="n">
        <v>0.128203018666602</v>
      </c>
      <c r="L16" s="23" t="n">
        <v>0.106853892839515</v>
      </c>
      <c r="M16" s="23"/>
      <c r="N16" s="23" t="n">
        <v>0.0752269464661425</v>
      </c>
      <c r="O16" s="23" t="n">
        <v>0.159435765413551</v>
      </c>
      <c r="P16" s="23" t="n">
        <v>0.0940078177107622</v>
      </c>
      <c r="Q16" s="23" t="n">
        <v>0.104313659170994</v>
      </c>
      <c r="R16" s="23" t="n">
        <v>0.12957384833565</v>
      </c>
      <c r="S16" s="23"/>
      <c r="T16" s="23" t="n">
        <v>0.0924643795298139</v>
      </c>
      <c r="U16" s="23" t="n">
        <v>0.17130270771613</v>
      </c>
      <c r="V16" s="23" t="n">
        <v>0.122177448054954</v>
      </c>
      <c r="W16" s="23" t="n">
        <v>0.0907072357911058</v>
      </c>
      <c r="X16" s="23"/>
      <c r="Y16" s="23" t="n">
        <v>0.109208682115929</v>
      </c>
      <c r="Z16" s="23" t="n">
        <v>0.131143252867695</v>
      </c>
      <c r="AA16" s="23" t="n">
        <v>0.115160619888004</v>
      </c>
      <c r="AB16" s="23" t="n">
        <v>0.062316623372549</v>
      </c>
      <c r="AC16" s="23" t="n">
        <v>0.149221740973609</v>
      </c>
      <c r="AD16" s="23" t="n">
        <v>0.145280803386536</v>
      </c>
      <c r="AE16" s="23"/>
      <c r="AF16" s="23" t="n">
        <v>0.10454117199533</v>
      </c>
      <c r="AG16" s="23"/>
      <c r="AH16" s="23" t="n">
        <v>0.105285122199215</v>
      </c>
      <c r="AI16" s="23"/>
      <c r="AJ16" s="23" t="n">
        <v>0.112249786574515</v>
      </c>
      <c r="AK16" s="23" t="n">
        <v>0.0589000072064811</v>
      </c>
      <c r="AL16" s="23" t="n">
        <v>0.101363467707945</v>
      </c>
      <c r="AM16" s="23" t="n">
        <v>0.148468430081428</v>
      </c>
      <c r="AN16" s="23" t="n">
        <v>0.179949165163016</v>
      </c>
      <c r="AO16" s="23" t="n">
        <v>0.152902065767931</v>
      </c>
      <c r="AP16" s="23" t="n">
        <v>0.127970993508654</v>
      </c>
    </row>
    <row r="17">
      <c r="B17" s="20" t="s">
        <v>243</v>
      </c>
      <c r="C17" s="24" t="n">
        <v>0.466357068678834</v>
      </c>
      <c r="D17" s="24" t="n">
        <v>0.524795623804807</v>
      </c>
      <c r="E17" s="24" t="n">
        <v>0.407773357767691</v>
      </c>
      <c r="F17" s="24"/>
      <c r="G17" s="24" t="n">
        <v>0.482546943297767</v>
      </c>
      <c r="H17" s="24" t="n">
        <v>0.441552980955234</v>
      </c>
      <c r="I17" s="24" t="n">
        <v>0.536490303970557</v>
      </c>
      <c r="J17" s="24" t="n">
        <v>0.442069198858838</v>
      </c>
      <c r="K17" s="24" t="n">
        <v>0.400963547746395</v>
      </c>
      <c r="L17" s="24" t="n">
        <v>0.488591394386316</v>
      </c>
      <c r="M17" s="24"/>
      <c r="N17" s="24" t="n">
        <v>0.501573344818182</v>
      </c>
      <c r="O17" s="24" t="n">
        <v>0.396469515760473</v>
      </c>
      <c r="P17" s="24" t="n">
        <v>0.480620132306109</v>
      </c>
      <c r="Q17" s="24" t="n">
        <v>0.49023615192696</v>
      </c>
      <c r="R17" s="24" t="n">
        <v>0.464976298689618</v>
      </c>
      <c r="S17" s="24"/>
      <c r="T17" s="24" t="n">
        <v>0.449691772999743</v>
      </c>
      <c r="U17" s="24" t="n">
        <v>0.347609875699216</v>
      </c>
      <c r="V17" s="24" t="n">
        <v>0.415720192316857</v>
      </c>
      <c r="W17" s="24" t="n">
        <v>0.537068406858885</v>
      </c>
      <c r="X17" s="24"/>
      <c r="Y17" s="24" t="n">
        <v>0.479459356864617</v>
      </c>
      <c r="Z17" s="24" t="n">
        <v>0.541877541398503</v>
      </c>
      <c r="AA17" s="24" t="n">
        <v>0.450435885948977</v>
      </c>
      <c r="AB17" s="24" t="n">
        <v>0.444281217387961</v>
      </c>
      <c r="AC17" s="24" t="n">
        <v>0.473931037172528</v>
      </c>
      <c r="AD17" s="24" t="n">
        <v>0.315385445914401</v>
      </c>
      <c r="AE17" s="24"/>
      <c r="AF17" s="24" t="n">
        <v>0.49327221683077</v>
      </c>
      <c r="AG17" s="24"/>
      <c r="AH17" s="24" t="n">
        <v>0.492203274940552</v>
      </c>
      <c r="AI17" s="24"/>
      <c r="AJ17" s="24" t="n">
        <v>0.491377051383024</v>
      </c>
      <c r="AK17" s="24" t="n">
        <v>0.549853691298748</v>
      </c>
      <c r="AL17" s="24" t="n">
        <v>0.477528091441076</v>
      </c>
      <c r="AM17" s="24" t="n">
        <v>0.430553957150592</v>
      </c>
      <c r="AN17" s="24" t="n">
        <v>0.331384403525693</v>
      </c>
      <c r="AO17" s="24" t="n">
        <v>0.378084442555063</v>
      </c>
      <c r="AP17" s="24" t="n">
        <v>0.448328170550111</v>
      </c>
    </row>
    <row r="18">
      <c r="B18" s="18"/>
    </row>
    <row r="19">
      <c r="B19" t="s">
        <v>65</v>
      </c>
    </row>
    <row r="20">
      <c r="B20" t="s">
        <v>66</v>
      </c>
    </row>
    <row r="22">
      <c r="B22" s="9" t="str">
        <f>=HYPERLINK("#'Contents'!A1", "Return to Contents")</f>
      </c>
    </row>
  </sheetData>
  <mergeCells count="9">
    <mergeCell ref="D5:E5"/>
    <mergeCell ref="G5:L5"/>
    <mergeCell ref="N5:R5"/>
    <mergeCell ref="T5:W5"/>
    <mergeCell ref="Y5:AD5"/>
    <mergeCell ref="AF5:AF5"/>
    <mergeCell ref="AH5:AH5"/>
    <mergeCell ref="AJ5:AP5"/>
    <mergeCell ref="D2:AJ2"/>
  </mergeCells>
  <pageMargins left="0.7" right="0.7" top="0.75" bottom="0.75" header="0.3" footer="0.3"/>
  <pageSetup paperSize="9" orientation="portrait" horizontalDpi="300" verticalDpi="300" r:id="rId2"/>
  <drawing r:id="rId1"/>
</worksheet>
</file>

<file path=xl/worksheets/sheet8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2.21" hidden="0" customWidth="1"/>
    <col min="20" max="20" width="10.71" hidden="0" customWidth="1"/>
    <col min="21" max="21" width="10.71" hidden="0" customWidth="1"/>
    <col min="22" max="22" width="10.71" hidden="0" customWidth="1"/>
    <col min="23" max="23" width="10.71" hidden="0" customWidth="1"/>
    <col min="24" max="24" width="2.2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2.21" hidden="0" customWidth="1"/>
    <col min="34" max="34" width="10.71" hidden="0" customWidth="1"/>
    <col min="35" max="35" width="2.2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s>
  <sheetData>
    <row r="2" ht="40" customHeight="1">
      <c r="D2" s="16" t="s">
        <v>315</v>
      </c>
    </row>
    <row r="5" ht="30" customHeight="1">
      <c r="B5" s="17"/>
      <c r="C5" s="17"/>
      <c r="D5" s="17" t="s">
        <v>51</v>
      </c>
      <c r="E5" s="17"/>
      <c r="F5" s="17"/>
      <c r="G5" s="17" t="s">
        <v>52</v>
      </c>
      <c r="H5" s="17"/>
      <c r="I5" s="17"/>
      <c r="J5" s="17"/>
      <c r="K5" s="17"/>
      <c r="L5" s="17"/>
      <c r="M5" s="17"/>
      <c r="N5" s="17" t="s">
        <v>53</v>
      </c>
      <c r="O5" s="17"/>
      <c r="P5" s="17"/>
      <c r="Q5" s="17"/>
      <c r="R5" s="17"/>
      <c r="S5" s="17"/>
      <c r="T5" s="17" t="s">
        <v>54</v>
      </c>
      <c r="U5" s="17"/>
      <c r="V5" s="17"/>
      <c r="W5" s="17"/>
      <c r="X5" s="17"/>
      <c r="Y5" s="17" t="s">
        <v>55</v>
      </c>
      <c r="Z5" s="17"/>
      <c r="AA5" s="17"/>
      <c r="AB5" s="17"/>
      <c r="AC5" s="17"/>
      <c r="AD5" s="17"/>
      <c r="AE5" s="17"/>
      <c r="AF5" s="17" t="s">
        <v>42</v>
      </c>
      <c r="AG5" s="17"/>
      <c r="AH5" s="17" t="s">
        <v>43</v>
      </c>
      <c r="AI5" s="17"/>
      <c r="AJ5" s="17" t="s">
        <v>56</v>
      </c>
      <c r="AK5" s="17"/>
      <c r="AL5" s="17"/>
      <c r="AM5" s="17"/>
      <c r="AN5" s="17"/>
      <c r="AO5" s="17"/>
      <c r="AP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R6" s="13" t="s">
        <v>31</v>
      </c>
      <c r="T6" s="13" t="s">
        <v>32</v>
      </c>
      <c r="U6" s="13" t="s">
        <v>33</v>
      </c>
      <c r="V6" s="13" t="s">
        <v>34</v>
      </c>
      <c r="W6" s="13" t="s">
        <v>35</v>
      </c>
      <c r="Y6" s="13" t="s">
        <v>36</v>
      </c>
      <c r="Z6" s="13" t="s">
        <v>37</v>
      </c>
      <c r="AA6" s="13" t="s">
        <v>38</v>
      </c>
      <c r="AB6" s="13" t="s">
        <v>39</v>
      </c>
      <c r="AC6" s="13" t="s">
        <v>40</v>
      </c>
      <c r="AD6" s="13" t="s">
        <v>41</v>
      </c>
      <c r="AF6" s="13" t="s">
        <v>42</v>
      </c>
      <c r="AH6" s="13" t="s">
        <v>43</v>
      </c>
      <c r="AJ6" s="13" t="s">
        <v>44</v>
      </c>
      <c r="AK6" s="13" t="s">
        <v>45</v>
      </c>
      <c r="AL6" s="13" t="s">
        <v>46</v>
      </c>
      <c r="AM6" s="13" t="s">
        <v>47</v>
      </c>
      <c r="AN6" s="13" t="s">
        <v>48</v>
      </c>
      <c r="AO6" s="13" t="s">
        <v>49</v>
      </c>
      <c r="AP6" s="13" t="s">
        <v>50</v>
      </c>
    </row>
    <row r="7" ht="30" customHeight="1">
      <c r="B7" s="11" t="s">
        <v>19</v>
      </c>
      <c r="C7" s="11" t="n">
        <v>1001</v>
      </c>
      <c r="D7" s="11" t="n">
        <v>498</v>
      </c>
      <c r="E7" s="11" t="n">
        <v>503</v>
      </c>
      <c r="F7" s="11"/>
      <c r="G7" s="11" t="n">
        <v>125</v>
      </c>
      <c r="H7" s="11" t="n">
        <v>185</v>
      </c>
      <c r="I7" s="11" t="n">
        <v>192</v>
      </c>
      <c r="J7" s="11" t="n">
        <v>175</v>
      </c>
      <c r="K7" s="11" t="n">
        <v>131</v>
      </c>
      <c r="L7" s="11" t="n">
        <v>193</v>
      </c>
      <c r="M7" s="11"/>
      <c r="N7" s="11" t="n">
        <v>55</v>
      </c>
      <c r="O7" s="11" t="n">
        <v>178</v>
      </c>
      <c r="P7" s="11" t="n">
        <v>209</v>
      </c>
      <c r="Q7" s="11" t="n">
        <v>374</v>
      </c>
      <c r="R7" s="11" t="n">
        <v>183</v>
      </c>
      <c r="S7" s="11"/>
      <c r="T7" s="11" t="n">
        <v>51</v>
      </c>
      <c r="U7" s="11" t="n">
        <v>158</v>
      </c>
      <c r="V7" s="11" t="n">
        <v>168</v>
      </c>
      <c r="W7" s="11" t="n">
        <v>523</v>
      </c>
      <c r="X7" s="11"/>
      <c r="Y7" s="11" t="n">
        <v>473</v>
      </c>
      <c r="Z7" s="11" t="n">
        <v>105</v>
      </c>
      <c r="AA7" s="11" t="n">
        <v>228</v>
      </c>
      <c r="AB7" s="11" t="n">
        <v>58</v>
      </c>
      <c r="AC7" s="11" t="n">
        <v>67</v>
      </c>
      <c r="AD7" s="11" t="n">
        <v>60</v>
      </c>
      <c r="AE7" s="11"/>
      <c r="AF7" s="11" t="n">
        <v>484</v>
      </c>
      <c r="AG7" s="11"/>
      <c r="AH7" s="11" t="n">
        <v>939</v>
      </c>
      <c r="AI7" s="11"/>
      <c r="AJ7" s="11" t="n">
        <v>270</v>
      </c>
      <c r="AK7" s="11" t="n">
        <v>188</v>
      </c>
      <c r="AL7" s="11" t="n">
        <v>196</v>
      </c>
      <c r="AM7" s="11" t="n">
        <v>89</v>
      </c>
      <c r="AN7" s="11" t="n">
        <v>62</v>
      </c>
      <c r="AO7" s="11" t="n">
        <v>98</v>
      </c>
      <c r="AP7" s="11" t="n">
        <v>98</v>
      </c>
    </row>
    <row r="8" ht="30" customHeight="1">
      <c r="B8" s="12" t="s">
        <v>20</v>
      </c>
      <c r="C8" s="12" t="n">
        <v>1001</v>
      </c>
      <c r="D8" s="12" t="n">
        <v>501</v>
      </c>
      <c r="E8" s="12" t="n">
        <v>500</v>
      </c>
      <c r="F8" s="12"/>
      <c r="G8" s="12" t="n">
        <v>108</v>
      </c>
      <c r="H8" s="12" t="n">
        <v>174</v>
      </c>
      <c r="I8" s="12" t="n">
        <v>165</v>
      </c>
      <c r="J8" s="12" t="n">
        <v>172</v>
      </c>
      <c r="K8" s="12" t="n">
        <v>152</v>
      </c>
      <c r="L8" s="12" t="n">
        <v>230</v>
      </c>
      <c r="M8" s="12"/>
      <c r="N8" s="12" t="n">
        <v>68</v>
      </c>
      <c r="O8" s="12" t="n">
        <v>207</v>
      </c>
      <c r="P8" s="12" t="n">
        <v>264</v>
      </c>
      <c r="Q8" s="12" t="n">
        <v>311</v>
      </c>
      <c r="R8" s="12" t="n">
        <v>149</v>
      </c>
      <c r="S8" s="12"/>
      <c r="T8" s="12" t="n">
        <v>49</v>
      </c>
      <c r="U8" s="12" t="n">
        <v>181</v>
      </c>
      <c r="V8" s="12" t="n">
        <v>180</v>
      </c>
      <c r="W8" s="12" t="n">
        <v>487</v>
      </c>
      <c r="X8" s="12"/>
      <c r="Y8" s="12" t="n">
        <v>424</v>
      </c>
      <c r="Z8" s="12" t="n">
        <v>104</v>
      </c>
      <c r="AA8" s="12" t="n">
        <v>272</v>
      </c>
      <c r="AB8" s="12" t="n">
        <v>65</v>
      </c>
      <c r="AC8" s="12" t="n">
        <v>57</v>
      </c>
      <c r="AD8" s="12" t="n">
        <v>67</v>
      </c>
      <c r="AE8" s="12"/>
      <c r="AF8" s="12" t="n">
        <v>498</v>
      </c>
      <c r="AG8" s="12"/>
      <c r="AH8" s="12" t="n">
        <v>939</v>
      </c>
      <c r="AI8" s="12"/>
      <c r="AJ8" s="12" t="n">
        <v>241</v>
      </c>
      <c r="AK8" s="12" t="n">
        <v>190</v>
      </c>
      <c r="AL8" s="12" t="n">
        <v>170</v>
      </c>
      <c r="AM8" s="12" t="n">
        <v>93</v>
      </c>
      <c r="AN8" s="12" t="n">
        <v>76</v>
      </c>
      <c r="AO8" s="12" t="n">
        <v>86</v>
      </c>
      <c r="AP8" s="12" t="n">
        <v>145</v>
      </c>
    </row>
    <row r="9">
      <c r="B9" s="20" t="s">
        <v>301</v>
      </c>
      <c r="C9" s="19" t="n">
        <v>0.29081074555984</v>
      </c>
      <c r="D9" s="19" t="n">
        <v>0.282052778651111</v>
      </c>
      <c r="E9" s="19" t="n">
        <v>0.299590466421253</v>
      </c>
      <c r="F9" s="19"/>
      <c r="G9" s="19" t="n">
        <v>0.352324528134953</v>
      </c>
      <c r="H9" s="19" t="n">
        <v>0.301001893779367</v>
      </c>
      <c r="I9" s="19" t="n">
        <v>0.231700610638817</v>
      </c>
      <c r="J9" s="19" t="n">
        <v>0.293404070224329</v>
      </c>
      <c r="K9" s="19" t="n">
        <v>0.3119057522961</v>
      </c>
      <c r="L9" s="19" t="n">
        <v>0.280653071374821</v>
      </c>
      <c r="M9" s="19"/>
      <c r="N9" s="19" t="n">
        <v>0.315029192206604</v>
      </c>
      <c r="O9" s="19" t="n">
        <v>0.257468600843591</v>
      </c>
      <c r="P9" s="19" t="n">
        <v>0.281229307328298</v>
      </c>
      <c r="Q9" s="19" t="n">
        <v>0.290784905279399</v>
      </c>
      <c r="R9" s="19" t="n">
        <v>0.333646973387001</v>
      </c>
      <c r="S9" s="19"/>
      <c r="T9" s="19" t="n">
        <v>0.304632028315894</v>
      </c>
      <c r="U9" s="19" t="n">
        <v>0.273214306568351</v>
      </c>
      <c r="V9" s="19" t="n">
        <v>0.275667810271764</v>
      </c>
      <c r="W9" s="19" t="n">
        <v>0.310724002958889</v>
      </c>
      <c r="X9" s="19"/>
      <c r="Y9" s="19" t="n">
        <v>0.29006153903551</v>
      </c>
      <c r="Z9" s="19" t="n">
        <v>0.344842173206373</v>
      </c>
      <c r="AA9" s="19" t="n">
        <v>0.283618454285886</v>
      </c>
      <c r="AB9" s="19" t="n">
        <v>0.187336682475582</v>
      </c>
      <c r="AC9" s="19" t="n">
        <v>0.360146047198837</v>
      </c>
      <c r="AD9" s="19" t="n">
        <v>0.300711094002288</v>
      </c>
      <c r="AE9" s="19"/>
      <c r="AF9" s="19" t="n">
        <v>0.293695273841699</v>
      </c>
      <c r="AG9" s="19"/>
      <c r="AH9" s="19" t="n">
        <v>0.29620049284752</v>
      </c>
      <c r="AI9" s="19"/>
      <c r="AJ9" s="19" t="n">
        <v>0.326228664061569</v>
      </c>
      <c r="AK9" s="19" t="n">
        <v>0.294578257106749</v>
      </c>
      <c r="AL9" s="19" t="n">
        <v>0.286139728732447</v>
      </c>
      <c r="AM9" s="19" t="n">
        <v>0.30539980639243</v>
      </c>
      <c r="AN9" s="19" t="n">
        <v>0.16134148985682</v>
      </c>
      <c r="AO9" s="19" t="n">
        <v>0.201455387709279</v>
      </c>
      <c r="AP9" s="19" t="n">
        <v>0.343982944587247</v>
      </c>
    </row>
    <row r="10">
      <c r="B10" s="20" t="s">
        <v>302</v>
      </c>
      <c r="C10" s="19" t="n">
        <v>0.374960388456206</v>
      </c>
      <c r="D10" s="19" t="n">
        <v>0.367678265086472</v>
      </c>
      <c r="E10" s="19" t="n">
        <v>0.382260599924339</v>
      </c>
      <c r="F10" s="19"/>
      <c r="G10" s="19" t="n">
        <v>0.351887651890025</v>
      </c>
      <c r="H10" s="19" t="n">
        <v>0.341622176494622</v>
      </c>
      <c r="I10" s="19" t="n">
        <v>0.461497331159073</v>
      </c>
      <c r="J10" s="19" t="n">
        <v>0.349586107356143</v>
      </c>
      <c r="K10" s="19" t="n">
        <v>0.320350962617923</v>
      </c>
      <c r="L10" s="19" t="n">
        <v>0.404049618606938</v>
      </c>
      <c r="M10" s="19"/>
      <c r="N10" s="19" t="n">
        <v>0.289960848420069</v>
      </c>
      <c r="O10" s="19" t="n">
        <v>0.389610222016309</v>
      </c>
      <c r="P10" s="19" t="n">
        <v>0.35784716048977</v>
      </c>
      <c r="Q10" s="19" t="n">
        <v>0.403494780160516</v>
      </c>
      <c r="R10" s="19" t="n">
        <v>0.36929516707231</v>
      </c>
      <c r="S10" s="19"/>
      <c r="T10" s="19" t="n">
        <v>0.343288728954591</v>
      </c>
      <c r="U10" s="19" t="n">
        <v>0.365917587877805</v>
      </c>
      <c r="V10" s="19" t="n">
        <v>0.312080297689173</v>
      </c>
      <c r="W10" s="19" t="n">
        <v>0.404120368521898</v>
      </c>
      <c r="X10" s="19"/>
      <c r="Y10" s="19" t="n">
        <v>0.371828437416893</v>
      </c>
      <c r="Z10" s="19" t="n">
        <v>0.404364354976412</v>
      </c>
      <c r="AA10" s="19" t="n">
        <v>0.369183751631268</v>
      </c>
      <c r="AB10" s="19" t="n">
        <v>0.409228299638582</v>
      </c>
      <c r="AC10" s="19" t="n">
        <v>0.409842989302969</v>
      </c>
      <c r="AD10" s="19" t="n">
        <v>0.339629004802424</v>
      </c>
      <c r="AE10" s="19"/>
      <c r="AF10" s="19" t="n">
        <v>0.381775562901532</v>
      </c>
      <c r="AG10" s="19"/>
      <c r="AH10" s="19" t="n">
        <v>0.383571179694067</v>
      </c>
      <c r="AI10" s="19"/>
      <c r="AJ10" s="19" t="n">
        <v>0.349725542094895</v>
      </c>
      <c r="AK10" s="19" t="n">
        <v>0.386979118222671</v>
      </c>
      <c r="AL10" s="19" t="n">
        <v>0.408086743868381</v>
      </c>
      <c r="AM10" s="19" t="n">
        <v>0.311644749734776</v>
      </c>
      <c r="AN10" s="19" t="n">
        <v>0.395693605948129</v>
      </c>
      <c r="AO10" s="19" t="n">
        <v>0.411278820826387</v>
      </c>
      <c r="AP10" s="19" t="n">
        <v>0.37051765456137</v>
      </c>
    </row>
    <row r="11">
      <c r="B11" s="20" t="s">
        <v>303</v>
      </c>
      <c r="C11" s="19" t="n">
        <v>0.186462898568927</v>
      </c>
      <c r="D11" s="19" t="n">
        <v>0.211688263901708</v>
      </c>
      <c r="E11" s="19" t="n">
        <v>0.161174875839787</v>
      </c>
      <c r="F11" s="19"/>
      <c r="G11" s="19" t="n">
        <v>0.181921499390511</v>
      </c>
      <c r="H11" s="19" t="n">
        <v>0.194962522783045</v>
      </c>
      <c r="I11" s="19" t="n">
        <v>0.176516094363723</v>
      </c>
      <c r="J11" s="19" t="n">
        <v>0.192451364852081</v>
      </c>
      <c r="K11" s="19" t="n">
        <v>0.194471579188407</v>
      </c>
      <c r="L11" s="19" t="n">
        <v>0.179534837110327</v>
      </c>
      <c r="M11" s="19"/>
      <c r="N11" s="19" t="n">
        <v>0.285770534968459</v>
      </c>
      <c r="O11" s="19" t="n">
        <v>0.186166952843582</v>
      </c>
      <c r="P11" s="19" t="n">
        <v>0.206534591351432</v>
      </c>
      <c r="Q11" s="19" t="n">
        <v>0.168428013170121</v>
      </c>
      <c r="R11" s="19" t="n">
        <v>0.145819763147242</v>
      </c>
      <c r="S11" s="19"/>
      <c r="T11" s="19" t="n">
        <v>0.218704884931061</v>
      </c>
      <c r="U11" s="19" t="n">
        <v>0.172074319942291</v>
      </c>
      <c r="V11" s="19" t="n">
        <v>0.256674489097801</v>
      </c>
      <c r="W11" s="19" t="n">
        <v>0.159937997617859</v>
      </c>
      <c r="X11" s="19"/>
      <c r="Y11" s="19" t="n">
        <v>0.193955924126061</v>
      </c>
      <c r="Z11" s="19" t="n">
        <v>0.151945511391328</v>
      </c>
      <c r="AA11" s="19" t="n">
        <v>0.189752175302401</v>
      </c>
      <c r="AB11" s="19" t="n">
        <v>0.247805974938845</v>
      </c>
      <c r="AC11" s="19" t="n">
        <v>0.116241540797057</v>
      </c>
      <c r="AD11" s="19" t="n">
        <v>0.17577432255138</v>
      </c>
      <c r="AE11" s="19"/>
      <c r="AF11" s="19" t="n">
        <v>0.194396170088544</v>
      </c>
      <c r="AG11" s="19"/>
      <c r="AH11" s="19" t="n">
        <v>0.183781347195125</v>
      </c>
      <c r="AI11" s="19"/>
      <c r="AJ11" s="19" t="n">
        <v>0.185283088893902</v>
      </c>
      <c r="AK11" s="19" t="n">
        <v>0.213871726791048</v>
      </c>
      <c r="AL11" s="19" t="n">
        <v>0.180128329587654</v>
      </c>
      <c r="AM11" s="19" t="n">
        <v>0.176062737773473</v>
      </c>
      <c r="AN11" s="19" t="n">
        <v>0.241619396549367</v>
      </c>
      <c r="AO11" s="19" t="n">
        <v>0.265538258997623</v>
      </c>
      <c r="AP11" s="19" t="n">
        <v>0.0907965096509282</v>
      </c>
    </row>
    <row r="12">
      <c r="B12" s="20" t="s">
        <v>304</v>
      </c>
      <c r="C12" s="19" t="n">
        <v>0.0350785045965117</v>
      </c>
      <c r="D12" s="19" t="n">
        <v>0.0432883047757725</v>
      </c>
      <c r="E12" s="19" t="n">
        <v>0.0268483120583272</v>
      </c>
      <c r="F12" s="19"/>
      <c r="G12" s="19" t="n">
        <v>0.0793820624994246</v>
      </c>
      <c r="H12" s="19" t="n">
        <v>0.0482152176306191</v>
      </c>
      <c r="I12" s="19" t="n">
        <v>0.0135764670860004</v>
      </c>
      <c r="J12" s="19" t="n">
        <v>0.0272395322968986</v>
      </c>
      <c r="K12" s="19" t="n">
        <v>0.0347399078936103</v>
      </c>
      <c r="L12" s="19" t="n">
        <v>0.0258067157588854</v>
      </c>
      <c r="M12" s="19"/>
      <c r="N12" s="19" t="n">
        <v>0.017626367968056</v>
      </c>
      <c r="O12" s="19" t="n">
        <v>0.0754167374346951</v>
      </c>
      <c r="P12" s="19" t="n">
        <v>0.0168733941455837</v>
      </c>
      <c r="Q12" s="19" t="n">
        <v>0.0305424381573223</v>
      </c>
      <c r="R12" s="19" t="n">
        <v>0.0292061355379457</v>
      </c>
      <c r="S12" s="19"/>
      <c r="T12" s="19" t="n">
        <v>0.0765184240074759</v>
      </c>
      <c r="U12" s="19" t="n">
        <v>0.0462622398903902</v>
      </c>
      <c r="V12" s="19" t="n">
        <v>0.0336289369489817</v>
      </c>
      <c r="W12" s="19" t="n">
        <v>0.0288980906878557</v>
      </c>
      <c r="X12" s="19"/>
      <c r="Y12" s="19" t="n">
        <v>0.0428866643838898</v>
      </c>
      <c r="Z12" s="19" t="n">
        <v>0.0349050500326328</v>
      </c>
      <c r="AA12" s="19" t="n">
        <v>0.0286180697856511</v>
      </c>
      <c r="AB12" s="19" t="n">
        <v>0.0127346604387237</v>
      </c>
      <c r="AC12" s="19" t="n">
        <v>0.0600575853581889</v>
      </c>
      <c r="AD12" s="19" t="n">
        <v>0.0183467425337081</v>
      </c>
      <c r="AE12" s="19"/>
      <c r="AF12" s="19" t="n">
        <v>0.0239236138164637</v>
      </c>
      <c r="AG12" s="19"/>
      <c r="AH12" s="19" t="n">
        <v>0.0301518458099801</v>
      </c>
      <c r="AI12" s="19"/>
      <c r="AJ12" s="19" t="n">
        <v>0.0573127060968448</v>
      </c>
      <c r="AK12" s="19" t="n">
        <v>0.0267996769051534</v>
      </c>
      <c r="AL12" s="19" t="n">
        <v>0.0327819609087101</v>
      </c>
      <c r="AM12" s="19" t="n">
        <v>0.0312664048215679</v>
      </c>
      <c r="AN12" s="19" t="n">
        <v>0.0229269374094038</v>
      </c>
      <c r="AO12" s="19" t="n">
        <v>0.0112064666055644</v>
      </c>
      <c r="AP12" s="19" t="n">
        <v>0.0346370341083429</v>
      </c>
    </row>
    <row r="13">
      <c r="B13" s="20" t="s">
        <v>305</v>
      </c>
      <c r="C13" s="19" t="n">
        <v>0.0522034551902514</v>
      </c>
      <c r="D13" s="19" t="n">
        <v>0.0437907877314668</v>
      </c>
      <c r="E13" s="19" t="n">
        <v>0.0606370189108913</v>
      </c>
      <c r="F13" s="19"/>
      <c r="G13" s="19" t="n">
        <v>0.0151922872270487</v>
      </c>
      <c r="H13" s="19" t="n">
        <v>0.0641561237783578</v>
      </c>
      <c r="I13" s="19" t="n">
        <v>0.038003179999229</v>
      </c>
      <c r="J13" s="19" t="n">
        <v>0.0566162599661804</v>
      </c>
      <c r="K13" s="19" t="n">
        <v>0.0724258674577593</v>
      </c>
      <c r="L13" s="19" t="n">
        <v>0.0541050110647747</v>
      </c>
      <c r="M13" s="19"/>
      <c r="N13" s="19" t="n">
        <v>0.0148844974528344</v>
      </c>
      <c r="O13" s="19" t="n">
        <v>0.0434405944383097</v>
      </c>
      <c r="P13" s="19" t="n">
        <v>0.0447003989474017</v>
      </c>
      <c r="Q13" s="19" t="n">
        <v>0.0604695326788047</v>
      </c>
      <c r="R13" s="19" t="n">
        <v>0.0782902796293488</v>
      </c>
      <c r="S13" s="19"/>
      <c r="T13" s="19" t="n">
        <v>0</v>
      </c>
      <c r="U13" s="19" t="n">
        <v>0.0661282525758798</v>
      </c>
      <c r="V13" s="19" t="n">
        <v>0.0493344407824241</v>
      </c>
      <c r="W13" s="19" t="n">
        <v>0.0427237962848897</v>
      </c>
      <c r="X13" s="19"/>
      <c r="Y13" s="19" t="n">
        <v>0.0498707274787339</v>
      </c>
      <c r="Z13" s="19" t="n">
        <v>0.0375502992273879</v>
      </c>
      <c r="AA13" s="19" t="n">
        <v>0.0569369373222607</v>
      </c>
      <c r="AB13" s="19" t="n">
        <v>0.0828180972338892</v>
      </c>
      <c r="AC13" s="19" t="n">
        <v>0.02867568422024</v>
      </c>
      <c r="AD13" s="19" t="n">
        <v>0.0550989937295629</v>
      </c>
      <c r="AE13" s="19"/>
      <c r="AF13" s="19" t="n">
        <v>0.0463238518004244</v>
      </c>
      <c r="AG13" s="19"/>
      <c r="AH13" s="19" t="n">
        <v>0.0459505529924377</v>
      </c>
      <c r="AI13" s="19"/>
      <c r="AJ13" s="19" t="n">
        <v>0.0346014988101444</v>
      </c>
      <c r="AK13" s="19" t="n">
        <v>0.0254962151787446</v>
      </c>
      <c r="AL13" s="19" t="n">
        <v>0.0488153802505644</v>
      </c>
      <c r="AM13" s="19" t="n">
        <v>0.102888736308955</v>
      </c>
      <c r="AN13" s="19" t="n">
        <v>0.104273373613452</v>
      </c>
      <c r="AO13" s="19" t="n">
        <v>0.0202496943805105</v>
      </c>
      <c r="AP13" s="19" t="n">
        <v>0.0795786159831747</v>
      </c>
    </row>
    <row r="14">
      <c r="B14" s="20" t="s">
        <v>60</v>
      </c>
      <c r="C14" s="19" t="n">
        <v>0.0604840076282647</v>
      </c>
      <c r="D14" s="19" t="n">
        <v>0.0515015998534694</v>
      </c>
      <c r="E14" s="19" t="n">
        <v>0.0694887268454025</v>
      </c>
      <c r="F14" s="19"/>
      <c r="G14" s="19" t="n">
        <v>0.0192919708580376</v>
      </c>
      <c r="H14" s="19" t="n">
        <v>0.0500420655339881</v>
      </c>
      <c r="I14" s="19" t="n">
        <v>0.0787063167531575</v>
      </c>
      <c r="J14" s="19" t="n">
        <v>0.0807026653043669</v>
      </c>
      <c r="K14" s="19" t="n">
        <v>0.0661059305462002</v>
      </c>
      <c r="L14" s="19" t="n">
        <v>0.0558507460842536</v>
      </c>
      <c r="M14" s="19"/>
      <c r="N14" s="19" t="n">
        <v>0.0767285589839767</v>
      </c>
      <c r="O14" s="19" t="n">
        <v>0.0478968924235133</v>
      </c>
      <c r="P14" s="19" t="n">
        <v>0.092815147737515</v>
      </c>
      <c r="Q14" s="19" t="n">
        <v>0.0462803305538361</v>
      </c>
      <c r="R14" s="19" t="n">
        <v>0.043741681226153</v>
      </c>
      <c r="S14" s="19"/>
      <c r="T14" s="19" t="n">
        <v>0.0568559337909782</v>
      </c>
      <c r="U14" s="19" t="n">
        <v>0.0764032931452833</v>
      </c>
      <c r="V14" s="19" t="n">
        <v>0.0726140252098564</v>
      </c>
      <c r="W14" s="19" t="n">
        <v>0.0535957439286078</v>
      </c>
      <c r="X14" s="19"/>
      <c r="Y14" s="19" t="n">
        <v>0.0513967075589126</v>
      </c>
      <c r="Z14" s="19" t="n">
        <v>0.0263926111658655</v>
      </c>
      <c r="AA14" s="19" t="n">
        <v>0.0718906116725329</v>
      </c>
      <c r="AB14" s="19" t="n">
        <v>0.0600762852743775</v>
      </c>
      <c r="AC14" s="19" t="n">
        <v>0.0250361531227079</v>
      </c>
      <c r="AD14" s="19" t="n">
        <v>0.110439842380638</v>
      </c>
      <c r="AE14" s="19"/>
      <c r="AF14" s="19" t="n">
        <v>0.059885527551337</v>
      </c>
      <c r="AG14" s="19"/>
      <c r="AH14" s="19" t="n">
        <v>0.0603445814608702</v>
      </c>
      <c r="AI14" s="19"/>
      <c r="AJ14" s="19" t="n">
        <v>0.0468485000426451</v>
      </c>
      <c r="AK14" s="19" t="n">
        <v>0.0522750057956339</v>
      </c>
      <c r="AL14" s="19" t="n">
        <v>0.0440478566522438</v>
      </c>
      <c r="AM14" s="19" t="n">
        <v>0.0727375649687976</v>
      </c>
      <c r="AN14" s="19" t="n">
        <v>0.074145196622828</v>
      </c>
      <c r="AO14" s="19" t="n">
        <v>0.0902713714806355</v>
      </c>
      <c r="AP14" s="19" t="n">
        <v>0.080487241108937</v>
      </c>
    </row>
    <row r="15">
      <c r="B15" s="20" t="s">
        <v>306</v>
      </c>
      <c r="C15" s="23" t="n">
        <v>0.665771134016045</v>
      </c>
      <c r="D15" s="23" t="n">
        <v>0.649731043737583</v>
      </c>
      <c r="E15" s="23" t="n">
        <v>0.681851066345592</v>
      </c>
      <c r="F15" s="23"/>
      <c r="G15" s="23" t="n">
        <v>0.704212180024978</v>
      </c>
      <c r="H15" s="23" t="n">
        <v>0.64262407027399</v>
      </c>
      <c r="I15" s="23" t="n">
        <v>0.69319794179789</v>
      </c>
      <c r="J15" s="23" t="n">
        <v>0.642990177580473</v>
      </c>
      <c r="K15" s="23" t="n">
        <v>0.632256714914023</v>
      </c>
      <c r="L15" s="23" t="n">
        <v>0.684702689981759</v>
      </c>
      <c r="M15" s="23"/>
      <c r="N15" s="23" t="n">
        <v>0.604990040626674</v>
      </c>
      <c r="O15" s="23" t="n">
        <v>0.6470788228599</v>
      </c>
      <c r="P15" s="23" t="n">
        <v>0.639076467818068</v>
      </c>
      <c r="Q15" s="23" t="n">
        <v>0.694279685439916</v>
      </c>
      <c r="R15" s="23" t="n">
        <v>0.702942140459311</v>
      </c>
      <c r="S15" s="23"/>
      <c r="T15" s="23" t="n">
        <v>0.647920757270485</v>
      </c>
      <c r="U15" s="23" t="n">
        <v>0.639131894446155</v>
      </c>
      <c r="V15" s="23" t="n">
        <v>0.587748107960937</v>
      </c>
      <c r="W15" s="23" t="n">
        <v>0.714844371480787</v>
      </c>
      <c r="X15" s="23"/>
      <c r="Y15" s="23" t="n">
        <v>0.661889976452402</v>
      </c>
      <c r="Z15" s="23" t="n">
        <v>0.749206528182785</v>
      </c>
      <c r="AA15" s="23" t="n">
        <v>0.652802205917154</v>
      </c>
      <c r="AB15" s="23" t="n">
        <v>0.596564982114164</v>
      </c>
      <c r="AC15" s="23" t="n">
        <v>0.769989036501806</v>
      </c>
      <c r="AD15" s="23" t="n">
        <v>0.640340098804712</v>
      </c>
      <c r="AE15" s="23"/>
      <c r="AF15" s="23" t="n">
        <v>0.675470836743231</v>
      </c>
      <c r="AG15" s="23"/>
      <c r="AH15" s="23" t="n">
        <v>0.679771672541587</v>
      </c>
      <c r="AI15" s="23"/>
      <c r="AJ15" s="23" t="n">
        <v>0.675954206156464</v>
      </c>
      <c r="AK15" s="23" t="n">
        <v>0.68155737532942</v>
      </c>
      <c r="AL15" s="23" t="n">
        <v>0.694226472600828</v>
      </c>
      <c r="AM15" s="23" t="n">
        <v>0.617044556127207</v>
      </c>
      <c r="AN15" s="23" t="n">
        <v>0.557035095804949</v>
      </c>
      <c r="AO15" s="23" t="n">
        <v>0.612734208535667</v>
      </c>
      <c r="AP15" s="23" t="n">
        <v>0.714500599148617</v>
      </c>
    </row>
    <row r="16">
      <c r="B16" s="20" t="s">
        <v>307</v>
      </c>
      <c r="C16" s="23" t="n">
        <v>0.0872819597867631</v>
      </c>
      <c r="D16" s="23" t="n">
        <v>0.0870790925072393</v>
      </c>
      <c r="E16" s="23" t="n">
        <v>0.0874853309692185</v>
      </c>
      <c r="F16" s="23"/>
      <c r="G16" s="23" t="n">
        <v>0.0945743497264733</v>
      </c>
      <c r="H16" s="23" t="n">
        <v>0.112371341408977</v>
      </c>
      <c r="I16" s="23" t="n">
        <v>0.0515796470852294</v>
      </c>
      <c r="J16" s="23" t="n">
        <v>0.0838557922630791</v>
      </c>
      <c r="K16" s="23" t="n">
        <v>0.10716577535137</v>
      </c>
      <c r="L16" s="23" t="n">
        <v>0.0799117268236601</v>
      </c>
      <c r="M16" s="23"/>
      <c r="N16" s="23" t="n">
        <v>0.0325108654208903</v>
      </c>
      <c r="O16" s="23" t="n">
        <v>0.118857331873005</v>
      </c>
      <c r="P16" s="23" t="n">
        <v>0.0615737930929855</v>
      </c>
      <c r="Q16" s="23" t="n">
        <v>0.091011970836127</v>
      </c>
      <c r="R16" s="23" t="n">
        <v>0.107496415167295</v>
      </c>
      <c r="S16" s="23"/>
      <c r="T16" s="23" t="n">
        <v>0.0765184240074759</v>
      </c>
      <c r="U16" s="23" t="n">
        <v>0.11239049246627</v>
      </c>
      <c r="V16" s="23" t="n">
        <v>0.0829633777314058</v>
      </c>
      <c r="W16" s="23" t="n">
        <v>0.0716218869727454</v>
      </c>
      <c r="X16" s="23"/>
      <c r="Y16" s="23" t="n">
        <v>0.0927573918626237</v>
      </c>
      <c r="Z16" s="23" t="n">
        <v>0.0724553492600207</v>
      </c>
      <c r="AA16" s="23" t="n">
        <v>0.0855550071079118</v>
      </c>
      <c r="AB16" s="23" t="n">
        <v>0.0955527576726129</v>
      </c>
      <c r="AC16" s="23" t="n">
        <v>0.088733269578429</v>
      </c>
      <c r="AD16" s="23" t="n">
        <v>0.073445736263271</v>
      </c>
      <c r="AE16" s="23"/>
      <c r="AF16" s="23" t="n">
        <v>0.0702474656168881</v>
      </c>
      <c r="AG16" s="23"/>
      <c r="AH16" s="23" t="n">
        <v>0.0761023988024179</v>
      </c>
      <c r="AI16" s="23"/>
      <c r="AJ16" s="23" t="n">
        <v>0.0919142049069892</v>
      </c>
      <c r="AK16" s="23" t="n">
        <v>0.0522958920838981</v>
      </c>
      <c r="AL16" s="23" t="n">
        <v>0.0815973411592746</v>
      </c>
      <c r="AM16" s="23" t="n">
        <v>0.134155141130523</v>
      </c>
      <c r="AN16" s="23" t="n">
        <v>0.127200311022856</v>
      </c>
      <c r="AO16" s="23" t="n">
        <v>0.0314561609860749</v>
      </c>
      <c r="AP16" s="23" t="n">
        <v>0.114215650091518</v>
      </c>
    </row>
    <row r="17">
      <c r="B17" s="20" t="s">
        <v>243</v>
      </c>
      <c r="C17" s="24" t="n">
        <v>0.578489174229282</v>
      </c>
      <c r="D17" s="24" t="n">
        <v>0.562651951230344</v>
      </c>
      <c r="E17" s="24" t="n">
        <v>0.594365735376373</v>
      </c>
      <c r="F17" s="24"/>
      <c r="G17" s="24" t="n">
        <v>0.609637830298504</v>
      </c>
      <c r="H17" s="24" t="n">
        <v>0.530252728865013</v>
      </c>
      <c r="I17" s="24" t="n">
        <v>0.641618294712661</v>
      </c>
      <c r="J17" s="24" t="n">
        <v>0.559134385317394</v>
      </c>
      <c r="K17" s="24" t="n">
        <v>0.525090939562653</v>
      </c>
      <c r="L17" s="24" t="n">
        <v>0.604790963158099</v>
      </c>
      <c r="M17" s="24"/>
      <c r="N17" s="24" t="n">
        <v>0.572479175205783</v>
      </c>
      <c r="O17" s="24" t="n">
        <v>0.528221490986895</v>
      </c>
      <c r="P17" s="24" t="n">
        <v>0.577502674725082</v>
      </c>
      <c r="Q17" s="24" t="n">
        <v>0.603267714603789</v>
      </c>
      <c r="R17" s="24" t="n">
        <v>0.595445725292016</v>
      </c>
      <c r="S17" s="24"/>
      <c r="T17" s="24" t="n">
        <v>0.571402333263009</v>
      </c>
      <c r="U17" s="24" t="n">
        <v>0.526741401979886</v>
      </c>
      <c r="V17" s="24" t="n">
        <v>0.504784730229531</v>
      </c>
      <c r="W17" s="24" t="n">
        <v>0.643222484508042</v>
      </c>
      <c r="X17" s="24"/>
      <c r="Y17" s="24" t="n">
        <v>0.569132584589779</v>
      </c>
      <c r="Z17" s="24" t="n">
        <v>0.676751178922765</v>
      </c>
      <c r="AA17" s="24" t="n">
        <v>0.567247198809242</v>
      </c>
      <c r="AB17" s="24" t="n">
        <v>0.501012224441551</v>
      </c>
      <c r="AC17" s="24" t="n">
        <v>0.681255766923377</v>
      </c>
      <c r="AD17" s="24" t="n">
        <v>0.566894362541441</v>
      </c>
      <c r="AE17" s="24"/>
      <c r="AF17" s="24" t="n">
        <v>0.605223371126343</v>
      </c>
      <c r="AG17" s="24"/>
      <c r="AH17" s="24" t="n">
        <v>0.603669273739169</v>
      </c>
      <c r="AI17" s="24"/>
      <c r="AJ17" s="24" t="n">
        <v>0.584040001249475</v>
      </c>
      <c r="AK17" s="24" t="n">
        <v>0.629261483245522</v>
      </c>
      <c r="AL17" s="24" t="n">
        <v>0.612629131441554</v>
      </c>
      <c r="AM17" s="24" t="n">
        <v>0.482889414996684</v>
      </c>
      <c r="AN17" s="24" t="n">
        <v>0.429834784782093</v>
      </c>
      <c r="AO17" s="24" t="n">
        <v>0.581278047549592</v>
      </c>
      <c r="AP17" s="24" t="n">
        <v>0.6002849490571</v>
      </c>
    </row>
    <row r="18">
      <c r="B18" s="18"/>
    </row>
    <row r="19">
      <c r="B19" t="s">
        <v>65</v>
      </c>
    </row>
    <row r="20">
      <c r="B20" t="s">
        <v>66</v>
      </c>
    </row>
    <row r="22">
      <c r="B22" s="9" t="str">
        <f>=HYPERLINK("#'Contents'!A1", "Return to Contents")</f>
      </c>
    </row>
  </sheetData>
  <mergeCells count="9">
    <mergeCell ref="D5:E5"/>
    <mergeCell ref="G5:L5"/>
    <mergeCell ref="N5:R5"/>
    <mergeCell ref="T5:W5"/>
    <mergeCell ref="Y5:AD5"/>
    <mergeCell ref="AF5:AF5"/>
    <mergeCell ref="AH5:AH5"/>
    <mergeCell ref="AJ5:AP5"/>
    <mergeCell ref="D2:AJ2"/>
  </mergeCells>
  <pageMargins left="0.7" right="0.7" top="0.75" bottom="0.75" header="0.3" footer="0.3"/>
  <pageSetup paperSize="9" orientation="portrait" horizontalDpi="300" verticalDpi="300" r:id="rId2"/>
  <drawing r:id="rId1"/>
</worksheet>
</file>

<file path=xl/worksheets/sheet9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2.21" hidden="0" customWidth="1"/>
    <col min="20" max="20" width="10.71" hidden="0" customWidth="1"/>
    <col min="21" max="21" width="10.71" hidden="0" customWidth="1"/>
    <col min="22" max="22" width="10.71" hidden="0" customWidth="1"/>
    <col min="23" max="23" width="10.71" hidden="0" customWidth="1"/>
    <col min="24" max="24" width="2.2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2.21" hidden="0" customWidth="1"/>
    <col min="34" max="34" width="10.71" hidden="0" customWidth="1"/>
    <col min="35" max="35" width="2.2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s>
  <sheetData>
    <row r="2" ht="40" customHeight="1">
      <c r="D2" s="16" t="s">
        <v>316</v>
      </c>
    </row>
    <row r="5" ht="30" customHeight="1">
      <c r="B5" s="17"/>
      <c r="C5" s="17"/>
      <c r="D5" s="17" t="s">
        <v>51</v>
      </c>
      <c r="E5" s="17"/>
      <c r="F5" s="17"/>
      <c r="G5" s="17" t="s">
        <v>52</v>
      </c>
      <c r="H5" s="17"/>
      <c r="I5" s="17"/>
      <c r="J5" s="17"/>
      <c r="K5" s="17"/>
      <c r="L5" s="17"/>
      <c r="M5" s="17"/>
      <c r="N5" s="17" t="s">
        <v>53</v>
      </c>
      <c r="O5" s="17"/>
      <c r="P5" s="17"/>
      <c r="Q5" s="17"/>
      <c r="R5" s="17"/>
      <c r="S5" s="17"/>
      <c r="T5" s="17" t="s">
        <v>54</v>
      </c>
      <c r="U5" s="17"/>
      <c r="V5" s="17"/>
      <c r="W5" s="17"/>
      <c r="X5" s="17"/>
      <c r="Y5" s="17" t="s">
        <v>55</v>
      </c>
      <c r="Z5" s="17"/>
      <c r="AA5" s="17"/>
      <c r="AB5" s="17"/>
      <c r="AC5" s="17"/>
      <c r="AD5" s="17"/>
      <c r="AE5" s="17"/>
      <c r="AF5" s="17" t="s">
        <v>42</v>
      </c>
      <c r="AG5" s="17"/>
      <c r="AH5" s="17" t="s">
        <v>43</v>
      </c>
      <c r="AI5" s="17"/>
      <c r="AJ5" s="17" t="s">
        <v>56</v>
      </c>
      <c r="AK5" s="17"/>
      <c r="AL5" s="17"/>
      <c r="AM5" s="17"/>
      <c r="AN5" s="17"/>
      <c r="AO5" s="17"/>
      <c r="AP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R6" s="13" t="s">
        <v>31</v>
      </c>
      <c r="T6" s="13" t="s">
        <v>32</v>
      </c>
      <c r="U6" s="13" t="s">
        <v>33</v>
      </c>
      <c r="V6" s="13" t="s">
        <v>34</v>
      </c>
      <c r="W6" s="13" t="s">
        <v>35</v>
      </c>
      <c r="Y6" s="13" t="s">
        <v>36</v>
      </c>
      <c r="Z6" s="13" t="s">
        <v>37</v>
      </c>
      <c r="AA6" s="13" t="s">
        <v>38</v>
      </c>
      <c r="AB6" s="13" t="s">
        <v>39</v>
      </c>
      <c r="AC6" s="13" t="s">
        <v>40</v>
      </c>
      <c r="AD6" s="13" t="s">
        <v>41</v>
      </c>
      <c r="AF6" s="13" t="s">
        <v>42</v>
      </c>
      <c r="AH6" s="13" t="s">
        <v>43</v>
      </c>
      <c r="AJ6" s="13" t="s">
        <v>44</v>
      </c>
      <c r="AK6" s="13" t="s">
        <v>45</v>
      </c>
      <c r="AL6" s="13" t="s">
        <v>46</v>
      </c>
      <c r="AM6" s="13" t="s">
        <v>47</v>
      </c>
      <c r="AN6" s="13" t="s">
        <v>48</v>
      </c>
      <c r="AO6" s="13" t="s">
        <v>49</v>
      </c>
      <c r="AP6" s="13" t="s">
        <v>50</v>
      </c>
    </row>
    <row r="7" ht="30" customHeight="1">
      <c r="B7" s="11" t="s">
        <v>19</v>
      </c>
      <c r="C7" s="11" t="n">
        <v>1001</v>
      </c>
      <c r="D7" s="11" t="n">
        <v>498</v>
      </c>
      <c r="E7" s="11" t="n">
        <v>503</v>
      </c>
      <c r="F7" s="11"/>
      <c r="G7" s="11" t="n">
        <v>125</v>
      </c>
      <c r="H7" s="11" t="n">
        <v>185</v>
      </c>
      <c r="I7" s="11" t="n">
        <v>192</v>
      </c>
      <c r="J7" s="11" t="n">
        <v>175</v>
      </c>
      <c r="K7" s="11" t="n">
        <v>131</v>
      </c>
      <c r="L7" s="11" t="n">
        <v>193</v>
      </c>
      <c r="M7" s="11"/>
      <c r="N7" s="11" t="n">
        <v>55</v>
      </c>
      <c r="O7" s="11" t="n">
        <v>178</v>
      </c>
      <c r="P7" s="11" t="n">
        <v>209</v>
      </c>
      <c r="Q7" s="11" t="n">
        <v>374</v>
      </c>
      <c r="R7" s="11" t="n">
        <v>183</v>
      </c>
      <c r="S7" s="11"/>
      <c r="T7" s="11" t="n">
        <v>51</v>
      </c>
      <c r="U7" s="11" t="n">
        <v>158</v>
      </c>
      <c r="V7" s="11" t="n">
        <v>168</v>
      </c>
      <c r="W7" s="11" t="n">
        <v>523</v>
      </c>
      <c r="X7" s="11"/>
      <c r="Y7" s="11" t="n">
        <v>473</v>
      </c>
      <c r="Z7" s="11" t="n">
        <v>105</v>
      </c>
      <c r="AA7" s="11" t="n">
        <v>228</v>
      </c>
      <c r="AB7" s="11" t="n">
        <v>58</v>
      </c>
      <c r="AC7" s="11" t="n">
        <v>67</v>
      </c>
      <c r="AD7" s="11" t="n">
        <v>60</v>
      </c>
      <c r="AE7" s="11"/>
      <c r="AF7" s="11" t="n">
        <v>484</v>
      </c>
      <c r="AG7" s="11"/>
      <c r="AH7" s="11" t="n">
        <v>939</v>
      </c>
      <c r="AI7" s="11"/>
      <c r="AJ7" s="11" t="n">
        <v>270</v>
      </c>
      <c r="AK7" s="11" t="n">
        <v>188</v>
      </c>
      <c r="AL7" s="11" t="n">
        <v>196</v>
      </c>
      <c r="AM7" s="11" t="n">
        <v>89</v>
      </c>
      <c r="AN7" s="11" t="n">
        <v>62</v>
      </c>
      <c r="AO7" s="11" t="n">
        <v>98</v>
      </c>
      <c r="AP7" s="11" t="n">
        <v>98</v>
      </c>
    </row>
    <row r="8" ht="30" customHeight="1">
      <c r="B8" s="12" t="s">
        <v>20</v>
      </c>
      <c r="C8" s="12" t="n">
        <v>1001</v>
      </c>
      <c r="D8" s="12" t="n">
        <v>501</v>
      </c>
      <c r="E8" s="12" t="n">
        <v>500</v>
      </c>
      <c r="F8" s="12"/>
      <c r="G8" s="12" t="n">
        <v>108</v>
      </c>
      <c r="H8" s="12" t="n">
        <v>174</v>
      </c>
      <c r="I8" s="12" t="n">
        <v>165</v>
      </c>
      <c r="J8" s="12" t="n">
        <v>172</v>
      </c>
      <c r="K8" s="12" t="n">
        <v>152</v>
      </c>
      <c r="L8" s="12" t="n">
        <v>230</v>
      </c>
      <c r="M8" s="12"/>
      <c r="N8" s="12" t="n">
        <v>68</v>
      </c>
      <c r="O8" s="12" t="n">
        <v>207</v>
      </c>
      <c r="P8" s="12" t="n">
        <v>264</v>
      </c>
      <c r="Q8" s="12" t="n">
        <v>311</v>
      </c>
      <c r="R8" s="12" t="n">
        <v>149</v>
      </c>
      <c r="S8" s="12"/>
      <c r="T8" s="12" t="n">
        <v>49</v>
      </c>
      <c r="U8" s="12" t="n">
        <v>181</v>
      </c>
      <c r="V8" s="12" t="n">
        <v>180</v>
      </c>
      <c r="W8" s="12" t="n">
        <v>487</v>
      </c>
      <c r="X8" s="12"/>
      <c r="Y8" s="12" t="n">
        <v>424</v>
      </c>
      <c r="Z8" s="12" t="n">
        <v>104</v>
      </c>
      <c r="AA8" s="12" t="n">
        <v>272</v>
      </c>
      <c r="AB8" s="12" t="n">
        <v>65</v>
      </c>
      <c r="AC8" s="12" t="n">
        <v>57</v>
      </c>
      <c r="AD8" s="12" t="n">
        <v>67</v>
      </c>
      <c r="AE8" s="12"/>
      <c r="AF8" s="12" t="n">
        <v>498</v>
      </c>
      <c r="AG8" s="12"/>
      <c r="AH8" s="12" t="n">
        <v>939</v>
      </c>
      <c r="AI8" s="12"/>
      <c r="AJ8" s="12" t="n">
        <v>241</v>
      </c>
      <c r="AK8" s="12" t="n">
        <v>190</v>
      </c>
      <c r="AL8" s="12" t="n">
        <v>170</v>
      </c>
      <c r="AM8" s="12" t="n">
        <v>93</v>
      </c>
      <c r="AN8" s="12" t="n">
        <v>76</v>
      </c>
      <c r="AO8" s="12" t="n">
        <v>86</v>
      </c>
      <c r="AP8" s="12" t="n">
        <v>145</v>
      </c>
    </row>
    <row r="9">
      <c r="B9" s="20" t="s">
        <v>301</v>
      </c>
      <c r="C9" s="19" t="n">
        <v>0.221425102850601</v>
      </c>
      <c r="D9" s="19" t="n">
        <v>0.244009386566768</v>
      </c>
      <c r="E9" s="19" t="n">
        <v>0.198784721932369</v>
      </c>
      <c r="F9" s="19"/>
      <c r="G9" s="19" t="n">
        <v>0.234240694591716</v>
      </c>
      <c r="H9" s="19" t="n">
        <v>0.25235932977815</v>
      </c>
      <c r="I9" s="19" t="n">
        <v>0.212829992904291</v>
      </c>
      <c r="J9" s="19" t="n">
        <v>0.227886010413703</v>
      </c>
      <c r="K9" s="19" t="n">
        <v>0.192373779068921</v>
      </c>
      <c r="L9" s="19" t="n">
        <v>0.212541998816833</v>
      </c>
      <c r="M9" s="19"/>
      <c r="N9" s="19" t="n">
        <v>0.114751818151395</v>
      </c>
      <c r="O9" s="19" t="n">
        <v>0.221820602654738</v>
      </c>
      <c r="P9" s="19" t="n">
        <v>0.202523973638954</v>
      </c>
      <c r="Q9" s="19" t="n">
        <v>0.241734889902906</v>
      </c>
      <c r="R9" s="19" t="n">
        <v>0.263951311327702</v>
      </c>
      <c r="S9" s="19"/>
      <c r="T9" s="19" t="n">
        <v>0.27058463529654</v>
      </c>
      <c r="U9" s="19" t="n">
        <v>0.16584865231418</v>
      </c>
      <c r="V9" s="19" t="n">
        <v>0.138031003431929</v>
      </c>
      <c r="W9" s="19" t="n">
        <v>0.270615490723452</v>
      </c>
      <c r="X9" s="19"/>
      <c r="Y9" s="19" t="n">
        <v>0.244109933488412</v>
      </c>
      <c r="Z9" s="19" t="n">
        <v>0.287825435576825</v>
      </c>
      <c r="AA9" s="19" t="n">
        <v>0.194465054464379</v>
      </c>
      <c r="AB9" s="19" t="n">
        <v>0.169462453830944</v>
      </c>
      <c r="AC9" s="19" t="n">
        <v>0.218062006225579</v>
      </c>
      <c r="AD9" s="19" t="n">
        <v>0.16472165262058</v>
      </c>
      <c r="AE9" s="19"/>
      <c r="AF9" s="19" t="n">
        <v>0.221466620640937</v>
      </c>
      <c r="AG9" s="19"/>
      <c r="AH9" s="19" t="n">
        <v>0.228960436613957</v>
      </c>
      <c r="AI9" s="19"/>
      <c r="AJ9" s="19" t="n">
        <v>0.243563673690844</v>
      </c>
      <c r="AK9" s="19" t="n">
        <v>0.203446922847307</v>
      </c>
      <c r="AL9" s="19" t="n">
        <v>0.214265457246427</v>
      </c>
      <c r="AM9" s="19" t="n">
        <v>0.228039158327629</v>
      </c>
      <c r="AN9" s="19" t="n">
        <v>0.104540420161539</v>
      </c>
      <c r="AO9" s="19" t="n">
        <v>0.182656299383007</v>
      </c>
      <c r="AP9" s="19" t="n">
        <v>0.296596442188915</v>
      </c>
    </row>
    <row r="10">
      <c r="B10" s="20" t="s">
        <v>302</v>
      </c>
      <c r="C10" s="19" t="n">
        <v>0.331745650607155</v>
      </c>
      <c r="D10" s="19" t="n">
        <v>0.307719987076021</v>
      </c>
      <c r="E10" s="19" t="n">
        <v>0.355830991590042</v>
      </c>
      <c r="F10" s="19"/>
      <c r="G10" s="19" t="n">
        <v>0.336329523940229</v>
      </c>
      <c r="H10" s="19" t="n">
        <v>0.296821927938125</v>
      </c>
      <c r="I10" s="19" t="n">
        <v>0.370276708719331</v>
      </c>
      <c r="J10" s="19" t="n">
        <v>0.30651287720099</v>
      </c>
      <c r="K10" s="19" t="n">
        <v>0.33205207255135</v>
      </c>
      <c r="L10" s="19" t="n">
        <v>0.347038187748593</v>
      </c>
      <c r="M10" s="19"/>
      <c r="N10" s="19" t="n">
        <v>0.292086018535213</v>
      </c>
      <c r="O10" s="19" t="n">
        <v>0.351323626383988</v>
      </c>
      <c r="P10" s="19" t="n">
        <v>0.285024980466342</v>
      </c>
      <c r="Q10" s="19" t="n">
        <v>0.379153562603746</v>
      </c>
      <c r="R10" s="19" t="n">
        <v>0.29731677897326</v>
      </c>
      <c r="S10" s="19"/>
      <c r="T10" s="19" t="n">
        <v>0.310928339077495</v>
      </c>
      <c r="U10" s="19" t="n">
        <v>0.35551155215405</v>
      </c>
      <c r="V10" s="19" t="n">
        <v>0.359764420670681</v>
      </c>
      <c r="W10" s="19" t="n">
        <v>0.323192404103399</v>
      </c>
      <c r="X10" s="19"/>
      <c r="Y10" s="19" t="n">
        <v>0.328626097724244</v>
      </c>
      <c r="Z10" s="19" t="n">
        <v>0.355395290051515</v>
      </c>
      <c r="AA10" s="19" t="n">
        <v>0.322059694061844</v>
      </c>
      <c r="AB10" s="19" t="n">
        <v>0.341722165269955</v>
      </c>
      <c r="AC10" s="19" t="n">
        <v>0.372405286693778</v>
      </c>
      <c r="AD10" s="19" t="n">
        <v>0.327176830905265</v>
      </c>
      <c r="AE10" s="19"/>
      <c r="AF10" s="19" t="n">
        <v>0.333187907958783</v>
      </c>
      <c r="AG10" s="19"/>
      <c r="AH10" s="19" t="n">
        <v>0.338446411660659</v>
      </c>
      <c r="AI10" s="19"/>
      <c r="AJ10" s="19" t="n">
        <v>0.332068854764059</v>
      </c>
      <c r="AK10" s="19" t="n">
        <v>0.387352212137854</v>
      </c>
      <c r="AL10" s="19" t="n">
        <v>0.361754126261759</v>
      </c>
      <c r="AM10" s="19" t="n">
        <v>0.288731546260302</v>
      </c>
      <c r="AN10" s="19" t="n">
        <v>0.257872748362138</v>
      </c>
      <c r="AO10" s="19" t="n">
        <v>0.368678084191778</v>
      </c>
      <c r="AP10" s="19" t="n">
        <v>0.267565534970407</v>
      </c>
    </row>
    <row r="11">
      <c r="B11" s="20" t="s">
        <v>303</v>
      </c>
      <c r="C11" s="19" t="n">
        <v>0.231745735162726</v>
      </c>
      <c r="D11" s="19" t="n">
        <v>0.254434735609633</v>
      </c>
      <c r="E11" s="19" t="n">
        <v>0.209000377407404</v>
      </c>
      <c r="F11" s="19"/>
      <c r="G11" s="19" t="n">
        <v>0.269730363365183</v>
      </c>
      <c r="H11" s="19" t="n">
        <v>0.19832098077055</v>
      </c>
      <c r="I11" s="19" t="n">
        <v>0.222871893486297</v>
      </c>
      <c r="J11" s="19" t="n">
        <v>0.220755785122315</v>
      </c>
      <c r="K11" s="19" t="n">
        <v>0.211090131954952</v>
      </c>
      <c r="L11" s="19" t="n">
        <v>0.267356219764046</v>
      </c>
      <c r="M11" s="19"/>
      <c r="N11" s="19" t="n">
        <v>0.355638094465084</v>
      </c>
      <c r="O11" s="19" t="n">
        <v>0.236127360596458</v>
      </c>
      <c r="P11" s="19" t="n">
        <v>0.288193095481617</v>
      </c>
      <c r="Q11" s="19" t="n">
        <v>0.153446652507371</v>
      </c>
      <c r="R11" s="19" t="n">
        <v>0.235626538386792</v>
      </c>
      <c r="S11" s="19"/>
      <c r="T11" s="19" t="n">
        <v>0.306753685276395</v>
      </c>
      <c r="U11" s="19" t="n">
        <v>0.251670248490176</v>
      </c>
      <c r="V11" s="19" t="n">
        <v>0.226007962400232</v>
      </c>
      <c r="W11" s="19" t="n">
        <v>0.206031446827538</v>
      </c>
      <c r="X11" s="19"/>
      <c r="Y11" s="19" t="n">
        <v>0.212801917291645</v>
      </c>
      <c r="Z11" s="19" t="n">
        <v>0.210481443345307</v>
      </c>
      <c r="AA11" s="19" t="n">
        <v>0.28104197323931</v>
      </c>
      <c r="AB11" s="19" t="n">
        <v>0.219652505722605</v>
      </c>
      <c r="AC11" s="19" t="n">
        <v>0.309209826410207</v>
      </c>
      <c r="AD11" s="19" t="n">
        <v>0.117985342896511</v>
      </c>
      <c r="AE11" s="19"/>
      <c r="AF11" s="19" t="n">
        <v>0.252502394625636</v>
      </c>
      <c r="AG11" s="19"/>
      <c r="AH11" s="19" t="n">
        <v>0.229171461738692</v>
      </c>
      <c r="AI11" s="19"/>
      <c r="AJ11" s="19" t="n">
        <v>0.235301968530122</v>
      </c>
      <c r="AK11" s="19" t="n">
        <v>0.22900169644045</v>
      </c>
      <c r="AL11" s="19" t="n">
        <v>0.257125447282635</v>
      </c>
      <c r="AM11" s="19" t="n">
        <v>0.232579238166841</v>
      </c>
      <c r="AN11" s="19" t="n">
        <v>0.244200306018727</v>
      </c>
      <c r="AO11" s="19" t="n">
        <v>0.245955692064723</v>
      </c>
      <c r="AP11" s="19" t="n">
        <v>0.184184663419935</v>
      </c>
    </row>
    <row r="12">
      <c r="B12" s="20" t="s">
        <v>304</v>
      </c>
      <c r="C12" s="19" t="n">
        <v>0.0508423835147971</v>
      </c>
      <c r="D12" s="19" t="n">
        <v>0.0461848559473792</v>
      </c>
      <c r="E12" s="19" t="n">
        <v>0.0555114799355095</v>
      </c>
      <c r="F12" s="19"/>
      <c r="G12" s="19" t="n">
        <v>0.0620337172282093</v>
      </c>
      <c r="H12" s="19" t="n">
        <v>0.0701736665430855</v>
      </c>
      <c r="I12" s="19" t="n">
        <v>0.0452944556419861</v>
      </c>
      <c r="J12" s="19" t="n">
        <v>0.0345752426852717</v>
      </c>
      <c r="K12" s="19" t="n">
        <v>0.0874600801487766</v>
      </c>
      <c r="L12" s="19" t="n">
        <v>0.0229280942275942</v>
      </c>
      <c r="M12" s="19"/>
      <c r="N12" s="19" t="n">
        <v>0.0589176552212627</v>
      </c>
      <c r="O12" s="19" t="n">
        <v>0.044014380382627</v>
      </c>
      <c r="P12" s="19" t="n">
        <v>0.0413122203886085</v>
      </c>
      <c r="Q12" s="19" t="n">
        <v>0.061094511244178</v>
      </c>
      <c r="R12" s="19" t="n">
        <v>0.0527434252714552</v>
      </c>
      <c r="S12" s="19"/>
      <c r="T12" s="19" t="n">
        <v>0.017103858863375</v>
      </c>
      <c r="U12" s="19" t="n">
        <v>0.0526985713687112</v>
      </c>
      <c r="V12" s="19" t="n">
        <v>0.056901351657358</v>
      </c>
      <c r="W12" s="19" t="n">
        <v>0.054807481393936</v>
      </c>
      <c r="X12" s="19"/>
      <c r="Y12" s="19" t="n">
        <v>0.0577053354141655</v>
      </c>
      <c r="Z12" s="19" t="n">
        <v>0.0397573739025659</v>
      </c>
      <c r="AA12" s="19" t="n">
        <v>0.0419943566726551</v>
      </c>
      <c r="AB12" s="19" t="n">
        <v>0.0409211104919782</v>
      </c>
      <c r="AC12" s="19" t="n">
        <v>0.0330209947713516</v>
      </c>
      <c r="AD12" s="19" t="n">
        <v>0.0941584640026931</v>
      </c>
      <c r="AE12" s="19"/>
      <c r="AF12" s="19" t="n">
        <v>0.0427245187657321</v>
      </c>
      <c r="AG12" s="19"/>
      <c r="AH12" s="19" t="n">
        <v>0.0486831481668817</v>
      </c>
      <c r="AI12" s="19"/>
      <c r="AJ12" s="19" t="n">
        <v>0.0573233744457462</v>
      </c>
      <c r="AK12" s="19" t="n">
        <v>0.0512323702301168</v>
      </c>
      <c r="AL12" s="19" t="n">
        <v>0.0421174789937698</v>
      </c>
      <c r="AM12" s="19" t="n">
        <v>0.0535412382303032</v>
      </c>
      <c r="AN12" s="19" t="n">
        <v>0.0508810562628801</v>
      </c>
      <c r="AO12" s="19" t="n">
        <v>0.0270373922842949</v>
      </c>
      <c r="AP12" s="19" t="n">
        <v>0.0621562739060517</v>
      </c>
    </row>
    <row r="13">
      <c r="B13" s="20" t="s">
        <v>305</v>
      </c>
      <c r="C13" s="19" t="n">
        <v>0.0835163408803802</v>
      </c>
      <c r="D13" s="19" t="n">
        <v>0.0807323779732206</v>
      </c>
      <c r="E13" s="19" t="n">
        <v>0.0863072188853003</v>
      </c>
      <c r="F13" s="19"/>
      <c r="G13" s="19" t="n">
        <v>0.0433528060947414</v>
      </c>
      <c r="H13" s="19" t="n">
        <v>0.0985524878657836</v>
      </c>
      <c r="I13" s="19" t="n">
        <v>0.050830727969579</v>
      </c>
      <c r="J13" s="19" t="n">
        <v>0.115125065637358</v>
      </c>
      <c r="K13" s="19" t="n">
        <v>0.102877589584656</v>
      </c>
      <c r="L13" s="19" t="n">
        <v>0.0780370546111218</v>
      </c>
      <c r="M13" s="19"/>
      <c r="N13" s="19" t="n">
        <v>0.0467047778438562</v>
      </c>
      <c r="O13" s="19" t="n">
        <v>0.0692385480180234</v>
      </c>
      <c r="P13" s="19" t="n">
        <v>0.0706873511653254</v>
      </c>
      <c r="Q13" s="19" t="n">
        <v>0.103574176179276</v>
      </c>
      <c r="R13" s="19" t="n">
        <v>0.102209798295939</v>
      </c>
      <c r="S13" s="19"/>
      <c r="T13" s="19" t="n">
        <v>0.019710539534869</v>
      </c>
      <c r="U13" s="19" t="n">
        <v>0.110141127647898</v>
      </c>
      <c r="V13" s="19" t="n">
        <v>0.0975880064637168</v>
      </c>
      <c r="W13" s="19" t="n">
        <v>0.0719492757707761</v>
      </c>
      <c r="X13" s="19"/>
      <c r="Y13" s="19" t="n">
        <v>0.0831782684783395</v>
      </c>
      <c r="Z13" s="19" t="n">
        <v>0.0742241119038701</v>
      </c>
      <c r="AA13" s="19" t="n">
        <v>0.0789019054041147</v>
      </c>
      <c r="AB13" s="19" t="n">
        <v>0.099175849952872</v>
      </c>
      <c r="AC13" s="19" t="n">
        <v>0.0191829883316013</v>
      </c>
      <c r="AD13" s="19" t="n">
        <v>0.158124425786619</v>
      </c>
      <c r="AE13" s="19"/>
      <c r="AF13" s="19" t="n">
        <v>0.0863766595804223</v>
      </c>
      <c r="AG13" s="19"/>
      <c r="AH13" s="19" t="n">
        <v>0.0759502507862101</v>
      </c>
      <c r="AI13" s="19"/>
      <c r="AJ13" s="19" t="n">
        <v>0.0582789923460316</v>
      </c>
      <c r="AK13" s="19" t="n">
        <v>0.050295928353122</v>
      </c>
      <c r="AL13" s="19" t="n">
        <v>0.0656327449581343</v>
      </c>
      <c r="AM13" s="19" t="n">
        <v>0.131472658979718</v>
      </c>
      <c r="AN13" s="19" t="n">
        <v>0.18973874729423</v>
      </c>
      <c r="AO13" s="19" t="n">
        <v>0.0616215316265239</v>
      </c>
      <c r="AP13" s="19" t="n">
        <v>0.116512229217481</v>
      </c>
    </row>
    <row r="14">
      <c r="B14" s="20" t="s">
        <v>60</v>
      </c>
      <c r="C14" s="19" t="n">
        <v>0.0807247869843404</v>
      </c>
      <c r="D14" s="19" t="n">
        <v>0.0669186568269786</v>
      </c>
      <c r="E14" s="19" t="n">
        <v>0.0945652102493747</v>
      </c>
      <c r="F14" s="19"/>
      <c r="G14" s="19" t="n">
        <v>0.0543128947799203</v>
      </c>
      <c r="H14" s="19" t="n">
        <v>0.0837716071043064</v>
      </c>
      <c r="I14" s="19" t="n">
        <v>0.0978962212785153</v>
      </c>
      <c r="J14" s="19" t="n">
        <v>0.0951450189403617</v>
      </c>
      <c r="K14" s="19" t="n">
        <v>0.0741463466913444</v>
      </c>
      <c r="L14" s="19" t="n">
        <v>0.0720984448318126</v>
      </c>
      <c r="M14" s="19"/>
      <c r="N14" s="19" t="n">
        <v>0.131901635783189</v>
      </c>
      <c r="O14" s="19" t="n">
        <v>0.0774754819641656</v>
      </c>
      <c r="P14" s="19" t="n">
        <v>0.112258378859153</v>
      </c>
      <c r="Q14" s="19" t="n">
        <v>0.0609962075625229</v>
      </c>
      <c r="R14" s="19" t="n">
        <v>0.0481521477448514</v>
      </c>
      <c r="S14" s="19"/>
      <c r="T14" s="19" t="n">
        <v>0.0749189419513255</v>
      </c>
      <c r="U14" s="19" t="n">
        <v>0.0641298480249853</v>
      </c>
      <c r="V14" s="19" t="n">
        <v>0.121707255376083</v>
      </c>
      <c r="W14" s="19" t="n">
        <v>0.0734039011808987</v>
      </c>
      <c r="X14" s="19"/>
      <c r="Y14" s="19" t="n">
        <v>0.0735784476031932</v>
      </c>
      <c r="Z14" s="19" t="n">
        <v>0.0323163452199169</v>
      </c>
      <c r="AA14" s="19" t="n">
        <v>0.0815370161576975</v>
      </c>
      <c r="AB14" s="19" t="n">
        <v>0.129065914731646</v>
      </c>
      <c r="AC14" s="19" t="n">
        <v>0.0481188975674834</v>
      </c>
      <c r="AD14" s="19" t="n">
        <v>0.137833283788332</v>
      </c>
      <c r="AE14" s="19"/>
      <c r="AF14" s="19" t="n">
        <v>0.0637418984284898</v>
      </c>
      <c r="AG14" s="19"/>
      <c r="AH14" s="19" t="n">
        <v>0.078788291033601</v>
      </c>
      <c r="AI14" s="19"/>
      <c r="AJ14" s="19" t="n">
        <v>0.0734631362231979</v>
      </c>
      <c r="AK14" s="19" t="n">
        <v>0.0786708699911505</v>
      </c>
      <c r="AL14" s="19" t="n">
        <v>0.0591047452572756</v>
      </c>
      <c r="AM14" s="19" t="n">
        <v>0.0656361600352069</v>
      </c>
      <c r="AN14" s="19" t="n">
        <v>0.152766721900486</v>
      </c>
      <c r="AO14" s="19" t="n">
        <v>0.114051000449673</v>
      </c>
      <c r="AP14" s="19" t="n">
        <v>0.0729848562972106</v>
      </c>
    </row>
    <row r="15">
      <c r="B15" s="20" t="s">
        <v>306</v>
      </c>
      <c r="C15" s="23" t="n">
        <v>0.553170753457756</v>
      </c>
      <c r="D15" s="23" t="n">
        <v>0.551729373642789</v>
      </c>
      <c r="E15" s="23" t="n">
        <v>0.554615713522412</v>
      </c>
      <c r="F15" s="23"/>
      <c r="G15" s="23" t="n">
        <v>0.570570218531946</v>
      </c>
      <c r="H15" s="23" t="n">
        <v>0.549181257716275</v>
      </c>
      <c r="I15" s="23" t="n">
        <v>0.583106701623622</v>
      </c>
      <c r="J15" s="23" t="n">
        <v>0.534398887614694</v>
      </c>
      <c r="K15" s="23" t="n">
        <v>0.52442585162027</v>
      </c>
      <c r="L15" s="23" t="n">
        <v>0.559580186565426</v>
      </c>
      <c r="M15" s="23"/>
      <c r="N15" s="23" t="n">
        <v>0.406837836686608</v>
      </c>
      <c r="O15" s="23" t="n">
        <v>0.573144229038726</v>
      </c>
      <c r="P15" s="23" t="n">
        <v>0.487548954105296</v>
      </c>
      <c r="Q15" s="23" t="n">
        <v>0.620888452506652</v>
      </c>
      <c r="R15" s="23" t="n">
        <v>0.561268090300962</v>
      </c>
      <c r="S15" s="23"/>
      <c r="T15" s="23" t="n">
        <v>0.581512974374035</v>
      </c>
      <c r="U15" s="23" t="n">
        <v>0.52136020446823</v>
      </c>
      <c r="V15" s="23" t="n">
        <v>0.49779542410261</v>
      </c>
      <c r="W15" s="23" t="n">
        <v>0.593807894826851</v>
      </c>
      <c r="X15" s="23"/>
      <c r="Y15" s="23" t="n">
        <v>0.572736031212657</v>
      </c>
      <c r="Z15" s="23" t="n">
        <v>0.64322072562834</v>
      </c>
      <c r="AA15" s="23" t="n">
        <v>0.516524748526223</v>
      </c>
      <c r="AB15" s="23" t="n">
        <v>0.511184619100899</v>
      </c>
      <c r="AC15" s="23" t="n">
        <v>0.590467292919356</v>
      </c>
      <c r="AD15" s="23" t="n">
        <v>0.491898483525845</v>
      </c>
      <c r="AE15" s="23"/>
      <c r="AF15" s="23" t="n">
        <v>0.55465452859972</v>
      </c>
      <c r="AG15" s="23"/>
      <c r="AH15" s="23" t="n">
        <v>0.567406848274616</v>
      </c>
      <c r="AI15" s="23"/>
      <c r="AJ15" s="23" t="n">
        <v>0.575632528454902</v>
      </c>
      <c r="AK15" s="23" t="n">
        <v>0.590799134985161</v>
      </c>
      <c r="AL15" s="23" t="n">
        <v>0.576019583508186</v>
      </c>
      <c r="AM15" s="23" t="n">
        <v>0.516770704587931</v>
      </c>
      <c r="AN15" s="23" t="n">
        <v>0.362413168523677</v>
      </c>
      <c r="AO15" s="23" t="n">
        <v>0.551334383574785</v>
      </c>
      <c r="AP15" s="23" t="n">
        <v>0.564161977159322</v>
      </c>
    </row>
    <row r="16">
      <c r="B16" s="20" t="s">
        <v>307</v>
      </c>
      <c r="C16" s="23" t="n">
        <v>0.134358724395177</v>
      </c>
      <c r="D16" s="23" t="n">
        <v>0.1269172339206</v>
      </c>
      <c r="E16" s="23" t="n">
        <v>0.14181869882081</v>
      </c>
      <c r="F16" s="23"/>
      <c r="G16" s="23" t="n">
        <v>0.105386523322951</v>
      </c>
      <c r="H16" s="23" t="n">
        <v>0.168726154408869</v>
      </c>
      <c r="I16" s="23" t="n">
        <v>0.0961251836115651</v>
      </c>
      <c r="J16" s="23" t="n">
        <v>0.14970030832263</v>
      </c>
      <c r="K16" s="23" t="n">
        <v>0.190337669733433</v>
      </c>
      <c r="L16" s="23" t="n">
        <v>0.100965148838716</v>
      </c>
      <c r="M16" s="23"/>
      <c r="N16" s="23" t="n">
        <v>0.105622433065119</v>
      </c>
      <c r="O16" s="23" t="n">
        <v>0.11325292840065</v>
      </c>
      <c r="P16" s="23" t="n">
        <v>0.111999571553934</v>
      </c>
      <c r="Q16" s="23" t="n">
        <v>0.164668687423454</v>
      </c>
      <c r="R16" s="23" t="n">
        <v>0.154953223567394</v>
      </c>
      <c r="S16" s="23"/>
      <c r="T16" s="23" t="n">
        <v>0.0368143983982441</v>
      </c>
      <c r="U16" s="23" t="n">
        <v>0.16283969901661</v>
      </c>
      <c r="V16" s="23" t="n">
        <v>0.154489358121075</v>
      </c>
      <c r="W16" s="23" t="n">
        <v>0.126756757164712</v>
      </c>
      <c r="X16" s="23"/>
      <c r="Y16" s="23" t="n">
        <v>0.140883603892505</v>
      </c>
      <c r="Z16" s="23" t="n">
        <v>0.113981485806436</v>
      </c>
      <c r="AA16" s="23" t="n">
        <v>0.12089626207677</v>
      </c>
      <c r="AB16" s="23" t="n">
        <v>0.14009696044485</v>
      </c>
      <c r="AC16" s="23" t="n">
        <v>0.052203983102953</v>
      </c>
      <c r="AD16" s="23" t="n">
        <v>0.252282889789312</v>
      </c>
      <c r="AE16" s="23"/>
      <c r="AF16" s="23" t="n">
        <v>0.129101178346154</v>
      </c>
      <c r="AG16" s="23"/>
      <c r="AH16" s="23" t="n">
        <v>0.124633398953092</v>
      </c>
      <c r="AI16" s="23"/>
      <c r="AJ16" s="23" t="n">
        <v>0.115602366791778</v>
      </c>
      <c r="AK16" s="23" t="n">
        <v>0.101528298583239</v>
      </c>
      <c r="AL16" s="23" t="n">
        <v>0.107750223951904</v>
      </c>
      <c r="AM16" s="23" t="n">
        <v>0.185013897210021</v>
      </c>
      <c r="AN16" s="23" t="n">
        <v>0.24061980355711</v>
      </c>
      <c r="AO16" s="23" t="n">
        <v>0.0886589239108188</v>
      </c>
      <c r="AP16" s="23" t="n">
        <v>0.178668503123532</v>
      </c>
    </row>
    <row r="17">
      <c r="B17" s="20" t="s">
        <v>243</v>
      </c>
      <c r="C17" s="24" t="n">
        <v>0.418812029062579</v>
      </c>
      <c r="D17" s="24" t="n">
        <v>0.424812139722189</v>
      </c>
      <c r="E17" s="24" t="n">
        <v>0.412797014701602</v>
      </c>
      <c r="F17" s="24"/>
      <c r="G17" s="24" t="n">
        <v>0.465183695208995</v>
      </c>
      <c r="H17" s="24" t="n">
        <v>0.380455103307406</v>
      </c>
      <c r="I17" s="24" t="n">
        <v>0.486981518012057</v>
      </c>
      <c r="J17" s="24" t="n">
        <v>0.384698579292064</v>
      </c>
      <c r="K17" s="24" t="n">
        <v>0.334088181886838</v>
      </c>
      <c r="L17" s="24" t="n">
        <v>0.45861503772671</v>
      </c>
      <c r="M17" s="24"/>
      <c r="N17" s="24" t="n">
        <v>0.301215403621489</v>
      </c>
      <c r="O17" s="24" t="n">
        <v>0.459891300638075</v>
      </c>
      <c r="P17" s="24" t="n">
        <v>0.375549382551362</v>
      </c>
      <c r="Q17" s="24" t="n">
        <v>0.456219765083199</v>
      </c>
      <c r="R17" s="24" t="n">
        <v>0.406314866733568</v>
      </c>
      <c r="S17" s="24"/>
      <c r="T17" s="24" t="n">
        <v>0.544698575975791</v>
      </c>
      <c r="U17" s="24" t="n">
        <v>0.35852050545162</v>
      </c>
      <c r="V17" s="24" t="n">
        <v>0.343306065981535</v>
      </c>
      <c r="W17" s="24" t="n">
        <v>0.467051137662139</v>
      </c>
      <c r="X17" s="24"/>
      <c r="Y17" s="24" t="n">
        <v>0.431852427320151</v>
      </c>
      <c r="Z17" s="24" t="n">
        <v>0.529239239821904</v>
      </c>
      <c r="AA17" s="24" t="n">
        <v>0.395628486449453</v>
      </c>
      <c r="AB17" s="24" t="n">
        <v>0.371087658656049</v>
      </c>
      <c r="AC17" s="24" t="n">
        <v>0.538263309816403</v>
      </c>
      <c r="AD17" s="24" t="n">
        <v>0.239615593736533</v>
      </c>
      <c r="AE17" s="24"/>
      <c r="AF17" s="24" t="n">
        <v>0.425553350253566</v>
      </c>
      <c r="AG17" s="24"/>
      <c r="AH17" s="24" t="n">
        <v>0.442773449321524</v>
      </c>
      <c r="AI17" s="24"/>
      <c r="AJ17" s="24" t="n">
        <v>0.460030161663124</v>
      </c>
      <c r="AK17" s="24" t="n">
        <v>0.489270836401922</v>
      </c>
      <c r="AL17" s="24" t="n">
        <v>0.468269359556282</v>
      </c>
      <c r="AM17" s="24" t="n">
        <v>0.33175680737791</v>
      </c>
      <c r="AN17" s="24" t="n">
        <v>0.121793364966568</v>
      </c>
      <c r="AO17" s="24" t="n">
        <v>0.462675459663967</v>
      </c>
      <c r="AP17" s="24" t="n">
        <v>0.385493474035789</v>
      </c>
    </row>
    <row r="18">
      <c r="B18" s="18"/>
    </row>
    <row r="19">
      <c r="B19" t="s">
        <v>65</v>
      </c>
    </row>
    <row r="20">
      <c r="B20" t="s">
        <v>66</v>
      </c>
    </row>
    <row r="22">
      <c r="B22" s="9" t="str">
        <f>=HYPERLINK("#'Contents'!A1", "Return to Contents")</f>
      </c>
    </row>
  </sheetData>
  <mergeCells count="9">
    <mergeCell ref="D5:E5"/>
    <mergeCell ref="G5:L5"/>
    <mergeCell ref="N5:R5"/>
    <mergeCell ref="T5:W5"/>
    <mergeCell ref="Y5:AD5"/>
    <mergeCell ref="AF5:AF5"/>
    <mergeCell ref="AH5:AH5"/>
    <mergeCell ref="AJ5:AP5"/>
    <mergeCell ref="D2:AJ2"/>
  </mergeCells>
  <pageMargins left="0.7" right="0.7" top="0.75" bottom="0.75" header="0.3" footer="0.3"/>
  <pageSetup paperSize="9" orientation="portrait" horizontalDpi="300" verticalDpi="300" r:id="rId2"/>
  <drawing r:id="rId1"/>
</worksheet>
</file>

<file path=xl/worksheets/sheet9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2.21" hidden="0" customWidth="1"/>
    <col min="20" max="20" width="10.71" hidden="0" customWidth="1"/>
    <col min="21" max="21" width="10.71" hidden="0" customWidth="1"/>
    <col min="22" max="22" width="10.71" hidden="0" customWidth="1"/>
    <col min="23" max="23" width="10.71" hidden="0" customWidth="1"/>
    <col min="24" max="24" width="2.2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2.21" hidden="0" customWidth="1"/>
    <col min="34" max="34" width="10.71" hidden="0" customWidth="1"/>
    <col min="35" max="35" width="2.2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s>
  <sheetData>
    <row r="2" ht="40" customHeight="1">
      <c r="D2" s="16" t="s">
        <v>317</v>
      </c>
    </row>
    <row r="5" ht="30" customHeight="1">
      <c r="B5" s="17"/>
      <c r="C5" s="17"/>
      <c r="D5" s="17" t="s">
        <v>51</v>
      </c>
      <c r="E5" s="17"/>
      <c r="F5" s="17"/>
      <c r="G5" s="17" t="s">
        <v>52</v>
      </c>
      <c r="H5" s="17"/>
      <c r="I5" s="17"/>
      <c r="J5" s="17"/>
      <c r="K5" s="17"/>
      <c r="L5" s="17"/>
      <c r="M5" s="17"/>
      <c r="N5" s="17" t="s">
        <v>53</v>
      </c>
      <c r="O5" s="17"/>
      <c r="P5" s="17"/>
      <c r="Q5" s="17"/>
      <c r="R5" s="17"/>
      <c r="S5" s="17"/>
      <c r="T5" s="17" t="s">
        <v>54</v>
      </c>
      <c r="U5" s="17"/>
      <c r="V5" s="17"/>
      <c r="W5" s="17"/>
      <c r="X5" s="17"/>
      <c r="Y5" s="17" t="s">
        <v>55</v>
      </c>
      <c r="Z5" s="17"/>
      <c r="AA5" s="17"/>
      <c r="AB5" s="17"/>
      <c r="AC5" s="17"/>
      <c r="AD5" s="17"/>
      <c r="AE5" s="17"/>
      <c r="AF5" s="17" t="s">
        <v>42</v>
      </c>
      <c r="AG5" s="17"/>
      <c r="AH5" s="17" t="s">
        <v>43</v>
      </c>
      <c r="AI5" s="17"/>
      <c r="AJ5" s="17" t="s">
        <v>56</v>
      </c>
      <c r="AK5" s="17"/>
      <c r="AL5" s="17"/>
      <c r="AM5" s="17"/>
      <c r="AN5" s="17"/>
      <c r="AO5" s="17"/>
      <c r="AP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R6" s="13" t="s">
        <v>31</v>
      </c>
      <c r="T6" s="13" t="s">
        <v>32</v>
      </c>
      <c r="U6" s="13" t="s">
        <v>33</v>
      </c>
      <c r="V6" s="13" t="s">
        <v>34</v>
      </c>
      <c r="W6" s="13" t="s">
        <v>35</v>
      </c>
      <c r="Y6" s="13" t="s">
        <v>36</v>
      </c>
      <c r="Z6" s="13" t="s">
        <v>37</v>
      </c>
      <c r="AA6" s="13" t="s">
        <v>38</v>
      </c>
      <c r="AB6" s="13" t="s">
        <v>39</v>
      </c>
      <c r="AC6" s="13" t="s">
        <v>40</v>
      </c>
      <c r="AD6" s="13" t="s">
        <v>41</v>
      </c>
      <c r="AF6" s="13" t="s">
        <v>42</v>
      </c>
      <c r="AH6" s="13" t="s">
        <v>43</v>
      </c>
      <c r="AJ6" s="13" t="s">
        <v>44</v>
      </c>
      <c r="AK6" s="13" t="s">
        <v>45</v>
      </c>
      <c r="AL6" s="13" t="s">
        <v>46</v>
      </c>
      <c r="AM6" s="13" t="s">
        <v>47</v>
      </c>
      <c r="AN6" s="13" t="s">
        <v>48</v>
      </c>
      <c r="AO6" s="13" t="s">
        <v>49</v>
      </c>
      <c r="AP6" s="13" t="s">
        <v>50</v>
      </c>
    </row>
    <row r="7" ht="30" customHeight="1">
      <c r="B7" s="11" t="s">
        <v>19</v>
      </c>
      <c r="C7" s="11" t="n">
        <v>1001</v>
      </c>
      <c r="D7" s="11" t="n">
        <v>498</v>
      </c>
      <c r="E7" s="11" t="n">
        <v>503</v>
      </c>
      <c r="F7" s="11"/>
      <c r="G7" s="11" t="n">
        <v>125</v>
      </c>
      <c r="H7" s="11" t="n">
        <v>185</v>
      </c>
      <c r="I7" s="11" t="n">
        <v>192</v>
      </c>
      <c r="J7" s="11" t="n">
        <v>175</v>
      </c>
      <c r="K7" s="11" t="n">
        <v>131</v>
      </c>
      <c r="L7" s="11" t="n">
        <v>193</v>
      </c>
      <c r="M7" s="11"/>
      <c r="N7" s="11" t="n">
        <v>55</v>
      </c>
      <c r="O7" s="11" t="n">
        <v>178</v>
      </c>
      <c r="P7" s="11" t="n">
        <v>209</v>
      </c>
      <c r="Q7" s="11" t="n">
        <v>374</v>
      </c>
      <c r="R7" s="11" t="n">
        <v>183</v>
      </c>
      <c r="S7" s="11"/>
      <c r="T7" s="11" t="n">
        <v>51</v>
      </c>
      <c r="U7" s="11" t="n">
        <v>158</v>
      </c>
      <c r="V7" s="11" t="n">
        <v>168</v>
      </c>
      <c r="W7" s="11" t="n">
        <v>523</v>
      </c>
      <c r="X7" s="11"/>
      <c r="Y7" s="11" t="n">
        <v>473</v>
      </c>
      <c r="Z7" s="11" t="n">
        <v>105</v>
      </c>
      <c r="AA7" s="11" t="n">
        <v>228</v>
      </c>
      <c r="AB7" s="11" t="n">
        <v>58</v>
      </c>
      <c r="AC7" s="11" t="n">
        <v>67</v>
      </c>
      <c r="AD7" s="11" t="n">
        <v>60</v>
      </c>
      <c r="AE7" s="11"/>
      <c r="AF7" s="11" t="n">
        <v>484</v>
      </c>
      <c r="AG7" s="11"/>
      <c r="AH7" s="11" t="n">
        <v>939</v>
      </c>
      <c r="AI7" s="11"/>
      <c r="AJ7" s="11" t="n">
        <v>270</v>
      </c>
      <c r="AK7" s="11" t="n">
        <v>188</v>
      </c>
      <c r="AL7" s="11" t="n">
        <v>196</v>
      </c>
      <c r="AM7" s="11" t="n">
        <v>89</v>
      </c>
      <c r="AN7" s="11" t="n">
        <v>62</v>
      </c>
      <c r="AO7" s="11" t="n">
        <v>98</v>
      </c>
      <c r="AP7" s="11" t="n">
        <v>98</v>
      </c>
    </row>
    <row r="8" ht="30" customHeight="1">
      <c r="B8" s="12" t="s">
        <v>20</v>
      </c>
      <c r="C8" s="12" t="n">
        <v>1001</v>
      </c>
      <c r="D8" s="12" t="n">
        <v>501</v>
      </c>
      <c r="E8" s="12" t="n">
        <v>500</v>
      </c>
      <c r="F8" s="12"/>
      <c r="G8" s="12" t="n">
        <v>108</v>
      </c>
      <c r="H8" s="12" t="n">
        <v>174</v>
      </c>
      <c r="I8" s="12" t="n">
        <v>165</v>
      </c>
      <c r="J8" s="12" t="n">
        <v>172</v>
      </c>
      <c r="K8" s="12" t="n">
        <v>152</v>
      </c>
      <c r="L8" s="12" t="n">
        <v>230</v>
      </c>
      <c r="M8" s="12"/>
      <c r="N8" s="12" t="n">
        <v>68</v>
      </c>
      <c r="O8" s="12" t="n">
        <v>207</v>
      </c>
      <c r="P8" s="12" t="n">
        <v>264</v>
      </c>
      <c r="Q8" s="12" t="n">
        <v>311</v>
      </c>
      <c r="R8" s="12" t="n">
        <v>149</v>
      </c>
      <c r="S8" s="12"/>
      <c r="T8" s="12" t="n">
        <v>49</v>
      </c>
      <c r="U8" s="12" t="n">
        <v>181</v>
      </c>
      <c r="V8" s="12" t="n">
        <v>180</v>
      </c>
      <c r="W8" s="12" t="n">
        <v>487</v>
      </c>
      <c r="X8" s="12"/>
      <c r="Y8" s="12" t="n">
        <v>424</v>
      </c>
      <c r="Z8" s="12" t="n">
        <v>104</v>
      </c>
      <c r="AA8" s="12" t="n">
        <v>272</v>
      </c>
      <c r="AB8" s="12" t="n">
        <v>65</v>
      </c>
      <c r="AC8" s="12" t="n">
        <v>57</v>
      </c>
      <c r="AD8" s="12" t="n">
        <v>67</v>
      </c>
      <c r="AE8" s="12"/>
      <c r="AF8" s="12" t="n">
        <v>498</v>
      </c>
      <c r="AG8" s="12"/>
      <c r="AH8" s="12" t="n">
        <v>939</v>
      </c>
      <c r="AI8" s="12"/>
      <c r="AJ8" s="12" t="n">
        <v>241</v>
      </c>
      <c r="AK8" s="12" t="n">
        <v>190</v>
      </c>
      <c r="AL8" s="12" t="n">
        <v>170</v>
      </c>
      <c r="AM8" s="12" t="n">
        <v>93</v>
      </c>
      <c r="AN8" s="12" t="n">
        <v>76</v>
      </c>
      <c r="AO8" s="12" t="n">
        <v>86</v>
      </c>
      <c r="AP8" s="12" t="n">
        <v>145</v>
      </c>
    </row>
    <row r="9">
      <c r="B9" s="20" t="s">
        <v>301</v>
      </c>
      <c r="C9" s="19" t="n">
        <v>0.27009236090437</v>
      </c>
      <c r="D9" s="19" t="n">
        <v>0.284909435675038</v>
      </c>
      <c r="E9" s="19" t="n">
        <v>0.255238481936239</v>
      </c>
      <c r="F9" s="19"/>
      <c r="G9" s="19" t="n">
        <v>0.309148058753232</v>
      </c>
      <c r="H9" s="19" t="n">
        <v>0.278046433014605</v>
      </c>
      <c r="I9" s="19" t="n">
        <v>0.20991064319445</v>
      </c>
      <c r="J9" s="19" t="n">
        <v>0.255339338346623</v>
      </c>
      <c r="K9" s="19" t="n">
        <v>0.263287665456906</v>
      </c>
      <c r="L9" s="19" t="n">
        <v>0.304376857689426</v>
      </c>
      <c r="M9" s="19"/>
      <c r="N9" s="19" t="n">
        <v>0.275283408015373</v>
      </c>
      <c r="O9" s="19" t="n">
        <v>0.246054767328297</v>
      </c>
      <c r="P9" s="19" t="n">
        <v>0.278777067136318</v>
      </c>
      <c r="Q9" s="19" t="n">
        <v>0.254480774711767</v>
      </c>
      <c r="R9" s="19" t="n">
        <v>0.317678794409645</v>
      </c>
      <c r="S9" s="19"/>
      <c r="T9" s="19" t="n">
        <v>0.34871335341447</v>
      </c>
      <c r="U9" s="19" t="n">
        <v>0.264916963141797</v>
      </c>
      <c r="V9" s="19" t="n">
        <v>0.261231837781009</v>
      </c>
      <c r="W9" s="19" t="n">
        <v>0.262495883149576</v>
      </c>
      <c r="X9" s="19"/>
      <c r="Y9" s="19" t="n">
        <v>0.240278055154582</v>
      </c>
      <c r="Z9" s="19" t="n">
        <v>0.361252902682726</v>
      </c>
      <c r="AA9" s="19" t="n">
        <v>0.291308676480271</v>
      </c>
      <c r="AB9" s="19" t="n">
        <v>0.18290521384218</v>
      </c>
      <c r="AC9" s="19" t="n">
        <v>0.354557490597529</v>
      </c>
      <c r="AD9" s="19" t="n">
        <v>0.234875195799169</v>
      </c>
      <c r="AE9" s="19"/>
      <c r="AF9" s="19" t="n">
        <v>0.249001384645141</v>
      </c>
      <c r="AG9" s="19"/>
      <c r="AH9" s="19" t="n">
        <v>0.273700050391976</v>
      </c>
      <c r="AI9" s="19"/>
      <c r="AJ9" s="19" t="n">
        <v>0.284426211709969</v>
      </c>
      <c r="AK9" s="19" t="n">
        <v>0.261866730389286</v>
      </c>
      <c r="AL9" s="19" t="n">
        <v>0.276904463798567</v>
      </c>
      <c r="AM9" s="19" t="n">
        <v>0.268351336633201</v>
      </c>
      <c r="AN9" s="19" t="n">
        <v>0.18538690964971</v>
      </c>
      <c r="AO9" s="19" t="n">
        <v>0.206393913770996</v>
      </c>
      <c r="AP9" s="19" t="n">
        <v>0.332354086888825</v>
      </c>
    </row>
    <row r="10">
      <c r="B10" s="20" t="s">
        <v>302</v>
      </c>
      <c r="C10" s="19" t="n">
        <v>0.349407062571001</v>
      </c>
      <c r="D10" s="19" t="n">
        <v>0.336284148675305</v>
      </c>
      <c r="E10" s="19" t="n">
        <v>0.362562572530478</v>
      </c>
      <c r="F10" s="19"/>
      <c r="G10" s="19" t="n">
        <v>0.35028985175344</v>
      </c>
      <c r="H10" s="19" t="n">
        <v>0.348937532177029</v>
      </c>
      <c r="I10" s="19" t="n">
        <v>0.382993013578946</v>
      </c>
      <c r="J10" s="19" t="n">
        <v>0.320994071964916</v>
      </c>
      <c r="K10" s="19" t="n">
        <v>0.302669462446016</v>
      </c>
      <c r="L10" s="19" t="n">
        <v>0.377416654196289</v>
      </c>
      <c r="M10" s="19"/>
      <c r="N10" s="19" t="n">
        <v>0.34665014974354</v>
      </c>
      <c r="O10" s="19" t="n">
        <v>0.387460363132106</v>
      </c>
      <c r="P10" s="19" t="n">
        <v>0.286429080711387</v>
      </c>
      <c r="Q10" s="19" t="n">
        <v>0.393376838703656</v>
      </c>
      <c r="R10" s="19" t="n">
        <v>0.321961696023307</v>
      </c>
      <c r="S10" s="19"/>
      <c r="T10" s="19" t="n">
        <v>0.399746306956592</v>
      </c>
      <c r="U10" s="19" t="n">
        <v>0.332915186118977</v>
      </c>
      <c r="V10" s="19" t="n">
        <v>0.346443087434807</v>
      </c>
      <c r="W10" s="19" t="n">
        <v>0.371264618620747</v>
      </c>
      <c r="X10" s="19"/>
      <c r="Y10" s="19" t="n">
        <v>0.373944973138007</v>
      </c>
      <c r="Z10" s="19" t="n">
        <v>0.276982595274131</v>
      </c>
      <c r="AA10" s="19" t="n">
        <v>0.350775621233384</v>
      </c>
      <c r="AB10" s="19" t="n">
        <v>0.462948460968408</v>
      </c>
      <c r="AC10" s="19" t="n">
        <v>0.373498858062035</v>
      </c>
      <c r="AD10" s="19" t="n">
        <v>0.196946175920206</v>
      </c>
      <c r="AE10" s="19"/>
      <c r="AF10" s="19" t="n">
        <v>0.389322567313486</v>
      </c>
      <c r="AG10" s="19"/>
      <c r="AH10" s="19" t="n">
        <v>0.356540337191158</v>
      </c>
      <c r="AI10" s="19"/>
      <c r="AJ10" s="19" t="n">
        <v>0.327375413303778</v>
      </c>
      <c r="AK10" s="19" t="n">
        <v>0.387316348976958</v>
      </c>
      <c r="AL10" s="19" t="n">
        <v>0.345838353257666</v>
      </c>
      <c r="AM10" s="19" t="n">
        <v>0.300432689874172</v>
      </c>
      <c r="AN10" s="19" t="n">
        <v>0.348727292970908</v>
      </c>
      <c r="AO10" s="19" t="n">
        <v>0.455398682994939</v>
      </c>
      <c r="AP10" s="19" t="n">
        <v>0.309438396595062</v>
      </c>
    </row>
    <row r="11">
      <c r="B11" s="20" t="s">
        <v>303</v>
      </c>
      <c r="C11" s="19" t="n">
        <v>0.188376632271286</v>
      </c>
      <c r="D11" s="19" t="n">
        <v>0.205436434187667</v>
      </c>
      <c r="E11" s="19" t="n">
        <v>0.17127445543758</v>
      </c>
      <c r="F11" s="19"/>
      <c r="G11" s="19" t="n">
        <v>0.141990282073229</v>
      </c>
      <c r="H11" s="19" t="n">
        <v>0.174726497219971</v>
      </c>
      <c r="I11" s="19" t="n">
        <v>0.224023569605496</v>
      </c>
      <c r="J11" s="19" t="n">
        <v>0.208136251266375</v>
      </c>
      <c r="K11" s="19" t="n">
        <v>0.192658983057817</v>
      </c>
      <c r="L11" s="19" t="n">
        <v>0.177350816339274</v>
      </c>
      <c r="M11" s="19"/>
      <c r="N11" s="19" t="n">
        <v>0.170823838117986</v>
      </c>
      <c r="O11" s="19" t="n">
        <v>0.187178508452006</v>
      </c>
      <c r="P11" s="19" t="n">
        <v>0.218188023434861</v>
      </c>
      <c r="Q11" s="19" t="n">
        <v>0.165986045772258</v>
      </c>
      <c r="R11" s="19" t="n">
        <v>0.194681484570547</v>
      </c>
      <c r="S11" s="19"/>
      <c r="T11" s="19" t="n">
        <v>0.121110127478245</v>
      </c>
      <c r="U11" s="19" t="n">
        <v>0.155484279794852</v>
      </c>
      <c r="V11" s="19" t="n">
        <v>0.187217391862512</v>
      </c>
      <c r="W11" s="19" t="n">
        <v>0.193557477824416</v>
      </c>
      <c r="X11" s="19"/>
      <c r="Y11" s="19" t="n">
        <v>0.199987568558887</v>
      </c>
      <c r="Z11" s="19" t="n">
        <v>0.197581837533518</v>
      </c>
      <c r="AA11" s="19" t="n">
        <v>0.177575920718985</v>
      </c>
      <c r="AB11" s="19" t="n">
        <v>0.0973534050589878</v>
      </c>
      <c r="AC11" s="19" t="n">
        <v>0.136522083759728</v>
      </c>
      <c r="AD11" s="19" t="n">
        <v>0.272107527361253</v>
      </c>
      <c r="AE11" s="19"/>
      <c r="AF11" s="19" t="n">
        <v>0.19491741884586</v>
      </c>
      <c r="AG11" s="19"/>
      <c r="AH11" s="19" t="n">
        <v>0.185624509912572</v>
      </c>
      <c r="AI11" s="19"/>
      <c r="AJ11" s="19" t="n">
        <v>0.198001553129584</v>
      </c>
      <c r="AK11" s="19" t="n">
        <v>0.210332446068303</v>
      </c>
      <c r="AL11" s="19" t="n">
        <v>0.219450571925875</v>
      </c>
      <c r="AM11" s="19" t="n">
        <v>0.166925996679098</v>
      </c>
      <c r="AN11" s="19" t="n">
        <v>0.263290408455441</v>
      </c>
      <c r="AO11" s="19" t="n">
        <v>0.137525433875775</v>
      </c>
      <c r="AP11" s="19" t="n">
        <v>0.111831010840448</v>
      </c>
    </row>
    <row r="12">
      <c r="B12" s="20" t="s">
        <v>304</v>
      </c>
      <c r="C12" s="19" t="n">
        <v>0.0587994983359826</v>
      </c>
      <c r="D12" s="19" t="n">
        <v>0.0602574811022189</v>
      </c>
      <c r="E12" s="19" t="n">
        <v>0.0573378940799142</v>
      </c>
      <c r="F12" s="19"/>
      <c r="G12" s="19" t="n">
        <v>0.102464688138995</v>
      </c>
      <c r="H12" s="19" t="n">
        <v>0.0665081104430334</v>
      </c>
      <c r="I12" s="19" t="n">
        <v>0.0629095147386745</v>
      </c>
      <c r="J12" s="19" t="n">
        <v>0.0335382652213749</v>
      </c>
      <c r="K12" s="19" t="n">
        <v>0.086333015421582</v>
      </c>
      <c r="L12" s="19" t="n">
        <v>0.030194987093227</v>
      </c>
      <c r="M12" s="19"/>
      <c r="N12" s="19" t="n">
        <v>0.0589176552212627</v>
      </c>
      <c r="O12" s="19" t="n">
        <v>0.0825454643105019</v>
      </c>
      <c r="P12" s="19" t="n">
        <v>0.0491640471608905</v>
      </c>
      <c r="Q12" s="19" t="n">
        <v>0.0546619417929991</v>
      </c>
      <c r="R12" s="19" t="n">
        <v>0.0432470652984362</v>
      </c>
      <c r="S12" s="19"/>
      <c r="T12" s="19" t="n">
        <v>0.0432597672408511</v>
      </c>
      <c r="U12" s="19" t="n">
        <v>0.0997752612652601</v>
      </c>
      <c r="V12" s="19" t="n">
        <v>0.063802715943314</v>
      </c>
      <c r="W12" s="19" t="n">
        <v>0.04913675269227</v>
      </c>
      <c r="X12" s="19"/>
      <c r="Y12" s="19" t="n">
        <v>0.0613220002426595</v>
      </c>
      <c r="Z12" s="19" t="n">
        <v>0.0599710963822026</v>
      </c>
      <c r="AA12" s="19" t="n">
        <v>0.0430046387673385</v>
      </c>
      <c r="AB12" s="19" t="n">
        <v>0.0801508043753154</v>
      </c>
      <c r="AC12" s="19" t="n">
        <v>0.0829045875940066</v>
      </c>
      <c r="AD12" s="19" t="n">
        <v>0.0741055894242153</v>
      </c>
      <c r="AE12" s="19"/>
      <c r="AF12" s="19" t="n">
        <v>0.0540067125651356</v>
      </c>
      <c r="AG12" s="19"/>
      <c r="AH12" s="19" t="n">
        <v>0.0579005829676566</v>
      </c>
      <c r="AI12" s="19"/>
      <c r="AJ12" s="19" t="n">
        <v>0.0882678913877563</v>
      </c>
      <c r="AK12" s="19" t="n">
        <v>0.0480226552902695</v>
      </c>
      <c r="AL12" s="19" t="n">
        <v>0.0428762390149104</v>
      </c>
      <c r="AM12" s="19" t="n">
        <v>0.0437246101146734</v>
      </c>
      <c r="AN12" s="19" t="n">
        <v>0</v>
      </c>
      <c r="AO12" s="19" t="n">
        <v>0.0579832978313434</v>
      </c>
      <c r="AP12" s="19" t="n">
        <v>0.0835828863311946</v>
      </c>
    </row>
    <row r="13">
      <c r="B13" s="20" t="s">
        <v>305</v>
      </c>
      <c r="C13" s="19" t="n">
        <v>0.072134170339175</v>
      </c>
      <c r="D13" s="19" t="n">
        <v>0.0611612777313183</v>
      </c>
      <c r="E13" s="19" t="n">
        <v>0.083134318563442</v>
      </c>
      <c r="F13" s="19"/>
      <c r="G13" s="19" t="n">
        <v>0.0540773139792209</v>
      </c>
      <c r="H13" s="19" t="n">
        <v>0.0761442104031895</v>
      </c>
      <c r="I13" s="19" t="n">
        <v>0.0524831376055492</v>
      </c>
      <c r="J13" s="19" t="n">
        <v>0.116113888231465</v>
      </c>
      <c r="K13" s="19" t="n">
        <v>0.0697914057301809</v>
      </c>
      <c r="L13" s="19" t="n">
        <v>0.0603207212446389</v>
      </c>
      <c r="M13" s="19"/>
      <c r="N13" s="19" t="n">
        <v>0.0629642167708376</v>
      </c>
      <c r="O13" s="19" t="n">
        <v>0.0595160472660769</v>
      </c>
      <c r="P13" s="19" t="n">
        <v>0.0736578617500951</v>
      </c>
      <c r="Q13" s="19" t="n">
        <v>0.0751503415222708</v>
      </c>
      <c r="R13" s="19" t="n">
        <v>0.0858788449574788</v>
      </c>
      <c r="S13" s="19"/>
      <c r="T13" s="19" t="n">
        <v>0.019710539534869</v>
      </c>
      <c r="U13" s="19" t="n">
        <v>0.0972705926189337</v>
      </c>
      <c r="V13" s="19" t="n">
        <v>0.0701612551802562</v>
      </c>
      <c r="W13" s="19" t="n">
        <v>0.061801156891934</v>
      </c>
      <c r="X13" s="19"/>
      <c r="Y13" s="19" t="n">
        <v>0.0757881245355078</v>
      </c>
      <c r="Z13" s="19" t="n">
        <v>0.0642692710515745</v>
      </c>
      <c r="AA13" s="19" t="n">
        <v>0.0674817530164786</v>
      </c>
      <c r="AB13" s="19" t="n">
        <v>0.0744746463873801</v>
      </c>
      <c r="AC13" s="19" t="n">
        <v>0.0299151017766786</v>
      </c>
      <c r="AD13" s="19" t="n">
        <v>0.111347334553273</v>
      </c>
      <c r="AE13" s="19"/>
      <c r="AF13" s="19" t="n">
        <v>0.0549837462921653</v>
      </c>
      <c r="AG13" s="19"/>
      <c r="AH13" s="19" t="n">
        <v>0.0675557924528841</v>
      </c>
      <c r="AI13" s="19"/>
      <c r="AJ13" s="19" t="n">
        <v>0.0629024937192341</v>
      </c>
      <c r="AK13" s="19" t="n">
        <v>0.0321055575925013</v>
      </c>
      <c r="AL13" s="19" t="n">
        <v>0.0575636203268731</v>
      </c>
      <c r="AM13" s="19" t="n">
        <v>0.163725480260329</v>
      </c>
      <c r="AN13" s="19" t="n">
        <v>0.12597195563071</v>
      </c>
      <c r="AO13" s="19" t="n">
        <v>0.0496509249135899</v>
      </c>
      <c r="AP13" s="19" t="n">
        <v>0.0833835468298053</v>
      </c>
    </row>
    <row r="14">
      <c r="B14" s="20" t="s">
        <v>60</v>
      </c>
      <c r="C14" s="19" t="n">
        <v>0.0611902755781862</v>
      </c>
      <c r="D14" s="19" t="n">
        <v>0.0519512226284529</v>
      </c>
      <c r="E14" s="19" t="n">
        <v>0.0704522774523455</v>
      </c>
      <c r="F14" s="19"/>
      <c r="G14" s="19" t="n">
        <v>0.0420298053018836</v>
      </c>
      <c r="H14" s="19" t="n">
        <v>0.0556372167421718</v>
      </c>
      <c r="I14" s="19" t="n">
        <v>0.0676801212768837</v>
      </c>
      <c r="J14" s="19" t="n">
        <v>0.0658781849692464</v>
      </c>
      <c r="K14" s="19" t="n">
        <v>0.0852594678874986</v>
      </c>
      <c r="L14" s="19" t="n">
        <v>0.0503399634371454</v>
      </c>
      <c r="M14" s="19"/>
      <c r="N14" s="19" t="n">
        <v>0.0853607321310001</v>
      </c>
      <c r="O14" s="19" t="n">
        <v>0.0372448495110118</v>
      </c>
      <c r="P14" s="19" t="n">
        <v>0.0937839198064483</v>
      </c>
      <c r="Q14" s="19" t="n">
        <v>0.0563440574970485</v>
      </c>
      <c r="R14" s="19" t="n">
        <v>0.0365521147405864</v>
      </c>
      <c r="S14" s="19"/>
      <c r="T14" s="19" t="n">
        <v>0.0674599053749726</v>
      </c>
      <c r="U14" s="19" t="n">
        <v>0.0496377170601805</v>
      </c>
      <c r="V14" s="19" t="n">
        <v>0.0711437117981015</v>
      </c>
      <c r="W14" s="19" t="n">
        <v>0.0617441108210575</v>
      </c>
      <c r="X14" s="19"/>
      <c r="Y14" s="19" t="n">
        <v>0.0486792783703567</v>
      </c>
      <c r="Z14" s="19" t="n">
        <v>0.039942297075847</v>
      </c>
      <c r="AA14" s="19" t="n">
        <v>0.0698533897835432</v>
      </c>
      <c r="AB14" s="19" t="n">
        <v>0.102167469367729</v>
      </c>
      <c r="AC14" s="19" t="n">
        <v>0.0226018782100221</v>
      </c>
      <c r="AD14" s="19" t="n">
        <v>0.110618176941884</v>
      </c>
      <c r="AE14" s="19"/>
      <c r="AF14" s="19" t="n">
        <v>0.0577681703382118</v>
      </c>
      <c r="AG14" s="19"/>
      <c r="AH14" s="19" t="n">
        <v>0.0586787270837532</v>
      </c>
      <c r="AI14" s="19"/>
      <c r="AJ14" s="19" t="n">
        <v>0.0390264367496786</v>
      </c>
      <c r="AK14" s="19" t="n">
        <v>0.0603562616826818</v>
      </c>
      <c r="AL14" s="19" t="n">
        <v>0.057366751676109</v>
      </c>
      <c r="AM14" s="19" t="n">
        <v>0.0568398864385268</v>
      </c>
      <c r="AN14" s="19" t="n">
        <v>0.0766234332932308</v>
      </c>
      <c r="AO14" s="19" t="n">
        <v>0.0930477466133569</v>
      </c>
      <c r="AP14" s="19" t="n">
        <v>0.0794100725146658</v>
      </c>
    </row>
    <row r="15">
      <c r="B15" s="20" t="s">
        <v>306</v>
      </c>
      <c r="C15" s="23" t="n">
        <v>0.61949942347537</v>
      </c>
      <c r="D15" s="23" t="n">
        <v>0.621193584350343</v>
      </c>
      <c r="E15" s="23" t="n">
        <v>0.617801054466718</v>
      </c>
      <c r="F15" s="23"/>
      <c r="G15" s="23" t="n">
        <v>0.659437910506671</v>
      </c>
      <c r="H15" s="23" t="n">
        <v>0.626983965191634</v>
      </c>
      <c r="I15" s="23" t="n">
        <v>0.592903656773396</v>
      </c>
      <c r="J15" s="23" t="n">
        <v>0.576333410311538</v>
      </c>
      <c r="K15" s="23" t="n">
        <v>0.565957127902922</v>
      </c>
      <c r="L15" s="23" t="n">
        <v>0.681793511885715</v>
      </c>
      <c r="M15" s="23"/>
      <c r="N15" s="23" t="n">
        <v>0.621933557758913</v>
      </c>
      <c r="O15" s="23" t="n">
        <v>0.633515130460403</v>
      </c>
      <c r="P15" s="23" t="n">
        <v>0.565206147847705</v>
      </c>
      <c r="Q15" s="23" t="n">
        <v>0.647857613415423</v>
      </c>
      <c r="R15" s="23" t="n">
        <v>0.639640490432952</v>
      </c>
      <c r="S15" s="23"/>
      <c r="T15" s="23" t="n">
        <v>0.748459660371062</v>
      </c>
      <c r="U15" s="23" t="n">
        <v>0.597832149260774</v>
      </c>
      <c r="V15" s="23" t="n">
        <v>0.607674925215816</v>
      </c>
      <c r="W15" s="23" t="n">
        <v>0.633760501770323</v>
      </c>
      <c r="X15" s="23"/>
      <c r="Y15" s="23" t="n">
        <v>0.614223028292589</v>
      </c>
      <c r="Z15" s="23" t="n">
        <v>0.638235497956858</v>
      </c>
      <c r="AA15" s="23" t="n">
        <v>0.642084297713655</v>
      </c>
      <c r="AB15" s="23" t="n">
        <v>0.645853674810588</v>
      </c>
      <c r="AC15" s="23" t="n">
        <v>0.728056348659565</v>
      </c>
      <c r="AD15" s="23" t="n">
        <v>0.431821371719375</v>
      </c>
      <c r="AE15" s="23"/>
      <c r="AF15" s="23" t="n">
        <v>0.638323951958627</v>
      </c>
      <c r="AG15" s="23"/>
      <c r="AH15" s="23" t="n">
        <v>0.630240387583134</v>
      </c>
      <c r="AI15" s="23"/>
      <c r="AJ15" s="23" t="n">
        <v>0.611801625013747</v>
      </c>
      <c r="AK15" s="23" t="n">
        <v>0.649183079366244</v>
      </c>
      <c r="AL15" s="23" t="n">
        <v>0.622742817056233</v>
      </c>
      <c r="AM15" s="23" t="n">
        <v>0.568784026507373</v>
      </c>
      <c r="AN15" s="23" t="n">
        <v>0.534114202620618</v>
      </c>
      <c r="AO15" s="23" t="n">
        <v>0.661792596765935</v>
      </c>
      <c r="AP15" s="23" t="n">
        <v>0.641792483483886</v>
      </c>
    </row>
    <row r="16">
      <c r="B16" s="20" t="s">
        <v>307</v>
      </c>
      <c r="C16" s="23" t="n">
        <v>0.130933668675158</v>
      </c>
      <c r="D16" s="23" t="n">
        <v>0.121418758833537</v>
      </c>
      <c r="E16" s="23" t="n">
        <v>0.140472212643356</v>
      </c>
      <c r="F16" s="23"/>
      <c r="G16" s="23" t="n">
        <v>0.156542002118216</v>
      </c>
      <c r="H16" s="23" t="n">
        <v>0.142652320846223</v>
      </c>
      <c r="I16" s="23" t="n">
        <v>0.115392652344224</v>
      </c>
      <c r="J16" s="23" t="n">
        <v>0.14965215345284</v>
      </c>
      <c r="K16" s="23" t="n">
        <v>0.156124421151763</v>
      </c>
      <c r="L16" s="23" t="n">
        <v>0.0905157083378659</v>
      </c>
      <c r="M16" s="23"/>
      <c r="N16" s="23" t="n">
        <v>0.1218818719921</v>
      </c>
      <c r="O16" s="23" t="n">
        <v>0.142061511576579</v>
      </c>
      <c r="P16" s="23" t="n">
        <v>0.122821908910986</v>
      </c>
      <c r="Q16" s="23" t="n">
        <v>0.12981228331527</v>
      </c>
      <c r="R16" s="23" t="n">
        <v>0.129125910255915</v>
      </c>
      <c r="S16" s="23"/>
      <c r="T16" s="23" t="n">
        <v>0.0629703067757202</v>
      </c>
      <c r="U16" s="23" t="n">
        <v>0.197045853884194</v>
      </c>
      <c r="V16" s="23" t="n">
        <v>0.13396397112357</v>
      </c>
      <c r="W16" s="23" t="n">
        <v>0.110937909584204</v>
      </c>
      <c r="X16" s="23"/>
      <c r="Y16" s="23" t="n">
        <v>0.137110124778167</v>
      </c>
      <c r="Z16" s="23" t="n">
        <v>0.124240367433777</v>
      </c>
      <c r="AA16" s="23" t="n">
        <v>0.110486391783817</v>
      </c>
      <c r="AB16" s="23" t="n">
        <v>0.154625450762695</v>
      </c>
      <c r="AC16" s="23" t="n">
        <v>0.112819689370685</v>
      </c>
      <c r="AD16" s="23" t="n">
        <v>0.185452923977488</v>
      </c>
      <c r="AE16" s="23"/>
      <c r="AF16" s="23" t="n">
        <v>0.108990458857301</v>
      </c>
      <c r="AG16" s="23"/>
      <c r="AH16" s="23" t="n">
        <v>0.125456375420541</v>
      </c>
      <c r="AI16" s="23"/>
      <c r="AJ16" s="23" t="n">
        <v>0.15117038510699</v>
      </c>
      <c r="AK16" s="23" t="n">
        <v>0.0801282128827708</v>
      </c>
      <c r="AL16" s="23" t="n">
        <v>0.100439859341783</v>
      </c>
      <c r="AM16" s="23" t="n">
        <v>0.207450090375003</v>
      </c>
      <c r="AN16" s="23" t="n">
        <v>0.12597195563071</v>
      </c>
      <c r="AO16" s="23" t="n">
        <v>0.107634222744933</v>
      </c>
      <c r="AP16" s="23" t="n">
        <v>0.166966433161</v>
      </c>
    </row>
    <row r="17">
      <c r="B17" s="20" t="s">
        <v>243</v>
      </c>
      <c r="C17" s="24" t="n">
        <v>0.488565754800213</v>
      </c>
      <c r="D17" s="24" t="n">
        <v>0.499774825516806</v>
      </c>
      <c r="E17" s="24" t="n">
        <v>0.477328841823362</v>
      </c>
      <c r="F17" s="24"/>
      <c r="G17" s="24" t="n">
        <v>0.502895908388455</v>
      </c>
      <c r="H17" s="24" t="n">
        <v>0.484331644345411</v>
      </c>
      <c r="I17" s="24" t="n">
        <v>0.477511004429173</v>
      </c>
      <c r="J17" s="24" t="n">
        <v>0.426681256858698</v>
      </c>
      <c r="K17" s="24" t="n">
        <v>0.409832706751159</v>
      </c>
      <c r="L17" s="24" t="n">
        <v>0.591277803547849</v>
      </c>
      <c r="M17" s="24"/>
      <c r="N17" s="24" t="n">
        <v>0.500051685766813</v>
      </c>
      <c r="O17" s="24" t="n">
        <v>0.491453618883824</v>
      </c>
      <c r="P17" s="24" t="n">
        <v>0.442384238936719</v>
      </c>
      <c r="Q17" s="24" t="n">
        <v>0.518045330100154</v>
      </c>
      <c r="R17" s="24" t="n">
        <v>0.510514580177037</v>
      </c>
      <c r="S17" s="24"/>
      <c r="T17" s="24" t="n">
        <v>0.685489353595342</v>
      </c>
      <c r="U17" s="24" t="n">
        <v>0.40078629537658</v>
      </c>
      <c r="V17" s="24" t="n">
        <v>0.473710954092246</v>
      </c>
      <c r="W17" s="24" t="n">
        <v>0.522822592186119</v>
      </c>
      <c r="X17" s="24"/>
      <c r="Y17" s="24" t="n">
        <v>0.477112903514422</v>
      </c>
      <c r="Z17" s="24" t="n">
        <v>0.51399513052308</v>
      </c>
      <c r="AA17" s="24" t="n">
        <v>0.531597905929838</v>
      </c>
      <c r="AB17" s="24" t="n">
        <v>0.491228224047892</v>
      </c>
      <c r="AC17" s="24" t="n">
        <v>0.615236659288879</v>
      </c>
      <c r="AD17" s="24" t="n">
        <v>0.246368447741886</v>
      </c>
      <c r="AE17" s="24"/>
      <c r="AF17" s="24" t="n">
        <v>0.529333493101326</v>
      </c>
      <c r="AG17" s="24"/>
      <c r="AH17" s="24" t="n">
        <v>0.504784012162593</v>
      </c>
      <c r="AI17" s="24"/>
      <c r="AJ17" s="24" t="n">
        <v>0.460631239906757</v>
      </c>
      <c r="AK17" s="24" t="n">
        <v>0.569054866483473</v>
      </c>
      <c r="AL17" s="24" t="n">
        <v>0.522302957714449</v>
      </c>
      <c r="AM17" s="24" t="n">
        <v>0.36133393613237</v>
      </c>
      <c r="AN17" s="24" t="n">
        <v>0.408142246989908</v>
      </c>
      <c r="AO17" s="24" t="n">
        <v>0.554158374021002</v>
      </c>
      <c r="AP17" s="24" t="n">
        <v>0.474826050322887</v>
      </c>
    </row>
    <row r="18">
      <c r="B18" s="18"/>
    </row>
    <row r="19">
      <c r="B19" t="s">
        <v>65</v>
      </c>
    </row>
    <row r="20">
      <c r="B20" t="s">
        <v>66</v>
      </c>
    </row>
    <row r="22">
      <c r="B22" s="9" t="str">
        <f>=HYPERLINK("#'Contents'!A1", "Return to Contents")</f>
      </c>
    </row>
  </sheetData>
  <mergeCells count="9">
    <mergeCell ref="D5:E5"/>
    <mergeCell ref="G5:L5"/>
    <mergeCell ref="N5:R5"/>
    <mergeCell ref="T5:W5"/>
    <mergeCell ref="Y5:AD5"/>
    <mergeCell ref="AF5:AF5"/>
    <mergeCell ref="AH5:AH5"/>
    <mergeCell ref="AJ5:AP5"/>
    <mergeCell ref="D2:AJ2"/>
  </mergeCells>
  <pageMargins left="0.7" right="0.7" top="0.75" bottom="0.75" header="0.3" footer="0.3"/>
  <pageSetup paperSize="9" orientation="portrait" horizontalDpi="300" verticalDpi="300" r:id="rId2"/>
  <drawing r:id="rId1"/>
</worksheet>
</file>

<file path=xl/worksheets/sheet9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2.21" hidden="0" customWidth="1"/>
    <col min="20" max="20" width="10.71" hidden="0" customWidth="1"/>
    <col min="21" max="21" width="10.71" hidden="0" customWidth="1"/>
    <col min="22" max="22" width="10.71" hidden="0" customWidth="1"/>
    <col min="23" max="23" width="10.71" hidden="0" customWidth="1"/>
    <col min="24" max="24" width="2.2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2.21" hidden="0" customWidth="1"/>
    <col min="34" max="34" width="10.71" hidden="0" customWidth="1"/>
    <col min="35" max="35" width="2.2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s>
  <sheetData>
    <row r="2" ht="40" customHeight="1">
      <c r="D2" s="16" t="s">
        <v>318</v>
      </c>
    </row>
    <row r="5" ht="30" customHeight="1">
      <c r="B5" s="17"/>
      <c r="C5" s="17"/>
      <c r="D5" s="17" t="s">
        <v>51</v>
      </c>
      <c r="E5" s="17"/>
      <c r="F5" s="17"/>
      <c r="G5" s="17" t="s">
        <v>52</v>
      </c>
      <c r="H5" s="17"/>
      <c r="I5" s="17"/>
      <c r="J5" s="17"/>
      <c r="K5" s="17"/>
      <c r="L5" s="17"/>
      <c r="M5" s="17"/>
      <c r="N5" s="17" t="s">
        <v>53</v>
      </c>
      <c r="O5" s="17"/>
      <c r="P5" s="17"/>
      <c r="Q5" s="17"/>
      <c r="R5" s="17"/>
      <c r="S5" s="17"/>
      <c r="T5" s="17" t="s">
        <v>54</v>
      </c>
      <c r="U5" s="17"/>
      <c r="V5" s="17"/>
      <c r="W5" s="17"/>
      <c r="X5" s="17"/>
      <c r="Y5" s="17" t="s">
        <v>55</v>
      </c>
      <c r="Z5" s="17"/>
      <c r="AA5" s="17"/>
      <c r="AB5" s="17"/>
      <c r="AC5" s="17"/>
      <c r="AD5" s="17"/>
      <c r="AE5" s="17"/>
      <c r="AF5" s="17" t="s">
        <v>42</v>
      </c>
      <c r="AG5" s="17"/>
      <c r="AH5" s="17" t="s">
        <v>43</v>
      </c>
      <c r="AI5" s="17"/>
      <c r="AJ5" s="17" t="s">
        <v>56</v>
      </c>
      <c r="AK5" s="17"/>
      <c r="AL5" s="17"/>
      <c r="AM5" s="17"/>
      <c r="AN5" s="17"/>
      <c r="AO5" s="17"/>
      <c r="AP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R6" s="13" t="s">
        <v>31</v>
      </c>
      <c r="T6" s="13" t="s">
        <v>32</v>
      </c>
      <c r="U6" s="13" t="s">
        <v>33</v>
      </c>
      <c r="V6" s="13" t="s">
        <v>34</v>
      </c>
      <c r="W6" s="13" t="s">
        <v>35</v>
      </c>
      <c r="Y6" s="13" t="s">
        <v>36</v>
      </c>
      <c r="Z6" s="13" t="s">
        <v>37</v>
      </c>
      <c r="AA6" s="13" t="s">
        <v>38</v>
      </c>
      <c r="AB6" s="13" t="s">
        <v>39</v>
      </c>
      <c r="AC6" s="13" t="s">
        <v>40</v>
      </c>
      <c r="AD6" s="13" t="s">
        <v>41</v>
      </c>
      <c r="AF6" s="13" t="s">
        <v>42</v>
      </c>
      <c r="AH6" s="13" t="s">
        <v>43</v>
      </c>
      <c r="AJ6" s="13" t="s">
        <v>44</v>
      </c>
      <c r="AK6" s="13" t="s">
        <v>45</v>
      </c>
      <c r="AL6" s="13" t="s">
        <v>46</v>
      </c>
      <c r="AM6" s="13" t="s">
        <v>47</v>
      </c>
      <c r="AN6" s="13" t="s">
        <v>48</v>
      </c>
      <c r="AO6" s="13" t="s">
        <v>49</v>
      </c>
      <c r="AP6" s="13" t="s">
        <v>50</v>
      </c>
    </row>
    <row r="7" ht="30" customHeight="1">
      <c r="B7" s="11" t="s">
        <v>19</v>
      </c>
      <c r="C7" s="11" t="n">
        <v>1001</v>
      </c>
      <c r="D7" s="11" t="n">
        <v>498</v>
      </c>
      <c r="E7" s="11" t="n">
        <v>503</v>
      </c>
      <c r="F7" s="11"/>
      <c r="G7" s="11" t="n">
        <v>125</v>
      </c>
      <c r="H7" s="11" t="n">
        <v>185</v>
      </c>
      <c r="I7" s="11" t="n">
        <v>192</v>
      </c>
      <c r="J7" s="11" t="n">
        <v>175</v>
      </c>
      <c r="K7" s="11" t="n">
        <v>131</v>
      </c>
      <c r="L7" s="11" t="n">
        <v>193</v>
      </c>
      <c r="M7" s="11"/>
      <c r="N7" s="11" t="n">
        <v>55</v>
      </c>
      <c r="O7" s="11" t="n">
        <v>178</v>
      </c>
      <c r="P7" s="11" t="n">
        <v>209</v>
      </c>
      <c r="Q7" s="11" t="n">
        <v>374</v>
      </c>
      <c r="R7" s="11" t="n">
        <v>183</v>
      </c>
      <c r="S7" s="11"/>
      <c r="T7" s="11" t="n">
        <v>51</v>
      </c>
      <c r="U7" s="11" t="n">
        <v>158</v>
      </c>
      <c r="V7" s="11" t="n">
        <v>168</v>
      </c>
      <c r="W7" s="11" t="n">
        <v>523</v>
      </c>
      <c r="X7" s="11"/>
      <c r="Y7" s="11" t="n">
        <v>473</v>
      </c>
      <c r="Z7" s="11" t="n">
        <v>105</v>
      </c>
      <c r="AA7" s="11" t="n">
        <v>228</v>
      </c>
      <c r="AB7" s="11" t="n">
        <v>58</v>
      </c>
      <c r="AC7" s="11" t="n">
        <v>67</v>
      </c>
      <c r="AD7" s="11" t="n">
        <v>60</v>
      </c>
      <c r="AE7" s="11"/>
      <c r="AF7" s="11" t="n">
        <v>484</v>
      </c>
      <c r="AG7" s="11"/>
      <c r="AH7" s="11" t="n">
        <v>939</v>
      </c>
      <c r="AI7" s="11"/>
      <c r="AJ7" s="11" t="n">
        <v>270</v>
      </c>
      <c r="AK7" s="11" t="n">
        <v>188</v>
      </c>
      <c r="AL7" s="11" t="n">
        <v>196</v>
      </c>
      <c r="AM7" s="11" t="n">
        <v>89</v>
      </c>
      <c r="AN7" s="11" t="n">
        <v>62</v>
      </c>
      <c r="AO7" s="11" t="n">
        <v>98</v>
      </c>
      <c r="AP7" s="11" t="n">
        <v>98</v>
      </c>
    </row>
    <row r="8" ht="30" customHeight="1">
      <c r="B8" s="12" t="s">
        <v>20</v>
      </c>
      <c r="C8" s="12" t="n">
        <v>1001</v>
      </c>
      <c r="D8" s="12" t="n">
        <v>501</v>
      </c>
      <c r="E8" s="12" t="n">
        <v>500</v>
      </c>
      <c r="F8" s="12"/>
      <c r="G8" s="12" t="n">
        <v>108</v>
      </c>
      <c r="H8" s="12" t="n">
        <v>174</v>
      </c>
      <c r="I8" s="12" t="n">
        <v>165</v>
      </c>
      <c r="J8" s="12" t="n">
        <v>172</v>
      </c>
      <c r="K8" s="12" t="n">
        <v>152</v>
      </c>
      <c r="L8" s="12" t="n">
        <v>230</v>
      </c>
      <c r="M8" s="12"/>
      <c r="N8" s="12" t="n">
        <v>68</v>
      </c>
      <c r="O8" s="12" t="n">
        <v>207</v>
      </c>
      <c r="P8" s="12" t="n">
        <v>264</v>
      </c>
      <c r="Q8" s="12" t="n">
        <v>311</v>
      </c>
      <c r="R8" s="12" t="n">
        <v>149</v>
      </c>
      <c r="S8" s="12"/>
      <c r="T8" s="12" t="n">
        <v>49</v>
      </c>
      <c r="U8" s="12" t="n">
        <v>181</v>
      </c>
      <c r="V8" s="12" t="n">
        <v>180</v>
      </c>
      <c r="W8" s="12" t="n">
        <v>487</v>
      </c>
      <c r="X8" s="12"/>
      <c r="Y8" s="12" t="n">
        <v>424</v>
      </c>
      <c r="Z8" s="12" t="n">
        <v>104</v>
      </c>
      <c r="AA8" s="12" t="n">
        <v>272</v>
      </c>
      <c r="AB8" s="12" t="n">
        <v>65</v>
      </c>
      <c r="AC8" s="12" t="n">
        <v>57</v>
      </c>
      <c r="AD8" s="12" t="n">
        <v>67</v>
      </c>
      <c r="AE8" s="12"/>
      <c r="AF8" s="12" t="n">
        <v>498</v>
      </c>
      <c r="AG8" s="12"/>
      <c r="AH8" s="12" t="n">
        <v>939</v>
      </c>
      <c r="AI8" s="12"/>
      <c r="AJ8" s="12" t="n">
        <v>241</v>
      </c>
      <c r="AK8" s="12" t="n">
        <v>190</v>
      </c>
      <c r="AL8" s="12" t="n">
        <v>170</v>
      </c>
      <c r="AM8" s="12" t="n">
        <v>93</v>
      </c>
      <c r="AN8" s="12" t="n">
        <v>76</v>
      </c>
      <c r="AO8" s="12" t="n">
        <v>86</v>
      </c>
      <c r="AP8" s="12" t="n">
        <v>145</v>
      </c>
    </row>
    <row r="9">
      <c r="B9" s="20" t="s">
        <v>252</v>
      </c>
      <c r="C9" s="19" t="n">
        <v>0.1797917902114</v>
      </c>
      <c r="D9" s="19" t="n">
        <v>0.219841429709775</v>
      </c>
      <c r="E9" s="19" t="n">
        <v>0.139642671236596</v>
      </c>
      <c r="F9" s="19"/>
      <c r="G9" s="19" t="n">
        <v>0.332221486911981</v>
      </c>
      <c r="H9" s="19" t="n">
        <v>0.262981650542427</v>
      </c>
      <c r="I9" s="19" t="n">
        <v>0.195509682885761</v>
      </c>
      <c r="J9" s="19" t="n">
        <v>0.192511135911965</v>
      </c>
      <c r="K9" s="19" t="n">
        <v>0.109971549572365</v>
      </c>
      <c r="L9" s="19" t="n">
        <v>0.0705517095635065</v>
      </c>
      <c r="M9" s="19"/>
      <c r="N9" s="19" t="n">
        <v>0.0929166564451733</v>
      </c>
      <c r="O9" s="19" t="n">
        <v>0.207599828743469</v>
      </c>
      <c r="P9" s="19" t="n">
        <v>0.140144200555445</v>
      </c>
      <c r="Q9" s="19" t="n">
        <v>0.197135713201248</v>
      </c>
      <c r="R9" s="19" t="n">
        <v>0.217486605917417</v>
      </c>
      <c r="S9" s="19"/>
      <c r="T9" s="19" t="n">
        <v>0.183952186337789</v>
      </c>
      <c r="U9" s="19" t="n">
        <v>0.108300869097241</v>
      </c>
      <c r="V9" s="19" t="n">
        <v>0.130701880308137</v>
      </c>
      <c r="W9" s="19" t="n">
        <v>0.234482807490378</v>
      </c>
      <c r="X9" s="19"/>
      <c r="Y9" s="19" t="n">
        <v>0.246394699247603</v>
      </c>
      <c r="Z9" s="19" t="n">
        <v>0.258922131110799</v>
      </c>
      <c r="AA9" s="19" t="n">
        <v>0.0670570529972744</v>
      </c>
      <c r="AB9" s="19" t="n">
        <v>0.0951294759295289</v>
      </c>
      <c r="AC9" s="19" t="n">
        <v>0.300814369261433</v>
      </c>
      <c r="AD9" s="19" t="n">
        <v>0.0720264605532246</v>
      </c>
      <c r="AE9" s="19"/>
      <c r="AF9" s="19" t="n">
        <v>0.152806440424992</v>
      </c>
      <c r="AG9" s="19"/>
      <c r="AH9" s="19" t="n">
        <v>0.176441628755106</v>
      </c>
      <c r="AI9" s="19"/>
      <c r="AJ9" s="19" t="n">
        <v>0.243692760507736</v>
      </c>
      <c r="AK9" s="19" t="n">
        <v>0.119597642863302</v>
      </c>
      <c r="AL9" s="19" t="n">
        <v>0.164935696089327</v>
      </c>
      <c r="AM9" s="19" t="n">
        <v>0.247182874410562</v>
      </c>
      <c r="AN9" s="19" t="n">
        <v>0.0520921573619313</v>
      </c>
      <c r="AO9" s="19" t="n">
        <v>0.168655050197367</v>
      </c>
      <c r="AP9" s="19" t="n">
        <v>0.200190763057734</v>
      </c>
    </row>
    <row r="10">
      <c r="B10" s="20" t="s">
        <v>253</v>
      </c>
      <c r="C10" s="19" t="n">
        <v>0.292360663846075</v>
      </c>
      <c r="D10" s="19" t="n">
        <v>0.351365917232427</v>
      </c>
      <c r="E10" s="19" t="n">
        <v>0.233208847050239</v>
      </c>
      <c r="F10" s="19"/>
      <c r="G10" s="19" t="n">
        <v>0.379299181252161</v>
      </c>
      <c r="H10" s="19" t="n">
        <v>0.359435693582535</v>
      </c>
      <c r="I10" s="19" t="n">
        <v>0.308816649514984</v>
      </c>
      <c r="J10" s="19" t="n">
        <v>0.309036034270005</v>
      </c>
      <c r="K10" s="19" t="n">
        <v>0.238694397922214</v>
      </c>
      <c r="L10" s="19" t="n">
        <v>0.211952976951318</v>
      </c>
      <c r="M10" s="19"/>
      <c r="N10" s="19" t="n">
        <v>0.245942820721444</v>
      </c>
      <c r="O10" s="19" t="n">
        <v>0.257683636732558</v>
      </c>
      <c r="P10" s="19" t="n">
        <v>0.253988961615174</v>
      </c>
      <c r="Q10" s="19" t="n">
        <v>0.334142202738336</v>
      </c>
      <c r="R10" s="19" t="n">
        <v>0.346500135249138</v>
      </c>
      <c r="S10" s="19"/>
      <c r="T10" s="19" t="n">
        <v>0.40905745850478</v>
      </c>
      <c r="U10" s="19" t="n">
        <v>0.258158955567841</v>
      </c>
      <c r="V10" s="19" t="n">
        <v>0.253659462813696</v>
      </c>
      <c r="W10" s="19" t="n">
        <v>0.321419121510249</v>
      </c>
      <c r="X10" s="19"/>
      <c r="Y10" s="19" t="n">
        <v>0.340118347136203</v>
      </c>
      <c r="Z10" s="19" t="n">
        <v>0.297353402539388</v>
      </c>
      <c r="AA10" s="19" t="n">
        <v>0.221872165142317</v>
      </c>
      <c r="AB10" s="19" t="n">
        <v>0.17588862836481</v>
      </c>
      <c r="AC10" s="19" t="n">
        <v>0.466369706638713</v>
      </c>
      <c r="AD10" s="19" t="n">
        <v>0.263429559144394</v>
      </c>
      <c r="AE10" s="19"/>
      <c r="AF10" s="19" t="n">
        <v>0.291197934778962</v>
      </c>
      <c r="AG10" s="19"/>
      <c r="AH10" s="19" t="n">
        <v>0.29788629201367</v>
      </c>
      <c r="AI10" s="19"/>
      <c r="AJ10" s="19" t="n">
        <v>0.250991539636127</v>
      </c>
      <c r="AK10" s="19" t="n">
        <v>0.325262250835761</v>
      </c>
      <c r="AL10" s="19" t="n">
        <v>0.334968979203695</v>
      </c>
      <c r="AM10" s="19" t="n">
        <v>0.336155418730527</v>
      </c>
      <c r="AN10" s="19" t="n">
        <v>0.218019450851669</v>
      </c>
      <c r="AO10" s="19" t="n">
        <v>0.291398816921413</v>
      </c>
      <c r="AP10" s="19" t="n">
        <v>0.279498474981268</v>
      </c>
    </row>
    <row r="11">
      <c r="B11" s="20" t="s">
        <v>254</v>
      </c>
      <c r="C11" s="19" t="n">
        <v>0.220088482689721</v>
      </c>
      <c r="D11" s="19" t="n">
        <v>0.182987962051654</v>
      </c>
      <c r="E11" s="19" t="n">
        <v>0.257281157474856</v>
      </c>
      <c r="F11" s="19"/>
      <c r="G11" s="19" t="n">
        <v>0.112952858242914</v>
      </c>
      <c r="H11" s="19" t="n">
        <v>0.139063777791898</v>
      </c>
      <c r="I11" s="19" t="n">
        <v>0.23777137398454</v>
      </c>
      <c r="J11" s="19" t="n">
        <v>0.193863793144421</v>
      </c>
      <c r="K11" s="19" t="n">
        <v>0.275125593181231</v>
      </c>
      <c r="L11" s="19" t="n">
        <v>0.302311460307534</v>
      </c>
      <c r="M11" s="19"/>
      <c r="N11" s="19" t="n">
        <v>0.264538412361864</v>
      </c>
      <c r="O11" s="19" t="n">
        <v>0.216028747977229</v>
      </c>
      <c r="P11" s="19" t="n">
        <v>0.267067847553844</v>
      </c>
      <c r="Q11" s="19" t="n">
        <v>0.173835847917308</v>
      </c>
      <c r="R11" s="19" t="n">
        <v>0.212817615995917</v>
      </c>
      <c r="S11" s="19"/>
      <c r="T11" s="19" t="n">
        <v>0.152613896325986</v>
      </c>
      <c r="U11" s="19" t="n">
        <v>0.259170854570382</v>
      </c>
      <c r="V11" s="19" t="n">
        <v>0.244918791008513</v>
      </c>
      <c r="W11" s="19" t="n">
        <v>0.201762295418631</v>
      </c>
      <c r="X11" s="19"/>
      <c r="Y11" s="19" t="n">
        <v>0.173112070128396</v>
      </c>
      <c r="Z11" s="19" t="n">
        <v>0.241598536348225</v>
      </c>
      <c r="AA11" s="19" t="n">
        <v>0.308345566057735</v>
      </c>
      <c r="AB11" s="19" t="n">
        <v>0.239487007096684</v>
      </c>
      <c r="AC11" s="19" t="n">
        <v>0.0838907517702977</v>
      </c>
      <c r="AD11" s="19" t="n">
        <v>0.226209591113527</v>
      </c>
      <c r="AE11" s="19"/>
      <c r="AF11" s="19" t="n">
        <v>0.223961002637467</v>
      </c>
      <c r="AG11" s="19"/>
      <c r="AH11" s="19" t="n">
        <v>0.222567289927924</v>
      </c>
      <c r="AI11" s="19"/>
      <c r="AJ11" s="19" t="n">
        <v>0.220560869715006</v>
      </c>
      <c r="AK11" s="19" t="n">
        <v>0.239802743591083</v>
      </c>
      <c r="AL11" s="19" t="n">
        <v>0.207569402721872</v>
      </c>
      <c r="AM11" s="19" t="n">
        <v>0.150289155421195</v>
      </c>
      <c r="AN11" s="19" t="n">
        <v>0.240182729125565</v>
      </c>
      <c r="AO11" s="19" t="n">
        <v>0.167176127721237</v>
      </c>
      <c r="AP11" s="19" t="n">
        <v>0.273766592926413</v>
      </c>
    </row>
    <row r="12">
      <c r="B12" s="20" t="s">
        <v>255</v>
      </c>
      <c r="C12" s="19" t="n">
        <v>0.121894306303072</v>
      </c>
      <c r="D12" s="19" t="n">
        <v>0.0859481701455243</v>
      </c>
      <c r="E12" s="19" t="n">
        <v>0.157929729226978</v>
      </c>
      <c r="F12" s="19"/>
      <c r="G12" s="19" t="n">
        <v>0.10713791212987</v>
      </c>
      <c r="H12" s="19" t="n">
        <v>0.118267523179736</v>
      </c>
      <c r="I12" s="19" t="n">
        <v>0.0993044190901638</v>
      </c>
      <c r="J12" s="19" t="n">
        <v>0.105280001503631</v>
      </c>
      <c r="K12" s="19" t="n">
        <v>0.103257715579391</v>
      </c>
      <c r="L12" s="19" t="n">
        <v>0.172517758656596</v>
      </c>
      <c r="M12" s="19"/>
      <c r="N12" s="19" t="n">
        <v>0.200954725234059</v>
      </c>
      <c r="O12" s="19" t="n">
        <v>0.139123566594732</v>
      </c>
      <c r="P12" s="19" t="n">
        <v>0.132094564819727</v>
      </c>
      <c r="Q12" s="19" t="n">
        <v>0.109157905052583</v>
      </c>
      <c r="R12" s="19" t="n">
        <v>0.0672627496634545</v>
      </c>
      <c r="S12" s="19"/>
      <c r="T12" s="19" t="n">
        <v>0.104446849396639</v>
      </c>
      <c r="U12" s="19" t="n">
        <v>0.137686443405345</v>
      </c>
      <c r="V12" s="19" t="n">
        <v>0.130880494381512</v>
      </c>
      <c r="W12" s="19" t="n">
        <v>0.102665916972366</v>
      </c>
      <c r="X12" s="19"/>
      <c r="Y12" s="19" t="n">
        <v>0.0835670496438114</v>
      </c>
      <c r="Z12" s="19" t="n">
        <v>0.114516746680595</v>
      </c>
      <c r="AA12" s="19" t="n">
        <v>0.156646801388571</v>
      </c>
      <c r="AB12" s="19" t="n">
        <v>0.199693832356644</v>
      </c>
      <c r="AC12" s="19" t="n">
        <v>0.0704418274588343</v>
      </c>
      <c r="AD12" s="19" t="n">
        <v>0.191461696177204</v>
      </c>
      <c r="AE12" s="19"/>
      <c r="AF12" s="19" t="n">
        <v>0.138522215446256</v>
      </c>
      <c r="AG12" s="19"/>
      <c r="AH12" s="19" t="n">
        <v>0.124772441694231</v>
      </c>
      <c r="AI12" s="19"/>
      <c r="AJ12" s="19" t="n">
        <v>0.115338570142735</v>
      </c>
      <c r="AK12" s="19" t="n">
        <v>0.126928811730943</v>
      </c>
      <c r="AL12" s="19" t="n">
        <v>0.122681861497974</v>
      </c>
      <c r="AM12" s="19" t="n">
        <v>0.0555201352757813</v>
      </c>
      <c r="AN12" s="19" t="n">
        <v>0.174238335475515</v>
      </c>
      <c r="AO12" s="19" t="n">
        <v>0.150785023832961</v>
      </c>
      <c r="AP12" s="19" t="n">
        <v>0.123270457896691</v>
      </c>
    </row>
    <row r="13">
      <c r="B13" s="20" t="s">
        <v>256</v>
      </c>
      <c r="C13" s="19" t="n">
        <v>0.124380118951587</v>
      </c>
      <c r="D13" s="19" t="n">
        <v>0.116398449546343</v>
      </c>
      <c r="E13" s="19" t="n">
        <v>0.132381614060718</v>
      </c>
      <c r="F13" s="19"/>
      <c r="G13" s="19" t="n">
        <v>0.0371807559975303</v>
      </c>
      <c r="H13" s="19" t="n">
        <v>0.0663484693438658</v>
      </c>
      <c r="I13" s="19" t="n">
        <v>0.0994198894696534</v>
      </c>
      <c r="J13" s="19" t="n">
        <v>0.15241459979231</v>
      </c>
      <c r="K13" s="19" t="n">
        <v>0.196038117505888</v>
      </c>
      <c r="L13" s="19" t="n">
        <v>0.158825732193525</v>
      </c>
      <c r="M13" s="19"/>
      <c r="N13" s="19" t="n">
        <v>0.121046274391062</v>
      </c>
      <c r="O13" s="19" t="n">
        <v>0.154460007432279</v>
      </c>
      <c r="P13" s="19" t="n">
        <v>0.128393641962218</v>
      </c>
      <c r="Q13" s="19" t="n">
        <v>0.114449846982296</v>
      </c>
      <c r="R13" s="19" t="n">
        <v>0.0993696681983608</v>
      </c>
      <c r="S13" s="19"/>
      <c r="T13" s="19" t="n">
        <v>0.0397040256092318</v>
      </c>
      <c r="U13" s="19" t="n">
        <v>0.193114551596256</v>
      </c>
      <c r="V13" s="19" t="n">
        <v>0.165609423749539</v>
      </c>
      <c r="W13" s="19" t="n">
        <v>0.0906410180062116</v>
      </c>
      <c r="X13" s="19"/>
      <c r="Y13" s="19" t="n">
        <v>0.0974648094395815</v>
      </c>
      <c r="Z13" s="19" t="n">
        <v>0.0593255450629118</v>
      </c>
      <c r="AA13" s="19" t="n">
        <v>0.174786809821414</v>
      </c>
      <c r="AB13" s="19" t="n">
        <v>0.191379454331814</v>
      </c>
      <c r="AC13" s="19" t="n">
        <v>0.0248743132906934</v>
      </c>
      <c r="AD13" s="19" t="n">
        <v>0.21821267943732</v>
      </c>
      <c r="AE13" s="19"/>
      <c r="AF13" s="19" t="n">
        <v>0.127513183279156</v>
      </c>
      <c r="AG13" s="19"/>
      <c r="AH13" s="19" t="n">
        <v>0.116690473985028</v>
      </c>
      <c r="AI13" s="19"/>
      <c r="AJ13" s="19" t="n">
        <v>0.123729125782201</v>
      </c>
      <c r="AK13" s="19" t="n">
        <v>0.124129796906219</v>
      </c>
      <c r="AL13" s="19" t="n">
        <v>0.120098881984142</v>
      </c>
      <c r="AM13" s="19" t="n">
        <v>0.143992644565904</v>
      </c>
      <c r="AN13" s="19" t="n">
        <v>0.232306358936376</v>
      </c>
      <c r="AO13" s="19" t="n">
        <v>0.11165833613898</v>
      </c>
      <c r="AP13" s="19" t="n">
        <v>0.06920753293653</v>
      </c>
    </row>
    <row r="14">
      <c r="B14" s="20" t="s">
        <v>60</v>
      </c>
      <c r="C14" s="19" t="n">
        <v>0.0614846379981446</v>
      </c>
      <c r="D14" s="19" t="n">
        <v>0.043458071314276</v>
      </c>
      <c r="E14" s="19" t="n">
        <v>0.0795559809506135</v>
      </c>
      <c r="F14" s="19"/>
      <c r="G14" s="19" t="n">
        <v>0.0312078054655444</v>
      </c>
      <c r="H14" s="19" t="n">
        <v>0.053902885559538</v>
      </c>
      <c r="I14" s="19" t="n">
        <v>0.059177985054898</v>
      </c>
      <c r="J14" s="19" t="n">
        <v>0.0468944353776678</v>
      </c>
      <c r="K14" s="19" t="n">
        <v>0.0769126262389094</v>
      </c>
      <c r="L14" s="19" t="n">
        <v>0.0838403623275212</v>
      </c>
      <c r="M14" s="19"/>
      <c r="N14" s="19" t="n">
        <v>0.0746011108463972</v>
      </c>
      <c r="O14" s="19" t="n">
        <v>0.0251042125197326</v>
      </c>
      <c r="P14" s="19" t="n">
        <v>0.0783107834935914</v>
      </c>
      <c r="Q14" s="19" t="n">
        <v>0.0712784841082295</v>
      </c>
      <c r="R14" s="19" t="n">
        <v>0.0565632249757128</v>
      </c>
      <c r="S14" s="19"/>
      <c r="T14" s="19" t="n">
        <v>0.110225583825575</v>
      </c>
      <c r="U14" s="19" t="n">
        <v>0.0435683257629352</v>
      </c>
      <c r="V14" s="19" t="n">
        <v>0.0742299477386022</v>
      </c>
      <c r="W14" s="19" t="n">
        <v>0.0490288406021633</v>
      </c>
      <c r="X14" s="19"/>
      <c r="Y14" s="19" t="n">
        <v>0.0593430244044052</v>
      </c>
      <c r="Z14" s="19" t="n">
        <v>0.0282836382580815</v>
      </c>
      <c r="AA14" s="19" t="n">
        <v>0.0712916045926886</v>
      </c>
      <c r="AB14" s="19" t="n">
        <v>0.0984216019205192</v>
      </c>
      <c r="AC14" s="19" t="n">
        <v>0.0536090315800284</v>
      </c>
      <c r="AD14" s="19" t="n">
        <v>0.0286600135743312</v>
      </c>
      <c r="AE14" s="19"/>
      <c r="AF14" s="19" t="n">
        <v>0.0659992234331682</v>
      </c>
      <c r="AG14" s="19"/>
      <c r="AH14" s="19" t="n">
        <v>0.0616418736240396</v>
      </c>
      <c r="AI14" s="19"/>
      <c r="AJ14" s="19" t="n">
        <v>0.0456871342161948</v>
      </c>
      <c r="AK14" s="19" t="n">
        <v>0.0642787540726929</v>
      </c>
      <c r="AL14" s="19" t="n">
        <v>0.0497451785029891</v>
      </c>
      <c r="AM14" s="19" t="n">
        <v>0.0668597715960302</v>
      </c>
      <c r="AN14" s="19" t="n">
        <v>0.0831609682489435</v>
      </c>
      <c r="AO14" s="19" t="n">
        <v>0.110326645188044</v>
      </c>
      <c r="AP14" s="19" t="n">
        <v>0.0540661782013638</v>
      </c>
    </row>
    <row r="15">
      <c r="B15" s="20" t="s">
        <v>257</v>
      </c>
      <c r="C15" s="23" t="n">
        <v>0.472152454057475</v>
      </c>
      <c r="D15" s="23" t="n">
        <v>0.571207346942203</v>
      </c>
      <c r="E15" s="23" t="n">
        <v>0.372851518286835</v>
      </c>
      <c r="F15" s="23"/>
      <c r="G15" s="23" t="n">
        <v>0.711520668164142</v>
      </c>
      <c r="H15" s="23" t="n">
        <v>0.622417344124962</v>
      </c>
      <c r="I15" s="23" t="n">
        <v>0.504326332400745</v>
      </c>
      <c r="J15" s="23" t="n">
        <v>0.50154717018197</v>
      </c>
      <c r="K15" s="23" t="n">
        <v>0.34866594749458</v>
      </c>
      <c r="L15" s="23" t="n">
        <v>0.282504686514824</v>
      </c>
      <c r="M15" s="23"/>
      <c r="N15" s="23" t="n">
        <v>0.338859477166618</v>
      </c>
      <c r="O15" s="23" t="n">
        <v>0.465283465476027</v>
      </c>
      <c r="P15" s="23" t="n">
        <v>0.394133162170619</v>
      </c>
      <c r="Q15" s="23" t="n">
        <v>0.531277915939584</v>
      </c>
      <c r="R15" s="23" t="n">
        <v>0.563986741166555</v>
      </c>
      <c r="S15" s="23"/>
      <c r="T15" s="23" t="n">
        <v>0.593009644842569</v>
      </c>
      <c r="U15" s="23" t="n">
        <v>0.366459824665082</v>
      </c>
      <c r="V15" s="23" t="n">
        <v>0.384361343121833</v>
      </c>
      <c r="W15" s="23" t="n">
        <v>0.555901929000628</v>
      </c>
      <c r="X15" s="23"/>
      <c r="Y15" s="23" t="n">
        <v>0.586513046383806</v>
      </c>
      <c r="Z15" s="23" t="n">
        <v>0.556275533650187</v>
      </c>
      <c r="AA15" s="23" t="n">
        <v>0.288929218139592</v>
      </c>
      <c r="AB15" s="23" t="n">
        <v>0.271018104294339</v>
      </c>
      <c r="AC15" s="23" t="n">
        <v>0.767184075900146</v>
      </c>
      <c r="AD15" s="23" t="n">
        <v>0.335456019697618</v>
      </c>
      <c r="AE15" s="23"/>
      <c r="AF15" s="23" t="n">
        <v>0.444004375203954</v>
      </c>
      <c r="AG15" s="23"/>
      <c r="AH15" s="23" t="n">
        <v>0.474327920768777</v>
      </c>
      <c r="AI15" s="23"/>
      <c r="AJ15" s="23" t="n">
        <v>0.494684300143863</v>
      </c>
      <c r="AK15" s="23" t="n">
        <v>0.444859893699062</v>
      </c>
      <c r="AL15" s="23" t="n">
        <v>0.499904675293023</v>
      </c>
      <c r="AM15" s="23" t="n">
        <v>0.583338293141089</v>
      </c>
      <c r="AN15" s="23" t="n">
        <v>0.270111608213601</v>
      </c>
      <c r="AO15" s="23" t="n">
        <v>0.460053867118779</v>
      </c>
      <c r="AP15" s="23" t="n">
        <v>0.479689238039002</v>
      </c>
    </row>
    <row r="16">
      <c r="B16" s="20" t="s">
        <v>258</v>
      </c>
      <c r="C16" s="23" t="n">
        <v>0.24627442525466</v>
      </c>
      <c r="D16" s="23" t="n">
        <v>0.202346619691868</v>
      </c>
      <c r="E16" s="23" t="n">
        <v>0.290311343287696</v>
      </c>
      <c r="F16" s="23"/>
      <c r="G16" s="23" t="n">
        <v>0.1443186681274</v>
      </c>
      <c r="H16" s="23" t="n">
        <v>0.184615992523602</v>
      </c>
      <c r="I16" s="23" t="n">
        <v>0.198724308559817</v>
      </c>
      <c r="J16" s="23" t="n">
        <v>0.257694601295941</v>
      </c>
      <c r="K16" s="23" t="n">
        <v>0.29929583308528</v>
      </c>
      <c r="L16" s="23" t="n">
        <v>0.331343490850121</v>
      </c>
      <c r="M16" s="23"/>
      <c r="N16" s="23" t="n">
        <v>0.322000999625121</v>
      </c>
      <c r="O16" s="23" t="n">
        <v>0.293583574027011</v>
      </c>
      <c r="P16" s="23" t="n">
        <v>0.260488206781946</v>
      </c>
      <c r="Q16" s="23" t="n">
        <v>0.223607752034879</v>
      </c>
      <c r="R16" s="23" t="n">
        <v>0.166632417861815</v>
      </c>
      <c r="S16" s="23"/>
      <c r="T16" s="23" t="n">
        <v>0.14415087500587</v>
      </c>
      <c r="U16" s="23" t="n">
        <v>0.330800995001601</v>
      </c>
      <c r="V16" s="23" t="n">
        <v>0.296489918131051</v>
      </c>
      <c r="W16" s="23" t="n">
        <v>0.193306934978578</v>
      </c>
      <c r="X16" s="23"/>
      <c r="Y16" s="23" t="n">
        <v>0.181031859083393</v>
      </c>
      <c r="Z16" s="23" t="n">
        <v>0.173842291743507</v>
      </c>
      <c r="AA16" s="23" t="n">
        <v>0.331433611209984</v>
      </c>
      <c r="AB16" s="23" t="n">
        <v>0.391073286688458</v>
      </c>
      <c r="AC16" s="23" t="n">
        <v>0.0953161407495277</v>
      </c>
      <c r="AD16" s="23" t="n">
        <v>0.409674375614524</v>
      </c>
      <c r="AE16" s="23"/>
      <c r="AF16" s="23" t="n">
        <v>0.266035398725411</v>
      </c>
      <c r="AG16" s="23"/>
      <c r="AH16" s="23" t="n">
        <v>0.241462915679259</v>
      </c>
      <c r="AI16" s="23"/>
      <c r="AJ16" s="23" t="n">
        <v>0.239067695924936</v>
      </c>
      <c r="AK16" s="23" t="n">
        <v>0.251058608637162</v>
      </c>
      <c r="AL16" s="23" t="n">
        <v>0.242780743482116</v>
      </c>
      <c r="AM16" s="23" t="n">
        <v>0.199512779841685</v>
      </c>
      <c r="AN16" s="23" t="n">
        <v>0.406544694411891</v>
      </c>
      <c r="AO16" s="23" t="n">
        <v>0.26244335997194</v>
      </c>
      <c r="AP16" s="23" t="n">
        <v>0.192477990833221</v>
      </c>
    </row>
    <row r="17">
      <c r="B17" s="20" t="s">
        <v>243</v>
      </c>
      <c r="C17" s="24" t="n">
        <v>0.225878028802815</v>
      </c>
      <c r="D17" s="24" t="n">
        <v>0.368860727250335</v>
      </c>
      <c r="E17" s="24" t="n">
        <v>0.0825401749991393</v>
      </c>
      <c r="F17" s="24"/>
      <c r="G17" s="24" t="n">
        <v>0.567202000036742</v>
      </c>
      <c r="H17" s="24" t="n">
        <v>0.43780135160136</v>
      </c>
      <c r="I17" s="24" t="n">
        <v>0.305602023840928</v>
      </c>
      <c r="J17" s="24" t="n">
        <v>0.24385256888603</v>
      </c>
      <c r="K17" s="24" t="n">
        <v>0.0493701144092999</v>
      </c>
      <c r="L17" s="24" t="n">
        <v>-0.0488388043352965</v>
      </c>
      <c r="M17" s="24"/>
      <c r="N17" s="24" t="n">
        <v>0.0168584775414964</v>
      </c>
      <c r="O17" s="24" t="n">
        <v>0.171699891449016</v>
      </c>
      <c r="P17" s="24" t="n">
        <v>0.133644955388673</v>
      </c>
      <c r="Q17" s="24" t="n">
        <v>0.307670163904706</v>
      </c>
      <c r="R17" s="24" t="n">
        <v>0.39735432330474</v>
      </c>
      <c r="S17" s="24"/>
      <c r="T17" s="24" t="n">
        <v>0.448858769836698</v>
      </c>
      <c r="U17" s="24" t="n">
        <v>0.0356588296634815</v>
      </c>
      <c r="V17" s="24" t="n">
        <v>0.0878714249907823</v>
      </c>
      <c r="W17" s="24" t="n">
        <v>0.36259499402205</v>
      </c>
      <c r="X17" s="24"/>
      <c r="Y17" s="24" t="n">
        <v>0.405481187300413</v>
      </c>
      <c r="Z17" s="24" t="n">
        <v>0.38243324190668</v>
      </c>
      <c r="AA17" s="24" t="n">
        <v>-0.0425043930703926</v>
      </c>
      <c r="AB17" s="24" t="n">
        <v>-0.120055182394119</v>
      </c>
      <c r="AC17" s="24" t="n">
        <v>0.671867935150618</v>
      </c>
      <c r="AD17" s="24" t="n">
        <v>-0.074218355916906</v>
      </c>
      <c r="AE17" s="24"/>
      <c r="AF17" s="24" t="n">
        <v>0.177968976478542</v>
      </c>
      <c r="AG17" s="24"/>
      <c r="AH17" s="24" t="n">
        <v>0.232865005089518</v>
      </c>
      <c r="AI17" s="24"/>
      <c r="AJ17" s="24" t="n">
        <v>0.255616604218927</v>
      </c>
      <c r="AK17" s="24" t="n">
        <v>0.1938012850619</v>
      </c>
      <c r="AL17" s="24" t="n">
        <v>0.257123931810906</v>
      </c>
      <c r="AM17" s="24" t="n">
        <v>0.383825513299404</v>
      </c>
      <c r="AN17" s="24" t="n">
        <v>-0.13643308619829</v>
      </c>
      <c r="AO17" s="24" t="n">
        <v>0.197610507146839</v>
      </c>
      <c r="AP17" s="24" t="n">
        <v>0.287211247205781</v>
      </c>
    </row>
    <row r="18">
      <c r="B18" s="18"/>
    </row>
    <row r="19">
      <c r="B19" t="s">
        <v>65</v>
      </c>
    </row>
    <row r="20">
      <c r="B20" t="s">
        <v>66</v>
      </c>
    </row>
    <row r="22">
      <c r="B22" s="9" t="str">
        <f>=HYPERLINK("#'Contents'!A1", "Return to Contents")</f>
      </c>
    </row>
  </sheetData>
  <mergeCells count="9">
    <mergeCell ref="D5:E5"/>
    <mergeCell ref="G5:L5"/>
    <mergeCell ref="N5:R5"/>
    <mergeCell ref="T5:W5"/>
    <mergeCell ref="Y5:AD5"/>
    <mergeCell ref="AF5:AF5"/>
    <mergeCell ref="AH5:AH5"/>
    <mergeCell ref="AJ5:AP5"/>
    <mergeCell ref="D2:AJ2"/>
  </mergeCells>
  <pageMargins left="0.7" right="0.7" top="0.75" bottom="0.75" header="0.3" footer="0.3"/>
  <pageSetup paperSize="9" orientation="portrait" horizontalDpi="300" verticalDpi="300" r:id="rId2"/>
  <drawing r:id="rId1"/>
</worksheet>
</file>

<file path=xl/worksheets/sheet9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20.71" hidden="0" customWidth="1"/>
    <col min="4" max="4" width="20.71" hidden="0" customWidth="1"/>
    <col min="5" max="5" width="20.71" hidden="0" customWidth="1"/>
    <col min="6" max="6" width="20.71" hidden="0" customWidth="1"/>
    <col min="7" max="7" width="20.71" hidden="0" customWidth="1"/>
    <col min="8" max="8" width="20.71" hidden="0" customWidth="1"/>
    <col min="9" max="9" width="20.71" hidden="0" customWidth="1"/>
    <col min="10" max="10" width="20.71" hidden="0" customWidth="1"/>
  </cols>
  <sheetData>
    <row r="2" ht="40" customHeight="1">
      <c r="D2" s="16" t="s">
        <v>322</v>
      </c>
    </row>
    <row r="6" ht="50" customHeight="1">
      <c r="B6" s="22" t="s">
        <v>15</v>
      </c>
      <c r="C6" s="22" t="s">
        <v>93</v>
      </c>
      <c r="D6" s="22" t="s">
        <v>97</v>
      </c>
      <c r="E6" s="22" t="s">
        <v>94</v>
      </c>
      <c r="F6" s="22" t="s">
        <v>319</v>
      </c>
      <c r="G6" s="22" t="s">
        <v>98</v>
      </c>
      <c r="H6" s="22" t="s">
        <v>220</v>
      </c>
      <c r="I6" s="22" t="s">
        <v>96</v>
      </c>
    </row>
    <row r="7">
      <c r="B7" s="20" t="s">
        <v>320</v>
      </c>
      <c r="C7" s="19" t="n">
        <v>0.547934984772674</v>
      </c>
      <c r="D7" s="19" t="n">
        <v>0.270975810037489</v>
      </c>
      <c r="E7" s="19" t="n">
        <v>0.454781534515076</v>
      </c>
      <c r="F7" s="19" t="n">
        <v>0.291751650344439</v>
      </c>
      <c r="G7" s="19" t="n">
        <v>0.22340235889715</v>
      </c>
      <c r="H7" s="19" t="n">
        <v>0.558390192310723</v>
      </c>
      <c r="I7" s="19" t="n">
        <v>0.589041151591171</v>
      </c>
    </row>
    <row r="8">
      <c r="B8" s="20" t="s">
        <v>321</v>
      </c>
      <c r="C8" s="19" t="n">
        <v>0.185999973320536</v>
      </c>
      <c r="D8" s="19" t="n">
        <v>0.407808190927226</v>
      </c>
      <c r="E8" s="19" t="n">
        <v>0.265624449781003</v>
      </c>
      <c r="F8" s="19" t="n">
        <v>0.330726541611829</v>
      </c>
      <c r="G8" s="19" t="n">
        <v>0.442781421193144</v>
      </c>
      <c r="H8" s="19" t="n">
        <v>0.190034127489482</v>
      </c>
      <c r="I8" s="19" t="n">
        <v>0.132161723391868</v>
      </c>
    </row>
    <row r="9">
      <c r="B9" s="20" t="s">
        <v>60</v>
      </c>
      <c r="C9" s="19" t="n">
        <v>0.26606504190679</v>
      </c>
      <c r="D9" s="19" t="n">
        <v>0.321215999035286</v>
      </c>
      <c r="E9" s="19" t="n">
        <v>0.279594015703922</v>
      </c>
      <c r="F9" s="19" t="n">
        <v>0.377521808043732</v>
      </c>
      <c r="G9" s="19" t="n">
        <v>0.333816219909705</v>
      </c>
      <c r="H9" s="19" t="n">
        <v>0.251575680199795</v>
      </c>
      <c r="I9" s="19" t="n">
        <v>0.278797125016961</v>
      </c>
    </row>
    <row r="10">
      <c r="B10" s="18"/>
      <c r="C10" s="18"/>
      <c r="D10" s="18"/>
      <c r="E10" s="18"/>
      <c r="F10" s="18"/>
      <c r="G10" s="18"/>
      <c r="H10" s="18"/>
      <c r="I10" s="18"/>
    </row>
    <row r="11">
      <c r="B11" t="s">
        <v>65</v>
      </c>
    </row>
    <row r="12">
      <c r="B12" t="s">
        <v>66</v>
      </c>
    </row>
    <row r="16">
      <c r="B16" s="9" t="str">
        <f>=HYPERLINK("#'Contents'!A1", "Return to Contents")</f>
      </c>
    </row>
  </sheetData>
  <mergeCells count="1">
    <mergeCell ref="D2:J2"/>
  </mergeCells>
  <pageMargins left="0.7" right="0.7" top="0.75" bottom="0.75" header="0.3" footer="0.3"/>
  <pageSetup paperSize="9" orientation="portrait" horizontalDpi="300" verticalDpi="300" r:id="rId2"/>
  <drawing r:id="rId1"/>
</worksheet>
</file>

<file path=xl/worksheets/sheet9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2.21" hidden="0" customWidth="1"/>
    <col min="20" max="20" width="10.71" hidden="0" customWidth="1"/>
    <col min="21" max="21" width="10.71" hidden="0" customWidth="1"/>
    <col min="22" max="22" width="10.71" hidden="0" customWidth="1"/>
    <col min="23" max="23" width="10.71" hidden="0" customWidth="1"/>
    <col min="24" max="24" width="2.2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2.21" hidden="0" customWidth="1"/>
    <col min="34" max="34" width="10.71" hidden="0" customWidth="1"/>
    <col min="35" max="35" width="2.2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s>
  <sheetData>
    <row r="2" ht="40" customHeight="1">
      <c r="D2" s="16" t="s">
        <v>323</v>
      </c>
    </row>
    <row r="5" ht="30" customHeight="1">
      <c r="B5" s="17"/>
      <c r="C5" s="17"/>
      <c r="D5" s="17" t="s">
        <v>51</v>
      </c>
      <c r="E5" s="17"/>
      <c r="F5" s="17"/>
      <c r="G5" s="17" t="s">
        <v>52</v>
      </c>
      <c r="H5" s="17"/>
      <c r="I5" s="17"/>
      <c r="J5" s="17"/>
      <c r="K5" s="17"/>
      <c r="L5" s="17"/>
      <c r="M5" s="17"/>
      <c r="N5" s="17" t="s">
        <v>53</v>
      </c>
      <c r="O5" s="17"/>
      <c r="P5" s="17"/>
      <c r="Q5" s="17"/>
      <c r="R5" s="17"/>
      <c r="S5" s="17"/>
      <c r="T5" s="17" t="s">
        <v>54</v>
      </c>
      <c r="U5" s="17"/>
      <c r="V5" s="17"/>
      <c r="W5" s="17"/>
      <c r="X5" s="17"/>
      <c r="Y5" s="17" t="s">
        <v>55</v>
      </c>
      <c r="Z5" s="17"/>
      <c r="AA5" s="17"/>
      <c r="AB5" s="17"/>
      <c r="AC5" s="17"/>
      <c r="AD5" s="17"/>
      <c r="AE5" s="17"/>
      <c r="AF5" s="17" t="s">
        <v>42</v>
      </c>
      <c r="AG5" s="17"/>
      <c r="AH5" s="17" t="s">
        <v>43</v>
      </c>
      <c r="AI5" s="17"/>
      <c r="AJ5" s="17" t="s">
        <v>56</v>
      </c>
      <c r="AK5" s="17"/>
      <c r="AL5" s="17"/>
      <c r="AM5" s="17"/>
      <c r="AN5" s="17"/>
      <c r="AO5" s="17"/>
      <c r="AP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R6" s="13" t="s">
        <v>31</v>
      </c>
      <c r="T6" s="13" t="s">
        <v>32</v>
      </c>
      <c r="U6" s="13" t="s">
        <v>33</v>
      </c>
      <c r="V6" s="13" t="s">
        <v>34</v>
      </c>
      <c r="W6" s="13" t="s">
        <v>35</v>
      </c>
      <c r="Y6" s="13" t="s">
        <v>36</v>
      </c>
      <c r="Z6" s="13" t="s">
        <v>37</v>
      </c>
      <c r="AA6" s="13" t="s">
        <v>38</v>
      </c>
      <c r="AB6" s="13" t="s">
        <v>39</v>
      </c>
      <c r="AC6" s="13" t="s">
        <v>40</v>
      </c>
      <c r="AD6" s="13" t="s">
        <v>41</v>
      </c>
      <c r="AF6" s="13" t="s">
        <v>42</v>
      </c>
      <c r="AH6" s="13" t="s">
        <v>43</v>
      </c>
      <c r="AJ6" s="13" t="s">
        <v>44</v>
      </c>
      <c r="AK6" s="13" t="s">
        <v>45</v>
      </c>
      <c r="AL6" s="13" t="s">
        <v>46</v>
      </c>
      <c r="AM6" s="13" t="s">
        <v>47</v>
      </c>
      <c r="AN6" s="13" t="s">
        <v>48</v>
      </c>
      <c r="AO6" s="13" t="s">
        <v>49</v>
      </c>
      <c r="AP6" s="13" t="s">
        <v>50</v>
      </c>
    </row>
    <row r="7" ht="30" customHeight="1">
      <c r="B7" s="11" t="s">
        <v>19</v>
      </c>
      <c r="C7" s="11" t="n">
        <v>1001</v>
      </c>
      <c r="D7" s="11" t="n">
        <v>498</v>
      </c>
      <c r="E7" s="11" t="n">
        <v>503</v>
      </c>
      <c r="F7" s="11"/>
      <c r="G7" s="11" t="n">
        <v>125</v>
      </c>
      <c r="H7" s="11" t="n">
        <v>185</v>
      </c>
      <c r="I7" s="11" t="n">
        <v>192</v>
      </c>
      <c r="J7" s="11" t="n">
        <v>175</v>
      </c>
      <c r="K7" s="11" t="n">
        <v>131</v>
      </c>
      <c r="L7" s="11" t="n">
        <v>193</v>
      </c>
      <c r="M7" s="11"/>
      <c r="N7" s="11" t="n">
        <v>55</v>
      </c>
      <c r="O7" s="11" t="n">
        <v>178</v>
      </c>
      <c r="P7" s="11" t="n">
        <v>209</v>
      </c>
      <c r="Q7" s="11" t="n">
        <v>374</v>
      </c>
      <c r="R7" s="11" t="n">
        <v>183</v>
      </c>
      <c r="S7" s="11"/>
      <c r="T7" s="11" t="n">
        <v>51</v>
      </c>
      <c r="U7" s="11" t="n">
        <v>158</v>
      </c>
      <c r="V7" s="11" t="n">
        <v>168</v>
      </c>
      <c r="W7" s="11" t="n">
        <v>523</v>
      </c>
      <c r="X7" s="11"/>
      <c r="Y7" s="11" t="n">
        <v>473</v>
      </c>
      <c r="Z7" s="11" t="n">
        <v>105</v>
      </c>
      <c r="AA7" s="11" t="n">
        <v>228</v>
      </c>
      <c r="AB7" s="11" t="n">
        <v>58</v>
      </c>
      <c r="AC7" s="11" t="n">
        <v>67</v>
      </c>
      <c r="AD7" s="11" t="n">
        <v>60</v>
      </c>
      <c r="AE7" s="11"/>
      <c r="AF7" s="11" t="n">
        <v>484</v>
      </c>
      <c r="AG7" s="11"/>
      <c r="AH7" s="11" t="n">
        <v>939</v>
      </c>
      <c r="AI7" s="11"/>
      <c r="AJ7" s="11" t="n">
        <v>270</v>
      </c>
      <c r="AK7" s="11" t="n">
        <v>188</v>
      </c>
      <c r="AL7" s="11" t="n">
        <v>196</v>
      </c>
      <c r="AM7" s="11" t="n">
        <v>89</v>
      </c>
      <c r="AN7" s="11" t="n">
        <v>62</v>
      </c>
      <c r="AO7" s="11" t="n">
        <v>98</v>
      </c>
      <c r="AP7" s="11" t="n">
        <v>98</v>
      </c>
    </row>
    <row r="8" ht="30" customHeight="1">
      <c r="B8" s="12" t="s">
        <v>20</v>
      </c>
      <c r="C8" s="12" t="n">
        <v>1001</v>
      </c>
      <c r="D8" s="12" t="n">
        <v>501</v>
      </c>
      <c r="E8" s="12" t="n">
        <v>500</v>
      </c>
      <c r="F8" s="12"/>
      <c r="G8" s="12" t="n">
        <v>108</v>
      </c>
      <c r="H8" s="12" t="n">
        <v>174</v>
      </c>
      <c r="I8" s="12" t="n">
        <v>165</v>
      </c>
      <c r="J8" s="12" t="n">
        <v>172</v>
      </c>
      <c r="K8" s="12" t="n">
        <v>152</v>
      </c>
      <c r="L8" s="12" t="n">
        <v>230</v>
      </c>
      <c r="M8" s="12"/>
      <c r="N8" s="12" t="n">
        <v>68</v>
      </c>
      <c r="O8" s="12" t="n">
        <v>207</v>
      </c>
      <c r="P8" s="12" t="n">
        <v>264</v>
      </c>
      <c r="Q8" s="12" t="n">
        <v>311</v>
      </c>
      <c r="R8" s="12" t="n">
        <v>149</v>
      </c>
      <c r="S8" s="12"/>
      <c r="T8" s="12" t="n">
        <v>49</v>
      </c>
      <c r="U8" s="12" t="n">
        <v>181</v>
      </c>
      <c r="V8" s="12" t="n">
        <v>180</v>
      </c>
      <c r="W8" s="12" t="n">
        <v>487</v>
      </c>
      <c r="X8" s="12"/>
      <c r="Y8" s="12" t="n">
        <v>424</v>
      </c>
      <c r="Z8" s="12" t="n">
        <v>104</v>
      </c>
      <c r="AA8" s="12" t="n">
        <v>272</v>
      </c>
      <c r="AB8" s="12" t="n">
        <v>65</v>
      </c>
      <c r="AC8" s="12" t="n">
        <v>57</v>
      </c>
      <c r="AD8" s="12" t="n">
        <v>67</v>
      </c>
      <c r="AE8" s="12"/>
      <c r="AF8" s="12" t="n">
        <v>498</v>
      </c>
      <c r="AG8" s="12"/>
      <c r="AH8" s="12" t="n">
        <v>939</v>
      </c>
      <c r="AI8" s="12"/>
      <c r="AJ8" s="12" t="n">
        <v>241</v>
      </c>
      <c r="AK8" s="12" t="n">
        <v>190</v>
      </c>
      <c r="AL8" s="12" t="n">
        <v>170</v>
      </c>
      <c r="AM8" s="12" t="n">
        <v>93</v>
      </c>
      <c r="AN8" s="12" t="n">
        <v>76</v>
      </c>
      <c r="AO8" s="12" t="n">
        <v>86</v>
      </c>
      <c r="AP8" s="12" t="n">
        <v>145</v>
      </c>
    </row>
    <row r="9">
      <c r="B9" s="20" t="s">
        <v>320</v>
      </c>
      <c r="C9" s="19" t="n">
        <v>0.547934984772674</v>
      </c>
      <c r="D9" s="19" t="n">
        <v>0.596076339418211</v>
      </c>
      <c r="E9" s="19" t="n">
        <v>0.499674051603717</v>
      </c>
      <c r="F9" s="19"/>
      <c r="G9" s="19" t="n">
        <v>0.562241128409147</v>
      </c>
      <c r="H9" s="19" t="n">
        <v>0.624152994184002</v>
      </c>
      <c r="I9" s="19" t="n">
        <v>0.601391450543262</v>
      </c>
      <c r="J9" s="19" t="n">
        <v>0.551832220284419</v>
      </c>
      <c r="K9" s="19" t="n">
        <v>0.489402376421003</v>
      </c>
      <c r="L9" s="19" t="n">
        <v>0.481057409135387</v>
      </c>
      <c r="M9" s="19"/>
      <c r="N9" s="19" t="n">
        <v>0.434799661881399</v>
      </c>
      <c r="O9" s="19" t="n">
        <v>0.531849549522969</v>
      </c>
      <c r="P9" s="19" t="n">
        <v>0.464703640672652</v>
      </c>
      <c r="Q9" s="19" t="n">
        <v>0.653795865151119</v>
      </c>
      <c r="R9" s="19" t="n">
        <v>0.542213315611791</v>
      </c>
      <c r="S9" s="19"/>
      <c r="T9" s="19" t="n">
        <v>0.697723138435198</v>
      </c>
      <c r="U9" s="19" t="n">
        <v>0.503082390433453</v>
      </c>
      <c r="V9" s="19" t="n">
        <v>0.534384460674005</v>
      </c>
      <c r="W9" s="19" t="n">
        <v>0.591983906341496</v>
      </c>
      <c r="X9" s="19"/>
      <c r="Y9" s="19" t="n">
        <v>0.612072805583607</v>
      </c>
      <c r="Z9" s="19" t="n">
        <v>0.54727499854915</v>
      </c>
      <c r="AA9" s="19" t="n">
        <v>0.476222934099296</v>
      </c>
      <c r="AB9" s="19" t="n">
        <v>0.497981234118128</v>
      </c>
      <c r="AC9" s="19" t="n">
        <v>0.580629692429518</v>
      </c>
      <c r="AD9" s="19" t="n">
        <v>0.466695520706198</v>
      </c>
      <c r="AE9" s="19"/>
      <c r="AF9" s="19" t="n">
        <v>0.520546786644779</v>
      </c>
      <c r="AG9" s="19"/>
      <c r="AH9" s="19" t="n">
        <v>0.554897130104919</v>
      </c>
      <c r="AI9" s="19"/>
      <c r="AJ9" s="19" t="n">
        <v>0.555396950301056</v>
      </c>
      <c r="AK9" s="19" t="n">
        <v>0.572534938805072</v>
      </c>
      <c r="AL9" s="19" t="n">
        <v>0.58917822503304</v>
      </c>
      <c r="AM9" s="19" t="n">
        <v>0.509879747637364</v>
      </c>
      <c r="AN9" s="19" t="n">
        <v>0.464943539684401</v>
      </c>
      <c r="AO9" s="19" t="n">
        <v>0.458457131228034</v>
      </c>
      <c r="AP9" s="19" t="n">
        <v>0.575920546720076</v>
      </c>
    </row>
    <row r="10">
      <c r="B10" s="20" t="s">
        <v>321</v>
      </c>
      <c r="C10" s="19" t="n">
        <v>0.185999973320536</v>
      </c>
      <c r="D10" s="19" t="n">
        <v>0.189726096132618</v>
      </c>
      <c r="E10" s="19" t="n">
        <v>0.182264595175546</v>
      </c>
      <c r="F10" s="19"/>
      <c r="G10" s="19" t="n">
        <v>0.294037206724238</v>
      </c>
      <c r="H10" s="19" t="n">
        <v>0.168633408894703</v>
      </c>
      <c r="I10" s="19" t="n">
        <v>0.194821000105962</v>
      </c>
      <c r="J10" s="19" t="n">
        <v>0.1943480322178</v>
      </c>
      <c r="K10" s="19" t="n">
        <v>0.172578350857147</v>
      </c>
      <c r="L10" s="19" t="n">
        <v>0.144576486862827</v>
      </c>
      <c r="M10" s="19"/>
      <c r="N10" s="19" t="n">
        <v>0.236835771234602</v>
      </c>
      <c r="O10" s="19" t="n">
        <v>0.25788744673315</v>
      </c>
      <c r="P10" s="19" t="n">
        <v>0.177985173267384</v>
      </c>
      <c r="Q10" s="19" t="n">
        <v>0.112551444544399</v>
      </c>
      <c r="R10" s="19" t="n">
        <v>0.233103529401451</v>
      </c>
      <c r="S10" s="19"/>
      <c r="T10" s="19" t="n">
        <v>0.175963535465023</v>
      </c>
      <c r="U10" s="19" t="n">
        <v>0.192336300966413</v>
      </c>
      <c r="V10" s="19" t="n">
        <v>0.18634995155817</v>
      </c>
      <c r="W10" s="19" t="n">
        <v>0.18511554034321</v>
      </c>
      <c r="X10" s="19"/>
      <c r="Y10" s="19" t="n">
        <v>0.193704423936712</v>
      </c>
      <c r="Z10" s="19" t="n">
        <v>0.250672089479268</v>
      </c>
      <c r="AA10" s="19" t="n">
        <v>0.139193061584985</v>
      </c>
      <c r="AB10" s="19" t="n">
        <v>0.184039748276934</v>
      </c>
      <c r="AC10" s="19" t="n">
        <v>0.241775677404184</v>
      </c>
      <c r="AD10" s="19" t="n">
        <v>0.212872596481107</v>
      </c>
      <c r="AE10" s="19"/>
      <c r="AF10" s="19" t="n">
        <v>0.193859825423113</v>
      </c>
      <c r="AG10" s="19"/>
      <c r="AH10" s="19" t="n">
        <v>0.185463018601477</v>
      </c>
      <c r="AI10" s="19"/>
      <c r="AJ10" s="19" t="n">
        <v>0.225114884573374</v>
      </c>
      <c r="AK10" s="19" t="n">
        <v>0.174694340369571</v>
      </c>
      <c r="AL10" s="19" t="n">
        <v>0.147989601517659</v>
      </c>
      <c r="AM10" s="19" t="n">
        <v>0.192280874213119</v>
      </c>
      <c r="AN10" s="19" t="n">
        <v>0.16124816886096</v>
      </c>
      <c r="AO10" s="19" t="n">
        <v>0.230653897000722</v>
      </c>
      <c r="AP10" s="19" t="n">
        <v>0.162826978663022</v>
      </c>
    </row>
    <row r="11">
      <c r="B11" s="20" t="s">
        <v>60</v>
      </c>
      <c r="C11" s="21" t="n">
        <v>0.26606504190679</v>
      </c>
      <c r="D11" s="21" t="n">
        <v>0.214197564449171</v>
      </c>
      <c r="E11" s="21" t="n">
        <v>0.318061353220738</v>
      </c>
      <c r="F11" s="21"/>
      <c r="G11" s="21" t="n">
        <v>0.143721664866615</v>
      </c>
      <c r="H11" s="21" t="n">
        <v>0.207213596921295</v>
      </c>
      <c r="I11" s="21" t="n">
        <v>0.203787549350776</v>
      </c>
      <c r="J11" s="21" t="n">
        <v>0.253819747497781</v>
      </c>
      <c r="K11" s="21" t="n">
        <v>0.33801927272185</v>
      </c>
      <c r="L11" s="21" t="n">
        <v>0.374366104001786</v>
      </c>
      <c r="M11" s="21"/>
      <c r="N11" s="21" t="n">
        <v>0.328364566883999</v>
      </c>
      <c r="O11" s="21" t="n">
        <v>0.210263003743882</v>
      </c>
      <c r="P11" s="21" t="n">
        <v>0.357311186059964</v>
      </c>
      <c r="Q11" s="21" t="n">
        <v>0.233652690304481</v>
      </c>
      <c r="R11" s="21" t="n">
        <v>0.224683154986759</v>
      </c>
      <c r="S11" s="21"/>
      <c r="T11" s="21" t="n">
        <v>0.126313326099779</v>
      </c>
      <c r="U11" s="21" t="n">
        <v>0.304581308600134</v>
      </c>
      <c r="V11" s="21" t="n">
        <v>0.279265587767825</v>
      </c>
      <c r="W11" s="21" t="n">
        <v>0.222900553315294</v>
      </c>
      <c r="X11" s="21"/>
      <c r="Y11" s="21" t="n">
        <v>0.194222770479681</v>
      </c>
      <c r="Z11" s="21" t="n">
        <v>0.202052911971582</v>
      </c>
      <c r="AA11" s="21" t="n">
        <v>0.384584004315719</v>
      </c>
      <c r="AB11" s="21" t="n">
        <v>0.317979017604938</v>
      </c>
      <c r="AC11" s="21" t="n">
        <v>0.177594630166297</v>
      </c>
      <c r="AD11" s="21" t="n">
        <v>0.320431882812695</v>
      </c>
      <c r="AE11" s="21"/>
      <c r="AF11" s="21" t="n">
        <v>0.285593387932108</v>
      </c>
      <c r="AG11" s="21"/>
      <c r="AH11" s="21" t="n">
        <v>0.259639851293604</v>
      </c>
      <c r="AI11" s="21"/>
      <c r="AJ11" s="21" t="n">
        <v>0.21948816512557</v>
      </c>
      <c r="AK11" s="21" t="n">
        <v>0.252770720825357</v>
      </c>
      <c r="AL11" s="21" t="n">
        <v>0.262832173449302</v>
      </c>
      <c r="AM11" s="21" t="n">
        <v>0.297839378149517</v>
      </c>
      <c r="AN11" s="21" t="n">
        <v>0.373808291454639</v>
      </c>
      <c r="AO11" s="21" t="n">
        <v>0.310888971771244</v>
      </c>
      <c r="AP11" s="21" t="n">
        <v>0.261252474616903</v>
      </c>
    </row>
    <row r="12">
      <c r="B12" s="18"/>
    </row>
    <row r="13">
      <c r="B13" t="s">
        <v>65</v>
      </c>
    </row>
    <row r="14">
      <c r="B14" t="s">
        <v>66</v>
      </c>
    </row>
    <row r="16">
      <c r="B16" s="9" t="str">
        <f>=HYPERLINK("#'Contents'!A1", "Return to Contents")</f>
      </c>
    </row>
  </sheetData>
  <mergeCells count="9">
    <mergeCell ref="D5:E5"/>
    <mergeCell ref="G5:L5"/>
    <mergeCell ref="N5:R5"/>
    <mergeCell ref="T5:W5"/>
    <mergeCell ref="Y5:AD5"/>
    <mergeCell ref="AF5:AF5"/>
    <mergeCell ref="AH5:AH5"/>
    <mergeCell ref="AJ5:AP5"/>
    <mergeCell ref="D2:AJ2"/>
  </mergeCells>
  <pageMargins left="0.7" right="0.7" top="0.75" bottom="0.75" header="0.3" footer="0.3"/>
  <pageSetup paperSize="9" orientation="portrait" horizontalDpi="300" verticalDpi="300" r:id="rId2"/>
  <drawing r:id="rId1"/>
</worksheet>
</file>

<file path=xl/worksheets/sheet9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2.21" hidden="0" customWidth="1"/>
    <col min="20" max="20" width="10.71" hidden="0" customWidth="1"/>
    <col min="21" max="21" width="10.71" hidden="0" customWidth="1"/>
    <col min="22" max="22" width="10.71" hidden="0" customWidth="1"/>
    <col min="23" max="23" width="10.71" hidden="0" customWidth="1"/>
    <col min="24" max="24" width="2.2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2.21" hidden="0" customWidth="1"/>
    <col min="34" max="34" width="10.71" hidden="0" customWidth="1"/>
    <col min="35" max="35" width="2.2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s>
  <sheetData>
    <row r="2" ht="40" customHeight="1">
      <c r="D2" s="16" t="s">
        <v>324</v>
      </c>
    </row>
    <row r="5" ht="30" customHeight="1">
      <c r="B5" s="17"/>
      <c r="C5" s="17"/>
      <c r="D5" s="17" t="s">
        <v>51</v>
      </c>
      <c r="E5" s="17"/>
      <c r="F5" s="17"/>
      <c r="G5" s="17" t="s">
        <v>52</v>
      </c>
      <c r="H5" s="17"/>
      <c r="I5" s="17"/>
      <c r="J5" s="17"/>
      <c r="K5" s="17"/>
      <c r="L5" s="17"/>
      <c r="M5" s="17"/>
      <c r="N5" s="17" t="s">
        <v>53</v>
      </c>
      <c r="O5" s="17"/>
      <c r="P5" s="17"/>
      <c r="Q5" s="17"/>
      <c r="R5" s="17"/>
      <c r="S5" s="17"/>
      <c r="T5" s="17" t="s">
        <v>54</v>
      </c>
      <c r="U5" s="17"/>
      <c r="V5" s="17"/>
      <c r="W5" s="17"/>
      <c r="X5" s="17"/>
      <c r="Y5" s="17" t="s">
        <v>55</v>
      </c>
      <c r="Z5" s="17"/>
      <c r="AA5" s="17"/>
      <c r="AB5" s="17"/>
      <c r="AC5" s="17"/>
      <c r="AD5" s="17"/>
      <c r="AE5" s="17"/>
      <c r="AF5" s="17" t="s">
        <v>42</v>
      </c>
      <c r="AG5" s="17"/>
      <c r="AH5" s="17" t="s">
        <v>43</v>
      </c>
      <c r="AI5" s="17"/>
      <c r="AJ5" s="17" t="s">
        <v>56</v>
      </c>
      <c r="AK5" s="17"/>
      <c r="AL5" s="17"/>
      <c r="AM5" s="17"/>
      <c r="AN5" s="17"/>
      <c r="AO5" s="17"/>
      <c r="AP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R6" s="13" t="s">
        <v>31</v>
      </c>
      <c r="T6" s="13" t="s">
        <v>32</v>
      </c>
      <c r="U6" s="13" t="s">
        <v>33</v>
      </c>
      <c r="V6" s="13" t="s">
        <v>34</v>
      </c>
      <c r="W6" s="13" t="s">
        <v>35</v>
      </c>
      <c r="Y6" s="13" t="s">
        <v>36</v>
      </c>
      <c r="Z6" s="13" t="s">
        <v>37</v>
      </c>
      <c r="AA6" s="13" t="s">
        <v>38</v>
      </c>
      <c r="AB6" s="13" t="s">
        <v>39</v>
      </c>
      <c r="AC6" s="13" t="s">
        <v>40</v>
      </c>
      <c r="AD6" s="13" t="s">
        <v>41</v>
      </c>
      <c r="AF6" s="13" t="s">
        <v>42</v>
      </c>
      <c r="AH6" s="13" t="s">
        <v>43</v>
      </c>
      <c r="AJ6" s="13" t="s">
        <v>44</v>
      </c>
      <c r="AK6" s="13" t="s">
        <v>45</v>
      </c>
      <c r="AL6" s="13" t="s">
        <v>46</v>
      </c>
      <c r="AM6" s="13" t="s">
        <v>47</v>
      </c>
      <c r="AN6" s="13" t="s">
        <v>48</v>
      </c>
      <c r="AO6" s="13" t="s">
        <v>49</v>
      </c>
      <c r="AP6" s="13" t="s">
        <v>50</v>
      </c>
    </row>
    <row r="7" ht="30" customHeight="1">
      <c r="B7" s="11" t="s">
        <v>19</v>
      </c>
      <c r="C7" s="11" t="n">
        <v>1001</v>
      </c>
      <c r="D7" s="11" t="n">
        <v>498</v>
      </c>
      <c r="E7" s="11" t="n">
        <v>503</v>
      </c>
      <c r="F7" s="11"/>
      <c r="G7" s="11" t="n">
        <v>125</v>
      </c>
      <c r="H7" s="11" t="n">
        <v>185</v>
      </c>
      <c r="I7" s="11" t="n">
        <v>192</v>
      </c>
      <c r="J7" s="11" t="n">
        <v>175</v>
      </c>
      <c r="K7" s="11" t="n">
        <v>131</v>
      </c>
      <c r="L7" s="11" t="n">
        <v>193</v>
      </c>
      <c r="M7" s="11"/>
      <c r="N7" s="11" t="n">
        <v>55</v>
      </c>
      <c r="O7" s="11" t="n">
        <v>178</v>
      </c>
      <c r="P7" s="11" t="n">
        <v>209</v>
      </c>
      <c r="Q7" s="11" t="n">
        <v>374</v>
      </c>
      <c r="R7" s="11" t="n">
        <v>183</v>
      </c>
      <c r="S7" s="11"/>
      <c r="T7" s="11" t="n">
        <v>51</v>
      </c>
      <c r="U7" s="11" t="n">
        <v>158</v>
      </c>
      <c r="V7" s="11" t="n">
        <v>168</v>
      </c>
      <c r="W7" s="11" t="n">
        <v>523</v>
      </c>
      <c r="X7" s="11"/>
      <c r="Y7" s="11" t="n">
        <v>473</v>
      </c>
      <c r="Z7" s="11" t="n">
        <v>105</v>
      </c>
      <c r="AA7" s="11" t="n">
        <v>228</v>
      </c>
      <c r="AB7" s="11" t="n">
        <v>58</v>
      </c>
      <c r="AC7" s="11" t="n">
        <v>67</v>
      </c>
      <c r="AD7" s="11" t="n">
        <v>60</v>
      </c>
      <c r="AE7" s="11"/>
      <c r="AF7" s="11" t="n">
        <v>484</v>
      </c>
      <c r="AG7" s="11"/>
      <c r="AH7" s="11" t="n">
        <v>939</v>
      </c>
      <c r="AI7" s="11"/>
      <c r="AJ7" s="11" t="n">
        <v>270</v>
      </c>
      <c r="AK7" s="11" t="n">
        <v>188</v>
      </c>
      <c r="AL7" s="11" t="n">
        <v>196</v>
      </c>
      <c r="AM7" s="11" t="n">
        <v>89</v>
      </c>
      <c r="AN7" s="11" t="n">
        <v>62</v>
      </c>
      <c r="AO7" s="11" t="n">
        <v>98</v>
      </c>
      <c r="AP7" s="11" t="n">
        <v>98</v>
      </c>
    </row>
    <row r="8" ht="30" customHeight="1">
      <c r="B8" s="12" t="s">
        <v>20</v>
      </c>
      <c r="C8" s="12" t="n">
        <v>1001</v>
      </c>
      <c r="D8" s="12" t="n">
        <v>501</v>
      </c>
      <c r="E8" s="12" t="n">
        <v>500</v>
      </c>
      <c r="F8" s="12"/>
      <c r="G8" s="12" t="n">
        <v>108</v>
      </c>
      <c r="H8" s="12" t="n">
        <v>174</v>
      </c>
      <c r="I8" s="12" t="n">
        <v>165</v>
      </c>
      <c r="J8" s="12" t="n">
        <v>172</v>
      </c>
      <c r="K8" s="12" t="n">
        <v>152</v>
      </c>
      <c r="L8" s="12" t="n">
        <v>230</v>
      </c>
      <c r="M8" s="12"/>
      <c r="N8" s="12" t="n">
        <v>68</v>
      </c>
      <c r="O8" s="12" t="n">
        <v>207</v>
      </c>
      <c r="P8" s="12" t="n">
        <v>264</v>
      </c>
      <c r="Q8" s="12" t="n">
        <v>311</v>
      </c>
      <c r="R8" s="12" t="n">
        <v>149</v>
      </c>
      <c r="S8" s="12"/>
      <c r="T8" s="12" t="n">
        <v>49</v>
      </c>
      <c r="U8" s="12" t="n">
        <v>181</v>
      </c>
      <c r="V8" s="12" t="n">
        <v>180</v>
      </c>
      <c r="W8" s="12" t="n">
        <v>487</v>
      </c>
      <c r="X8" s="12"/>
      <c r="Y8" s="12" t="n">
        <v>424</v>
      </c>
      <c r="Z8" s="12" t="n">
        <v>104</v>
      </c>
      <c r="AA8" s="12" t="n">
        <v>272</v>
      </c>
      <c r="AB8" s="12" t="n">
        <v>65</v>
      </c>
      <c r="AC8" s="12" t="n">
        <v>57</v>
      </c>
      <c r="AD8" s="12" t="n">
        <v>67</v>
      </c>
      <c r="AE8" s="12"/>
      <c r="AF8" s="12" t="n">
        <v>498</v>
      </c>
      <c r="AG8" s="12"/>
      <c r="AH8" s="12" t="n">
        <v>939</v>
      </c>
      <c r="AI8" s="12"/>
      <c r="AJ8" s="12" t="n">
        <v>241</v>
      </c>
      <c r="AK8" s="12" t="n">
        <v>190</v>
      </c>
      <c r="AL8" s="12" t="n">
        <v>170</v>
      </c>
      <c r="AM8" s="12" t="n">
        <v>93</v>
      </c>
      <c r="AN8" s="12" t="n">
        <v>76</v>
      </c>
      <c r="AO8" s="12" t="n">
        <v>86</v>
      </c>
      <c r="AP8" s="12" t="n">
        <v>145</v>
      </c>
    </row>
    <row r="9">
      <c r="B9" s="20" t="s">
        <v>320</v>
      </c>
      <c r="C9" s="19" t="n">
        <v>0.270975810037489</v>
      </c>
      <c r="D9" s="19" t="n">
        <v>0.327001566968793</v>
      </c>
      <c r="E9" s="19" t="n">
        <v>0.214810890481105</v>
      </c>
      <c r="F9" s="19"/>
      <c r="G9" s="19" t="n">
        <v>0.362018533756868</v>
      </c>
      <c r="H9" s="19" t="n">
        <v>0.378510323453814</v>
      </c>
      <c r="I9" s="19" t="n">
        <v>0.273856852113478</v>
      </c>
      <c r="J9" s="19" t="n">
        <v>0.301656101061532</v>
      </c>
      <c r="K9" s="19" t="n">
        <v>0.200463386932959</v>
      </c>
      <c r="L9" s="19" t="n">
        <v>0.168447481322656</v>
      </c>
      <c r="M9" s="19"/>
      <c r="N9" s="19" t="n">
        <v>0.138307813386533</v>
      </c>
      <c r="O9" s="19" t="n">
        <v>0.286324569370761</v>
      </c>
      <c r="P9" s="19" t="n">
        <v>0.217350941588401</v>
      </c>
      <c r="Q9" s="19" t="n">
        <v>0.315460786225419</v>
      </c>
      <c r="R9" s="19" t="n">
        <v>0.311816595223701</v>
      </c>
      <c r="S9" s="19"/>
      <c r="T9" s="19" t="n">
        <v>0.338076984623965</v>
      </c>
      <c r="U9" s="19" t="n">
        <v>0.250890246121625</v>
      </c>
      <c r="V9" s="19" t="n">
        <v>0.258794210815891</v>
      </c>
      <c r="W9" s="19" t="n">
        <v>0.295800516134722</v>
      </c>
      <c r="X9" s="19"/>
      <c r="Y9" s="19" t="n">
        <v>0.333670051932402</v>
      </c>
      <c r="Z9" s="19" t="n">
        <v>0.298966999756604</v>
      </c>
      <c r="AA9" s="19" t="n">
        <v>0.186491205854083</v>
      </c>
      <c r="AB9" s="19" t="n">
        <v>0.225674388393522</v>
      </c>
      <c r="AC9" s="19" t="n">
        <v>0.330215620462094</v>
      </c>
      <c r="AD9" s="19" t="n">
        <v>0.176578117433056</v>
      </c>
      <c r="AE9" s="19"/>
      <c r="AF9" s="19" t="n">
        <v>0.252328824464698</v>
      </c>
      <c r="AG9" s="19"/>
      <c r="AH9" s="19" t="n">
        <v>0.271891059722279</v>
      </c>
      <c r="AI9" s="19"/>
      <c r="AJ9" s="19" t="n">
        <v>0.305422237226079</v>
      </c>
      <c r="AK9" s="19" t="n">
        <v>0.220658074776731</v>
      </c>
      <c r="AL9" s="19" t="n">
        <v>0.340640376415519</v>
      </c>
      <c r="AM9" s="19" t="n">
        <v>0.218171227220777</v>
      </c>
      <c r="AN9" s="19" t="n">
        <v>0.19063174590442</v>
      </c>
      <c r="AO9" s="19" t="n">
        <v>0.292281809611601</v>
      </c>
      <c r="AP9" s="19" t="n">
        <v>0.261323834696262</v>
      </c>
    </row>
    <row r="10">
      <c r="B10" s="20" t="s">
        <v>321</v>
      </c>
      <c r="C10" s="19" t="n">
        <v>0.407808190927226</v>
      </c>
      <c r="D10" s="19" t="n">
        <v>0.411692283034051</v>
      </c>
      <c r="E10" s="19" t="n">
        <v>0.403914451106862</v>
      </c>
      <c r="F10" s="19"/>
      <c r="G10" s="19" t="n">
        <v>0.505354078789028</v>
      </c>
      <c r="H10" s="19" t="n">
        <v>0.378184673806828</v>
      </c>
      <c r="I10" s="19" t="n">
        <v>0.443134596076635</v>
      </c>
      <c r="J10" s="19" t="n">
        <v>0.376289471290214</v>
      </c>
      <c r="K10" s="19" t="n">
        <v>0.396166793718891</v>
      </c>
      <c r="L10" s="19" t="n">
        <v>0.390244130539506</v>
      </c>
      <c r="M10" s="19"/>
      <c r="N10" s="19" t="n">
        <v>0.467878983625196</v>
      </c>
      <c r="O10" s="19" t="n">
        <v>0.455677828552104</v>
      </c>
      <c r="P10" s="19" t="n">
        <v>0.380552170018915</v>
      </c>
      <c r="Q10" s="19" t="n">
        <v>0.408326061012485</v>
      </c>
      <c r="R10" s="19" t="n">
        <v>0.357234561119231</v>
      </c>
      <c r="S10" s="19"/>
      <c r="T10" s="19" t="n">
        <v>0.419562262123417</v>
      </c>
      <c r="U10" s="19" t="n">
        <v>0.426079375135632</v>
      </c>
      <c r="V10" s="19" t="n">
        <v>0.382336954481548</v>
      </c>
      <c r="W10" s="19" t="n">
        <v>0.42040541211792</v>
      </c>
      <c r="X10" s="19"/>
      <c r="Y10" s="19" t="n">
        <v>0.416278127338087</v>
      </c>
      <c r="Z10" s="19" t="n">
        <v>0.47040841130462</v>
      </c>
      <c r="AA10" s="19" t="n">
        <v>0.375763911993494</v>
      </c>
      <c r="AB10" s="19" t="n">
        <v>0.368468437975899</v>
      </c>
      <c r="AC10" s="19" t="n">
        <v>0.442901581925204</v>
      </c>
      <c r="AD10" s="19" t="n">
        <v>0.449976429464623</v>
      </c>
      <c r="AE10" s="19"/>
      <c r="AF10" s="19" t="n">
        <v>0.426225622908299</v>
      </c>
      <c r="AG10" s="19"/>
      <c r="AH10" s="19" t="n">
        <v>0.414231277753654</v>
      </c>
      <c r="AI10" s="19"/>
      <c r="AJ10" s="19" t="n">
        <v>0.40968587685096</v>
      </c>
      <c r="AK10" s="19" t="n">
        <v>0.450685986155337</v>
      </c>
      <c r="AL10" s="19" t="n">
        <v>0.360982639492478</v>
      </c>
      <c r="AM10" s="19" t="n">
        <v>0.478936904672613</v>
      </c>
      <c r="AN10" s="19" t="n">
        <v>0.354349955725121</v>
      </c>
      <c r="AO10" s="19" t="n">
        <v>0.348697973793708</v>
      </c>
      <c r="AP10" s="19" t="n">
        <v>0.420859049640795</v>
      </c>
    </row>
    <row r="11">
      <c r="B11" s="20" t="s">
        <v>60</v>
      </c>
      <c r="C11" s="21" t="n">
        <v>0.321215999035286</v>
      </c>
      <c r="D11" s="21" t="n">
        <v>0.261306149997156</v>
      </c>
      <c r="E11" s="21" t="n">
        <v>0.381274658412032</v>
      </c>
      <c r="F11" s="21"/>
      <c r="G11" s="21" t="n">
        <v>0.132627387454104</v>
      </c>
      <c r="H11" s="21" t="n">
        <v>0.243305002739357</v>
      </c>
      <c r="I11" s="21" t="n">
        <v>0.283008551809888</v>
      </c>
      <c r="J11" s="21" t="n">
        <v>0.322054427648254</v>
      </c>
      <c r="K11" s="21" t="n">
        <v>0.40336981934815</v>
      </c>
      <c r="L11" s="21" t="n">
        <v>0.441308388137838</v>
      </c>
      <c r="M11" s="21"/>
      <c r="N11" s="21" t="n">
        <v>0.393813202988271</v>
      </c>
      <c r="O11" s="21" t="n">
        <v>0.257997602077135</v>
      </c>
      <c r="P11" s="21" t="n">
        <v>0.402096888392684</v>
      </c>
      <c r="Q11" s="21" t="n">
        <v>0.276213152762096</v>
      </c>
      <c r="R11" s="21" t="n">
        <v>0.330948843657068</v>
      </c>
      <c r="S11" s="21"/>
      <c r="T11" s="21" t="n">
        <v>0.242360753252618</v>
      </c>
      <c r="U11" s="21" t="n">
        <v>0.323030378742743</v>
      </c>
      <c r="V11" s="21" t="n">
        <v>0.358868834702561</v>
      </c>
      <c r="W11" s="21" t="n">
        <v>0.283794071747357</v>
      </c>
      <c r="X11" s="21"/>
      <c r="Y11" s="21" t="n">
        <v>0.250051820729511</v>
      </c>
      <c r="Z11" s="21" t="n">
        <v>0.230624588938777</v>
      </c>
      <c r="AA11" s="21" t="n">
        <v>0.437744882152423</v>
      </c>
      <c r="AB11" s="21" t="n">
        <v>0.405857173630579</v>
      </c>
      <c r="AC11" s="21" t="n">
        <v>0.226882797612702</v>
      </c>
      <c r="AD11" s="21" t="n">
        <v>0.373445453102321</v>
      </c>
      <c r="AE11" s="21"/>
      <c r="AF11" s="21" t="n">
        <v>0.321445552627003</v>
      </c>
      <c r="AG11" s="21"/>
      <c r="AH11" s="21" t="n">
        <v>0.313877662524067</v>
      </c>
      <c r="AI11" s="21"/>
      <c r="AJ11" s="21" t="n">
        <v>0.284891885922961</v>
      </c>
      <c r="AK11" s="21" t="n">
        <v>0.328655939067932</v>
      </c>
      <c r="AL11" s="21" t="n">
        <v>0.298376984092003</v>
      </c>
      <c r="AM11" s="21" t="n">
        <v>0.302891868106611</v>
      </c>
      <c r="AN11" s="21" t="n">
        <v>0.455018298370459</v>
      </c>
      <c r="AO11" s="21" t="n">
        <v>0.359020216594691</v>
      </c>
      <c r="AP11" s="21" t="n">
        <v>0.317817115662943</v>
      </c>
    </row>
    <row r="12">
      <c r="B12" s="18"/>
    </row>
    <row r="13">
      <c r="B13" t="s">
        <v>65</v>
      </c>
    </row>
    <row r="14">
      <c r="B14" t="s">
        <v>66</v>
      </c>
    </row>
    <row r="16">
      <c r="B16" s="9" t="str">
        <f>=HYPERLINK("#'Contents'!A1", "Return to Contents")</f>
      </c>
    </row>
  </sheetData>
  <mergeCells count="9">
    <mergeCell ref="D5:E5"/>
    <mergeCell ref="G5:L5"/>
    <mergeCell ref="N5:R5"/>
    <mergeCell ref="T5:W5"/>
    <mergeCell ref="Y5:AD5"/>
    <mergeCell ref="AF5:AF5"/>
    <mergeCell ref="AH5:AH5"/>
    <mergeCell ref="AJ5:AP5"/>
    <mergeCell ref="D2:AJ2"/>
  </mergeCells>
  <pageMargins left="0.7" right="0.7" top="0.75" bottom="0.75" header="0.3" footer="0.3"/>
  <pageSetup paperSize="9" orientation="portrait" horizontalDpi="300" verticalDpi="300" r:id="rId2"/>
  <drawing r:id="rId1"/>
</worksheet>
</file>

<file path=xl/worksheets/sheet9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2.21" hidden="0" customWidth="1"/>
    <col min="20" max="20" width="10.71" hidden="0" customWidth="1"/>
    <col min="21" max="21" width="10.71" hidden="0" customWidth="1"/>
    <col min="22" max="22" width="10.71" hidden="0" customWidth="1"/>
    <col min="23" max="23" width="10.71" hidden="0" customWidth="1"/>
    <col min="24" max="24" width="2.2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2.21" hidden="0" customWidth="1"/>
    <col min="34" max="34" width="10.71" hidden="0" customWidth="1"/>
    <col min="35" max="35" width="2.2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s>
  <sheetData>
    <row r="2" ht="40" customHeight="1">
      <c r="D2" s="16" t="s">
        <v>325</v>
      </c>
    </row>
    <row r="5" ht="30" customHeight="1">
      <c r="B5" s="17"/>
      <c r="C5" s="17"/>
      <c r="D5" s="17" t="s">
        <v>51</v>
      </c>
      <c r="E5" s="17"/>
      <c r="F5" s="17"/>
      <c r="G5" s="17" t="s">
        <v>52</v>
      </c>
      <c r="H5" s="17"/>
      <c r="I5" s="17"/>
      <c r="J5" s="17"/>
      <c r="K5" s="17"/>
      <c r="L5" s="17"/>
      <c r="M5" s="17"/>
      <c r="N5" s="17" t="s">
        <v>53</v>
      </c>
      <c r="O5" s="17"/>
      <c r="P5" s="17"/>
      <c r="Q5" s="17"/>
      <c r="R5" s="17"/>
      <c r="S5" s="17"/>
      <c r="T5" s="17" t="s">
        <v>54</v>
      </c>
      <c r="U5" s="17"/>
      <c r="V5" s="17"/>
      <c r="W5" s="17"/>
      <c r="X5" s="17"/>
      <c r="Y5" s="17" t="s">
        <v>55</v>
      </c>
      <c r="Z5" s="17"/>
      <c r="AA5" s="17"/>
      <c r="AB5" s="17"/>
      <c r="AC5" s="17"/>
      <c r="AD5" s="17"/>
      <c r="AE5" s="17"/>
      <c r="AF5" s="17" t="s">
        <v>42</v>
      </c>
      <c r="AG5" s="17"/>
      <c r="AH5" s="17" t="s">
        <v>43</v>
      </c>
      <c r="AI5" s="17"/>
      <c r="AJ5" s="17" t="s">
        <v>56</v>
      </c>
      <c r="AK5" s="17"/>
      <c r="AL5" s="17"/>
      <c r="AM5" s="17"/>
      <c r="AN5" s="17"/>
      <c r="AO5" s="17"/>
      <c r="AP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R6" s="13" t="s">
        <v>31</v>
      </c>
      <c r="T6" s="13" t="s">
        <v>32</v>
      </c>
      <c r="U6" s="13" t="s">
        <v>33</v>
      </c>
      <c r="V6" s="13" t="s">
        <v>34</v>
      </c>
      <c r="W6" s="13" t="s">
        <v>35</v>
      </c>
      <c r="Y6" s="13" t="s">
        <v>36</v>
      </c>
      <c r="Z6" s="13" t="s">
        <v>37</v>
      </c>
      <c r="AA6" s="13" t="s">
        <v>38</v>
      </c>
      <c r="AB6" s="13" t="s">
        <v>39</v>
      </c>
      <c r="AC6" s="13" t="s">
        <v>40</v>
      </c>
      <c r="AD6" s="13" t="s">
        <v>41</v>
      </c>
      <c r="AF6" s="13" t="s">
        <v>42</v>
      </c>
      <c r="AH6" s="13" t="s">
        <v>43</v>
      </c>
      <c r="AJ6" s="13" t="s">
        <v>44</v>
      </c>
      <c r="AK6" s="13" t="s">
        <v>45</v>
      </c>
      <c r="AL6" s="13" t="s">
        <v>46</v>
      </c>
      <c r="AM6" s="13" t="s">
        <v>47</v>
      </c>
      <c r="AN6" s="13" t="s">
        <v>48</v>
      </c>
      <c r="AO6" s="13" t="s">
        <v>49</v>
      </c>
      <c r="AP6" s="13" t="s">
        <v>50</v>
      </c>
    </row>
    <row r="7" ht="30" customHeight="1">
      <c r="B7" s="11" t="s">
        <v>19</v>
      </c>
      <c r="C7" s="11" t="n">
        <v>1001</v>
      </c>
      <c r="D7" s="11" t="n">
        <v>498</v>
      </c>
      <c r="E7" s="11" t="n">
        <v>503</v>
      </c>
      <c r="F7" s="11"/>
      <c r="G7" s="11" t="n">
        <v>125</v>
      </c>
      <c r="H7" s="11" t="n">
        <v>185</v>
      </c>
      <c r="I7" s="11" t="n">
        <v>192</v>
      </c>
      <c r="J7" s="11" t="n">
        <v>175</v>
      </c>
      <c r="K7" s="11" t="n">
        <v>131</v>
      </c>
      <c r="L7" s="11" t="n">
        <v>193</v>
      </c>
      <c r="M7" s="11"/>
      <c r="N7" s="11" t="n">
        <v>55</v>
      </c>
      <c r="O7" s="11" t="n">
        <v>178</v>
      </c>
      <c r="P7" s="11" t="n">
        <v>209</v>
      </c>
      <c r="Q7" s="11" t="n">
        <v>374</v>
      </c>
      <c r="R7" s="11" t="n">
        <v>183</v>
      </c>
      <c r="S7" s="11"/>
      <c r="T7" s="11" t="n">
        <v>51</v>
      </c>
      <c r="U7" s="11" t="n">
        <v>158</v>
      </c>
      <c r="V7" s="11" t="n">
        <v>168</v>
      </c>
      <c r="W7" s="11" t="n">
        <v>523</v>
      </c>
      <c r="X7" s="11"/>
      <c r="Y7" s="11" t="n">
        <v>473</v>
      </c>
      <c r="Z7" s="11" t="n">
        <v>105</v>
      </c>
      <c r="AA7" s="11" t="n">
        <v>228</v>
      </c>
      <c r="AB7" s="11" t="n">
        <v>58</v>
      </c>
      <c r="AC7" s="11" t="n">
        <v>67</v>
      </c>
      <c r="AD7" s="11" t="n">
        <v>60</v>
      </c>
      <c r="AE7" s="11"/>
      <c r="AF7" s="11" t="n">
        <v>484</v>
      </c>
      <c r="AG7" s="11"/>
      <c r="AH7" s="11" t="n">
        <v>939</v>
      </c>
      <c r="AI7" s="11"/>
      <c r="AJ7" s="11" t="n">
        <v>270</v>
      </c>
      <c r="AK7" s="11" t="n">
        <v>188</v>
      </c>
      <c r="AL7" s="11" t="n">
        <v>196</v>
      </c>
      <c r="AM7" s="11" t="n">
        <v>89</v>
      </c>
      <c r="AN7" s="11" t="n">
        <v>62</v>
      </c>
      <c r="AO7" s="11" t="n">
        <v>98</v>
      </c>
      <c r="AP7" s="11" t="n">
        <v>98</v>
      </c>
    </row>
    <row r="8" ht="30" customHeight="1">
      <c r="B8" s="12" t="s">
        <v>20</v>
      </c>
      <c r="C8" s="12" t="n">
        <v>1001</v>
      </c>
      <c r="D8" s="12" t="n">
        <v>501</v>
      </c>
      <c r="E8" s="12" t="n">
        <v>500</v>
      </c>
      <c r="F8" s="12"/>
      <c r="G8" s="12" t="n">
        <v>108</v>
      </c>
      <c r="H8" s="12" t="n">
        <v>174</v>
      </c>
      <c r="I8" s="12" t="n">
        <v>165</v>
      </c>
      <c r="J8" s="12" t="n">
        <v>172</v>
      </c>
      <c r="K8" s="12" t="n">
        <v>152</v>
      </c>
      <c r="L8" s="12" t="n">
        <v>230</v>
      </c>
      <c r="M8" s="12"/>
      <c r="N8" s="12" t="n">
        <v>68</v>
      </c>
      <c r="O8" s="12" t="n">
        <v>207</v>
      </c>
      <c r="P8" s="12" t="n">
        <v>264</v>
      </c>
      <c r="Q8" s="12" t="n">
        <v>311</v>
      </c>
      <c r="R8" s="12" t="n">
        <v>149</v>
      </c>
      <c r="S8" s="12"/>
      <c r="T8" s="12" t="n">
        <v>49</v>
      </c>
      <c r="U8" s="12" t="n">
        <v>181</v>
      </c>
      <c r="V8" s="12" t="n">
        <v>180</v>
      </c>
      <c r="W8" s="12" t="n">
        <v>487</v>
      </c>
      <c r="X8" s="12"/>
      <c r="Y8" s="12" t="n">
        <v>424</v>
      </c>
      <c r="Z8" s="12" t="n">
        <v>104</v>
      </c>
      <c r="AA8" s="12" t="n">
        <v>272</v>
      </c>
      <c r="AB8" s="12" t="n">
        <v>65</v>
      </c>
      <c r="AC8" s="12" t="n">
        <v>57</v>
      </c>
      <c r="AD8" s="12" t="n">
        <v>67</v>
      </c>
      <c r="AE8" s="12"/>
      <c r="AF8" s="12" t="n">
        <v>498</v>
      </c>
      <c r="AG8" s="12"/>
      <c r="AH8" s="12" t="n">
        <v>939</v>
      </c>
      <c r="AI8" s="12"/>
      <c r="AJ8" s="12" t="n">
        <v>241</v>
      </c>
      <c r="AK8" s="12" t="n">
        <v>190</v>
      </c>
      <c r="AL8" s="12" t="n">
        <v>170</v>
      </c>
      <c r="AM8" s="12" t="n">
        <v>93</v>
      </c>
      <c r="AN8" s="12" t="n">
        <v>76</v>
      </c>
      <c r="AO8" s="12" t="n">
        <v>86</v>
      </c>
      <c r="AP8" s="12" t="n">
        <v>145</v>
      </c>
    </row>
    <row r="9">
      <c r="B9" s="20" t="s">
        <v>320</v>
      </c>
      <c r="C9" s="19" t="n">
        <v>0.454781534515076</v>
      </c>
      <c r="D9" s="19" t="n">
        <v>0.46174403613676</v>
      </c>
      <c r="E9" s="19" t="n">
        <v>0.447801738704863</v>
      </c>
      <c r="F9" s="19"/>
      <c r="G9" s="19" t="n">
        <v>0.498195019987067</v>
      </c>
      <c r="H9" s="19" t="n">
        <v>0.526426333419324</v>
      </c>
      <c r="I9" s="19" t="n">
        <v>0.468548518998666</v>
      </c>
      <c r="J9" s="19" t="n">
        <v>0.444746775519826</v>
      </c>
      <c r="K9" s="19" t="n">
        <v>0.384347522589274</v>
      </c>
      <c r="L9" s="19" t="n">
        <v>0.424399534135972</v>
      </c>
      <c r="M9" s="19"/>
      <c r="N9" s="19" t="n">
        <v>0.32527859894391</v>
      </c>
      <c r="O9" s="19" t="n">
        <v>0.435846512750054</v>
      </c>
      <c r="P9" s="19" t="n">
        <v>0.38101314605155</v>
      </c>
      <c r="Q9" s="19" t="n">
        <v>0.555658185991156</v>
      </c>
      <c r="R9" s="19" t="n">
        <v>0.452970326814234</v>
      </c>
      <c r="S9" s="19"/>
      <c r="T9" s="19" t="n">
        <v>0.578446501893415</v>
      </c>
      <c r="U9" s="19" t="n">
        <v>0.452527944468915</v>
      </c>
      <c r="V9" s="19" t="n">
        <v>0.441431785604041</v>
      </c>
      <c r="W9" s="19" t="n">
        <v>0.467094617485593</v>
      </c>
      <c r="X9" s="19"/>
      <c r="Y9" s="19" t="n">
        <v>0.494073314416828</v>
      </c>
      <c r="Z9" s="19" t="n">
        <v>0.535587596808359</v>
      </c>
      <c r="AA9" s="19" t="n">
        <v>0.402508609617435</v>
      </c>
      <c r="AB9" s="19" t="n">
        <v>0.347543538817761</v>
      </c>
      <c r="AC9" s="19" t="n">
        <v>0.513648590615973</v>
      </c>
      <c r="AD9" s="19" t="n">
        <v>0.38050973463955</v>
      </c>
      <c r="AE9" s="19"/>
      <c r="AF9" s="19" t="n">
        <v>0.445780203571204</v>
      </c>
      <c r="AG9" s="19"/>
      <c r="AH9" s="19" t="n">
        <v>0.46412143066199</v>
      </c>
      <c r="AI9" s="19"/>
      <c r="AJ9" s="19" t="n">
        <v>0.463328391126482</v>
      </c>
      <c r="AK9" s="19" t="n">
        <v>0.413244588426856</v>
      </c>
      <c r="AL9" s="19" t="n">
        <v>0.520097538855498</v>
      </c>
      <c r="AM9" s="19" t="n">
        <v>0.49066249749567</v>
      </c>
      <c r="AN9" s="19" t="n">
        <v>0.318300163496866</v>
      </c>
      <c r="AO9" s="19" t="n">
        <v>0.435867480208267</v>
      </c>
      <c r="AP9" s="19" t="n">
        <v>0.478166154419319</v>
      </c>
    </row>
    <row r="10">
      <c r="B10" s="20" t="s">
        <v>321</v>
      </c>
      <c r="C10" s="19" t="n">
        <v>0.265624449781003</v>
      </c>
      <c r="D10" s="19" t="n">
        <v>0.303978643552608</v>
      </c>
      <c r="E10" s="19" t="n">
        <v>0.227174987858097</v>
      </c>
      <c r="F10" s="19"/>
      <c r="G10" s="19" t="n">
        <v>0.403050871289328</v>
      </c>
      <c r="H10" s="19" t="n">
        <v>0.273937007911877</v>
      </c>
      <c r="I10" s="19" t="n">
        <v>0.301393478926884</v>
      </c>
      <c r="J10" s="19" t="n">
        <v>0.245820490396406</v>
      </c>
      <c r="K10" s="19" t="n">
        <v>0.25303823255153</v>
      </c>
      <c r="L10" s="19" t="n">
        <v>0.192170698293996</v>
      </c>
      <c r="M10" s="19"/>
      <c r="N10" s="19" t="n">
        <v>0.288524195347802</v>
      </c>
      <c r="O10" s="19" t="n">
        <v>0.331303564622256</v>
      </c>
      <c r="P10" s="19" t="n">
        <v>0.241730241007149</v>
      </c>
      <c r="Q10" s="19" t="n">
        <v>0.225886508531517</v>
      </c>
      <c r="R10" s="19" t="n">
        <v>0.292837270989393</v>
      </c>
      <c r="S10" s="19"/>
      <c r="T10" s="19" t="n">
        <v>0.266611914428257</v>
      </c>
      <c r="U10" s="19" t="n">
        <v>0.261430771209599</v>
      </c>
      <c r="V10" s="19" t="n">
        <v>0.225327638299433</v>
      </c>
      <c r="W10" s="19" t="n">
        <v>0.297727324977257</v>
      </c>
      <c r="X10" s="19"/>
      <c r="Y10" s="19" t="n">
        <v>0.291422688049877</v>
      </c>
      <c r="Z10" s="19" t="n">
        <v>0.316502902889315</v>
      </c>
      <c r="AA10" s="19" t="n">
        <v>0.188815227327419</v>
      </c>
      <c r="AB10" s="19" t="n">
        <v>0.266873716740509</v>
      </c>
      <c r="AC10" s="19" t="n">
        <v>0.323554454734147</v>
      </c>
      <c r="AD10" s="19" t="n">
        <v>0.291323879740478</v>
      </c>
      <c r="AE10" s="19"/>
      <c r="AF10" s="19" t="n">
        <v>0.256718677617863</v>
      </c>
      <c r="AG10" s="19"/>
      <c r="AH10" s="19" t="n">
        <v>0.263526307326436</v>
      </c>
      <c r="AI10" s="19"/>
      <c r="AJ10" s="19" t="n">
        <v>0.291496960567496</v>
      </c>
      <c r="AK10" s="19" t="n">
        <v>0.294226853577092</v>
      </c>
      <c r="AL10" s="19" t="n">
        <v>0.221617387424046</v>
      </c>
      <c r="AM10" s="19" t="n">
        <v>0.248494979745088</v>
      </c>
      <c r="AN10" s="19" t="n">
        <v>0.23357033906382</v>
      </c>
      <c r="AO10" s="19" t="n">
        <v>0.251091931277431</v>
      </c>
      <c r="AP10" s="19" t="n">
        <v>0.273144577360545</v>
      </c>
    </row>
    <row r="11">
      <c r="B11" s="20" t="s">
        <v>60</v>
      </c>
      <c r="C11" s="21" t="n">
        <v>0.279594015703922</v>
      </c>
      <c r="D11" s="21" t="n">
        <v>0.234277320310632</v>
      </c>
      <c r="E11" s="21" t="n">
        <v>0.32502327343704</v>
      </c>
      <c r="F11" s="21"/>
      <c r="G11" s="21" t="n">
        <v>0.0987541087236042</v>
      </c>
      <c r="H11" s="21" t="n">
        <v>0.199636658668798</v>
      </c>
      <c r="I11" s="21" t="n">
        <v>0.23005800207445</v>
      </c>
      <c r="J11" s="21" t="n">
        <v>0.309432734083768</v>
      </c>
      <c r="K11" s="21" t="n">
        <v>0.362614244859195</v>
      </c>
      <c r="L11" s="21" t="n">
        <v>0.383429767570032</v>
      </c>
      <c r="M11" s="21"/>
      <c r="N11" s="21" t="n">
        <v>0.386197205708288</v>
      </c>
      <c r="O11" s="21" t="n">
        <v>0.232849922627691</v>
      </c>
      <c r="P11" s="21" t="n">
        <v>0.377256612941301</v>
      </c>
      <c r="Q11" s="21" t="n">
        <v>0.218455305477326</v>
      </c>
      <c r="R11" s="21" t="n">
        <v>0.254192402196373</v>
      </c>
      <c r="S11" s="21"/>
      <c r="T11" s="21" t="n">
        <v>0.154941583678328</v>
      </c>
      <c r="U11" s="21" t="n">
        <v>0.286041284321486</v>
      </c>
      <c r="V11" s="21" t="n">
        <v>0.333240576096526</v>
      </c>
      <c r="W11" s="21" t="n">
        <v>0.23517805753715</v>
      </c>
      <c r="X11" s="21"/>
      <c r="Y11" s="21" t="n">
        <v>0.214503997533294</v>
      </c>
      <c r="Z11" s="21" t="n">
        <v>0.147909500302327</v>
      </c>
      <c r="AA11" s="21" t="n">
        <v>0.408676163055145</v>
      </c>
      <c r="AB11" s="21" t="n">
        <v>0.38558274444173</v>
      </c>
      <c r="AC11" s="21" t="n">
        <v>0.16279695464988</v>
      </c>
      <c r="AD11" s="21" t="n">
        <v>0.328166385619972</v>
      </c>
      <c r="AE11" s="21"/>
      <c r="AF11" s="21" t="n">
        <v>0.297501118810933</v>
      </c>
      <c r="AG11" s="21"/>
      <c r="AH11" s="21" t="n">
        <v>0.272352262011574</v>
      </c>
      <c r="AI11" s="21"/>
      <c r="AJ11" s="21" t="n">
        <v>0.245174648306022</v>
      </c>
      <c r="AK11" s="21" t="n">
        <v>0.292528557996052</v>
      </c>
      <c r="AL11" s="21" t="n">
        <v>0.258285073720456</v>
      </c>
      <c r="AM11" s="21" t="n">
        <v>0.260842522759242</v>
      </c>
      <c r="AN11" s="21" t="n">
        <v>0.448129497439314</v>
      </c>
      <c r="AO11" s="21" t="n">
        <v>0.313040588514303</v>
      </c>
      <c r="AP11" s="21" t="n">
        <v>0.248689268220136</v>
      </c>
    </row>
    <row r="12">
      <c r="B12" s="18"/>
    </row>
    <row r="13">
      <c r="B13" t="s">
        <v>65</v>
      </c>
    </row>
    <row r="14">
      <c r="B14" t="s">
        <v>66</v>
      </c>
    </row>
    <row r="16">
      <c r="B16" s="9" t="str">
        <f>=HYPERLINK("#'Contents'!A1", "Return to Contents")</f>
      </c>
    </row>
  </sheetData>
  <mergeCells count="9">
    <mergeCell ref="D5:E5"/>
    <mergeCell ref="G5:L5"/>
    <mergeCell ref="N5:R5"/>
    <mergeCell ref="T5:W5"/>
    <mergeCell ref="Y5:AD5"/>
    <mergeCell ref="AF5:AF5"/>
    <mergeCell ref="AH5:AH5"/>
    <mergeCell ref="AJ5:AP5"/>
    <mergeCell ref="D2:AJ2"/>
  </mergeCells>
  <pageMargins left="0.7" right="0.7" top="0.75" bottom="0.75" header="0.3" footer="0.3"/>
  <pageSetup paperSize="9" orientation="portrait" horizontalDpi="300" verticalDpi="300" r:id="rId2"/>
  <drawing r:id="rId1"/>
</worksheet>
</file>

<file path=xl/worksheets/sheet9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2.21" hidden="0" customWidth="1"/>
    <col min="20" max="20" width="10.71" hidden="0" customWidth="1"/>
    <col min="21" max="21" width="10.71" hidden="0" customWidth="1"/>
    <col min="22" max="22" width="10.71" hidden="0" customWidth="1"/>
    <col min="23" max="23" width="10.71" hidden="0" customWidth="1"/>
    <col min="24" max="24" width="2.2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2.21" hidden="0" customWidth="1"/>
    <col min="34" max="34" width="10.71" hidden="0" customWidth="1"/>
    <col min="35" max="35" width="2.2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s>
  <sheetData>
    <row r="2" ht="40" customHeight="1">
      <c r="D2" s="16" t="s">
        <v>326</v>
      </c>
    </row>
    <row r="5" ht="30" customHeight="1">
      <c r="B5" s="17"/>
      <c r="C5" s="17"/>
      <c r="D5" s="17" t="s">
        <v>51</v>
      </c>
      <c r="E5" s="17"/>
      <c r="F5" s="17"/>
      <c r="G5" s="17" t="s">
        <v>52</v>
      </c>
      <c r="H5" s="17"/>
      <c r="I5" s="17"/>
      <c r="J5" s="17"/>
      <c r="K5" s="17"/>
      <c r="L5" s="17"/>
      <c r="M5" s="17"/>
      <c r="N5" s="17" t="s">
        <v>53</v>
      </c>
      <c r="O5" s="17"/>
      <c r="P5" s="17"/>
      <c r="Q5" s="17"/>
      <c r="R5" s="17"/>
      <c r="S5" s="17"/>
      <c r="T5" s="17" t="s">
        <v>54</v>
      </c>
      <c r="U5" s="17"/>
      <c r="V5" s="17"/>
      <c r="W5" s="17"/>
      <c r="X5" s="17"/>
      <c r="Y5" s="17" t="s">
        <v>55</v>
      </c>
      <c r="Z5" s="17"/>
      <c r="AA5" s="17"/>
      <c r="AB5" s="17"/>
      <c r="AC5" s="17"/>
      <c r="AD5" s="17"/>
      <c r="AE5" s="17"/>
      <c r="AF5" s="17" t="s">
        <v>42</v>
      </c>
      <c r="AG5" s="17"/>
      <c r="AH5" s="17" t="s">
        <v>43</v>
      </c>
      <c r="AI5" s="17"/>
      <c r="AJ5" s="17" t="s">
        <v>56</v>
      </c>
      <c r="AK5" s="17"/>
      <c r="AL5" s="17"/>
      <c r="AM5" s="17"/>
      <c r="AN5" s="17"/>
      <c r="AO5" s="17"/>
      <c r="AP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R6" s="13" t="s">
        <v>31</v>
      </c>
      <c r="T6" s="13" t="s">
        <v>32</v>
      </c>
      <c r="U6" s="13" t="s">
        <v>33</v>
      </c>
      <c r="V6" s="13" t="s">
        <v>34</v>
      </c>
      <c r="W6" s="13" t="s">
        <v>35</v>
      </c>
      <c r="Y6" s="13" t="s">
        <v>36</v>
      </c>
      <c r="Z6" s="13" t="s">
        <v>37</v>
      </c>
      <c r="AA6" s="13" t="s">
        <v>38</v>
      </c>
      <c r="AB6" s="13" t="s">
        <v>39</v>
      </c>
      <c r="AC6" s="13" t="s">
        <v>40</v>
      </c>
      <c r="AD6" s="13" t="s">
        <v>41</v>
      </c>
      <c r="AF6" s="13" t="s">
        <v>42</v>
      </c>
      <c r="AH6" s="13" t="s">
        <v>43</v>
      </c>
      <c r="AJ6" s="13" t="s">
        <v>44</v>
      </c>
      <c r="AK6" s="13" t="s">
        <v>45</v>
      </c>
      <c r="AL6" s="13" t="s">
        <v>46</v>
      </c>
      <c r="AM6" s="13" t="s">
        <v>47</v>
      </c>
      <c r="AN6" s="13" t="s">
        <v>48</v>
      </c>
      <c r="AO6" s="13" t="s">
        <v>49</v>
      </c>
      <c r="AP6" s="13" t="s">
        <v>50</v>
      </c>
    </row>
    <row r="7" ht="30" customHeight="1">
      <c r="B7" s="11" t="s">
        <v>19</v>
      </c>
      <c r="C7" s="11" t="n">
        <v>1001</v>
      </c>
      <c r="D7" s="11" t="n">
        <v>498</v>
      </c>
      <c r="E7" s="11" t="n">
        <v>503</v>
      </c>
      <c r="F7" s="11"/>
      <c r="G7" s="11" t="n">
        <v>125</v>
      </c>
      <c r="H7" s="11" t="n">
        <v>185</v>
      </c>
      <c r="I7" s="11" t="n">
        <v>192</v>
      </c>
      <c r="J7" s="11" t="n">
        <v>175</v>
      </c>
      <c r="K7" s="11" t="n">
        <v>131</v>
      </c>
      <c r="L7" s="11" t="n">
        <v>193</v>
      </c>
      <c r="M7" s="11"/>
      <c r="N7" s="11" t="n">
        <v>55</v>
      </c>
      <c r="O7" s="11" t="n">
        <v>178</v>
      </c>
      <c r="P7" s="11" t="n">
        <v>209</v>
      </c>
      <c r="Q7" s="11" t="n">
        <v>374</v>
      </c>
      <c r="R7" s="11" t="n">
        <v>183</v>
      </c>
      <c r="S7" s="11"/>
      <c r="T7" s="11" t="n">
        <v>51</v>
      </c>
      <c r="U7" s="11" t="n">
        <v>158</v>
      </c>
      <c r="V7" s="11" t="n">
        <v>168</v>
      </c>
      <c r="W7" s="11" t="n">
        <v>523</v>
      </c>
      <c r="X7" s="11"/>
      <c r="Y7" s="11" t="n">
        <v>473</v>
      </c>
      <c r="Z7" s="11" t="n">
        <v>105</v>
      </c>
      <c r="AA7" s="11" t="n">
        <v>228</v>
      </c>
      <c r="AB7" s="11" t="n">
        <v>58</v>
      </c>
      <c r="AC7" s="11" t="n">
        <v>67</v>
      </c>
      <c r="AD7" s="11" t="n">
        <v>60</v>
      </c>
      <c r="AE7" s="11"/>
      <c r="AF7" s="11" t="n">
        <v>484</v>
      </c>
      <c r="AG7" s="11"/>
      <c r="AH7" s="11" t="n">
        <v>939</v>
      </c>
      <c r="AI7" s="11"/>
      <c r="AJ7" s="11" t="n">
        <v>270</v>
      </c>
      <c r="AK7" s="11" t="n">
        <v>188</v>
      </c>
      <c r="AL7" s="11" t="n">
        <v>196</v>
      </c>
      <c r="AM7" s="11" t="n">
        <v>89</v>
      </c>
      <c r="AN7" s="11" t="n">
        <v>62</v>
      </c>
      <c r="AO7" s="11" t="n">
        <v>98</v>
      </c>
      <c r="AP7" s="11" t="n">
        <v>98</v>
      </c>
    </row>
    <row r="8" ht="30" customHeight="1">
      <c r="B8" s="12" t="s">
        <v>20</v>
      </c>
      <c r="C8" s="12" t="n">
        <v>1001</v>
      </c>
      <c r="D8" s="12" t="n">
        <v>501</v>
      </c>
      <c r="E8" s="12" t="n">
        <v>500</v>
      </c>
      <c r="F8" s="12"/>
      <c r="G8" s="12" t="n">
        <v>108</v>
      </c>
      <c r="H8" s="12" t="n">
        <v>174</v>
      </c>
      <c r="I8" s="12" t="n">
        <v>165</v>
      </c>
      <c r="J8" s="12" t="n">
        <v>172</v>
      </c>
      <c r="K8" s="12" t="n">
        <v>152</v>
      </c>
      <c r="L8" s="12" t="n">
        <v>230</v>
      </c>
      <c r="M8" s="12"/>
      <c r="N8" s="12" t="n">
        <v>68</v>
      </c>
      <c r="O8" s="12" t="n">
        <v>207</v>
      </c>
      <c r="P8" s="12" t="n">
        <v>264</v>
      </c>
      <c r="Q8" s="12" t="n">
        <v>311</v>
      </c>
      <c r="R8" s="12" t="n">
        <v>149</v>
      </c>
      <c r="S8" s="12"/>
      <c r="T8" s="12" t="n">
        <v>49</v>
      </c>
      <c r="U8" s="12" t="n">
        <v>181</v>
      </c>
      <c r="V8" s="12" t="n">
        <v>180</v>
      </c>
      <c r="W8" s="12" t="n">
        <v>487</v>
      </c>
      <c r="X8" s="12"/>
      <c r="Y8" s="12" t="n">
        <v>424</v>
      </c>
      <c r="Z8" s="12" t="n">
        <v>104</v>
      </c>
      <c r="AA8" s="12" t="n">
        <v>272</v>
      </c>
      <c r="AB8" s="12" t="n">
        <v>65</v>
      </c>
      <c r="AC8" s="12" t="n">
        <v>57</v>
      </c>
      <c r="AD8" s="12" t="n">
        <v>67</v>
      </c>
      <c r="AE8" s="12"/>
      <c r="AF8" s="12" t="n">
        <v>498</v>
      </c>
      <c r="AG8" s="12"/>
      <c r="AH8" s="12" t="n">
        <v>939</v>
      </c>
      <c r="AI8" s="12"/>
      <c r="AJ8" s="12" t="n">
        <v>241</v>
      </c>
      <c r="AK8" s="12" t="n">
        <v>190</v>
      </c>
      <c r="AL8" s="12" t="n">
        <v>170</v>
      </c>
      <c r="AM8" s="12" t="n">
        <v>93</v>
      </c>
      <c r="AN8" s="12" t="n">
        <v>76</v>
      </c>
      <c r="AO8" s="12" t="n">
        <v>86</v>
      </c>
      <c r="AP8" s="12" t="n">
        <v>145</v>
      </c>
    </row>
    <row r="9">
      <c r="B9" s="20" t="s">
        <v>320</v>
      </c>
      <c r="C9" s="19" t="n">
        <v>0.291751650344439</v>
      </c>
      <c r="D9" s="19" t="n">
        <v>0.318723295489991</v>
      </c>
      <c r="E9" s="19" t="n">
        <v>0.264713010210389</v>
      </c>
      <c r="F9" s="19"/>
      <c r="G9" s="19" t="n">
        <v>0.290354833535561</v>
      </c>
      <c r="H9" s="19" t="n">
        <v>0.38656333730703</v>
      </c>
      <c r="I9" s="19" t="n">
        <v>0.275439941806641</v>
      </c>
      <c r="J9" s="19" t="n">
        <v>0.318006606215739</v>
      </c>
      <c r="K9" s="19" t="n">
        <v>0.229146302007514</v>
      </c>
      <c r="L9" s="19" t="n">
        <v>0.254181852081869</v>
      </c>
      <c r="M9" s="19"/>
      <c r="N9" s="19" t="n">
        <v>0.2501870752296</v>
      </c>
      <c r="O9" s="19" t="n">
        <v>0.323983119121762</v>
      </c>
      <c r="P9" s="19" t="n">
        <v>0.21352503960802</v>
      </c>
      <c r="Q9" s="19" t="n">
        <v>0.322216221754602</v>
      </c>
      <c r="R9" s="19" t="n">
        <v>0.340440291045004</v>
      </c>
      <c r="S9" s="19"/>
      <c r="T9" s="19" t="n">
        <v>0.227964214190454</v>
      </c>
      <c r="U9" s="19" t="n">
        <v>0.344784145567981</v>
      </c>
      <c r="V9" s="19" t="n">
        <v>0.30612786907612</v>
      </c>
      <c r="W9" s="19" t="n">
        <v>0.294491330128126</v>
      </c>
      <c r="X9" s="19"/>
      <c r="Y9" s="19" t="n">
        <v>0.320171137016627</v>
      </c>
      <c r="Z9" s="19" t="n">
        <v>0.324206281752702</v>
      </c>
      <c r="AA9" s="19" t="n">
        <v>0.256975518472697</v>
      </c>
      <c r="AB9" s="19" t="n">
        <v>0.242378146129971</v>
      </c>
      <c r="AC9" s="19" t="n">
        <v>0.251647275155399</v>
      </c>
      <c r="AD9" s="19" t="n">
        <v>0.290954798303832</v>
      </c>
      <c r="AE9" s="19"/>
      <c r="AF9" s="19" t="n">
        <v>0.2732924760232</v>
      </c>
      <c r="AG9" s="19"/>
      <c r="AH9" s="19" t="n">
        <v>0.29111015183524</v>
      </c>
      <c r="AI9" s="19"/>
      <c r="AJ9" s="19" t="n">
        <v>0.308005083578828</v>
      </c>
      <c r="AK9" s="19" t="n">
        <v>0.312583287884409</v>
      </c>
      <c r="AL9" s="19" t="n">
        <v>0.316741660263188</v>
      </c>
      <c r="AM9" s="19" t="n">
        <v>0.277336175180166</v>
      </c>
      <c r="AN9" s="19" t="n">
        <v>0.323869476231728</v>
      </c>
      <c r="AO9" s="19" t="n">
        <v>0.241047652067702</v>
      </c>
      <c r="AP9" s="19" t="n">
        <v>0.230626395491841</v>
      </c>
    </row>
    <row r="10">
      <c r="B10" s="20" t="s">
        <v>321</v>
      </c>
      <c r="C10" s="19" t="n">
        <v>0.330726541611829</v>
      </c>
      <c r="D10" s="19" t="n">
        <v>0.35194539048192</v>
      </c>
      <c r="E10" s="19" t="n">
        <v>0.309454987149316</v>
      </c>
      <c r="F10" s="19"/>
      <c r="G10" s="19" t="n">
        <v>0.574307890287993</v>
      </c>
      <c r="H10" s="19" t="n">
        <v>0.367261157794737</v>
      </c>
      <c r="I10" s="19" t="n">
        <v>0.403008609148285</v>
      </c>
      <c r="J10" s="19" t="n">
        <v>0.27261356657885</v>
      </c>
      <c r="K10" s="19" t="n">
        <v>0.239213179205011</v>
      </c>
      <c r="L10" s="19" t="n">
        <v>0.240640244344981</v>
      </c>
      <c r="M10" s="19"/>
      <c r="N10" s="19" t="n">
        <v>0.260286031220571</v>
      </c>
      <c r="O10" s="19" t="n">
        <v>0.365092755172224</v>
      </c>
      <c r="P10" s="19" t="n">
        <v>0.309134023857914</v>
      </c>
      <c r="Q10" s="19" t="n">
        <v>0.338795960205866</v>
      </c>
      <c r="R10" s="19" t="n">
        <v>0.332159982080868</v>
      </c>
      <c r="S10" s="19"/>
      <c r="T10" s="19" t="n">
        <v>0.61505244032944</v>
      </c>
      <c r="U10" s="19" t="n">
        <v>0.277257916701184</v>
      </c>
      <c r="V10" s="19" t="n">
        <v>0.282704818137162</v>
      </c>
      <c r="W10" s="19" t="n">
        <v>0.358351213747301</v>
      </c>
      <c r="X10" s="19"/>
      <c r="Y10" s="19" t="n">
        <v>0.382884178131169</v>
      </c>
      <c r="Z10" s="19" t="n">
        <v>0.372500608740775</v>
      </c>
      <c r="AA10" s="19" t="n">
        <v>0.223654619446247</v>
      </c>
      <c r="AB10" s="19" t="n">
        <v>0.297542836996977</v>
      </c>
      <c r="AC10" s="19" t="n">
        <v>0.546891683870423</v>
      </c>
      <c r="AD10" s="19" t="n">
        <v>0.259407438730454</v>
      </c>
      <c r="AE10" s="19"/>
      <c r="AF10" s="19" t="n">
        <v>0.324398515580819</v>
      </c>
      <c r="AG10" s="19"/>
      <c r="AH10" s="19" t="n">
        <v>0.33622087430966</v>
      </c>
      <c r="AI10" s="19"/>
      <c r="AJ10" s="19" t="n">
        <v>0.336269822621858</v>
      </c>
      <c r="AK10" s="19" t="n">
        <v>0.291412814147371</v>
      </c>
      <c r="AL10" s="19" t="n">
        <v>0.302511277031066</v>
      </c>
      <c r="AM10" s="19" t="n">
        <v>0.365452454777747</v>
      </c>
      <c r="AN10" s="19" t="n">
        <v>0.257778237292419</v>
      </c>
      <c r="AO10" s="19" t="n">
        <v>0.36612659221062</v>
      </c>
      <c r="AP10" s="19" t="n">
        <v>0.401074330066368</v>
      </c>
    </row>
    <row r="11">
      <c r="B11" s="20" t="s">
        <v>60</v>
      </c>
      <c r="C11" s="21" t="n">
        <v>0.377521808043732</v>
      </c>
      <c r="D11" s="21" t="n">
        <v>0.329331314028089</v>
      </c>
      <c r="E11" s="21" t="n">
        <v>0.425832002640294</v>
      </c>
      <c r="F11" s="21"/>
      <c r="G11" s="21" t="n">
        <v>0.135337276176446</v>
      </c>
      <c r="H11" s="21" t="n">
        <v>0.246175504898234</v>
      </c>
      <c r="I11" s="21" t="n">
        <v>0.321551449045075</v>
      </c>
      <c r="J11" s="21" t="n">
        <v>0.409379827205411</v>
      </c>
      <c r="K11" s="21" t="n">
        <v>0.531640518787475</v>
      </c>
      <c r="L11" s="21" t="n">
        <v>0.50517790357315</v>
      </c>
      <c r="M11" s="21"/>
      <c r="N11" s="21" t="n">
        <v>0.489526893549829</v>
      </c>
      <c r="O11" s="21" t="n">
        <v>0.310924125706014</v>
      </c>
      <c r="P11" s="21" t="n">
        <v>0.477340936534066</v>
      </c>
      <c r="Q11" s="21" t="n">
        <v>0.338987818039532</v>
      </c>
      <c r="R11" s="21" t="n">
        <v>0.327399726874128</v>
      </c>
      <c r="S11" s="21"/>
      <c r="T11" s="21" t="n">
        <v>0.156983345480106</v>
      </c>
      <c r="U11" s="21" t="n">
        <v>0.377957937730835</v>
      </c>
      <c r="V11" s="21" t="n">
        <v>0.411167312786718</v>
      </c>
      <c r="W11" s="21" t="n">
        <v>0.347157456124574</v>
      </c>
      <c r="X11" s="21"/>
      <c r="Y11" s="21" t="n">
        <v>0.296944684852204</v>
      </c>
      <c r="Z11" s="21" t="n">
        <v>0.303293109506523</v>
      </c>
      <c r="AA11" s="21" t="n">
        <v>0.519369862081057</v>
      </c>
      <c r="AB11" s="21" t="n">
        <v>0.460079016873052</v>
      </c>
      <c r="AC11" s="21" t="n">
        <v>0.201461040974178</v>
      </c>
      <c r="AD11" s="21" t="n">
        <v>0.449637762965714</v>
      </c>
      <c r="AE11" s="21"/>
      <c r="AF11" s="21" t="n">
        <v>0.402309008395982</v>
      </c>
      <c r="AG11" s="21"/>
      <c r="AH11" s="21" t="n">
        <v>0.3726689738551</v>
      </c>
      <c r="AI11" s="21"/>
      <c r="AJ11" s="21" t="n">
        <v>0.355725093799314</v>
      </c>
      <c r="AK11" s="21" t="n">
        <v>0.39600389796822</v>
      </c>
      <c r="AL11" s="21" t="n">
        <v>0.380747062705746</v>
      </c>
      <c r="AM11" s="21" t="n">
        <v>0.357211370042087</v>
      </c>
      <c r="AN11" s="21" t="n">
        <v>0.418352286475852</v>
      </c>
      <c r="AO11" s="21" t="n">
        <v>0.392825755721678</v>
      </c>
      <c r="AP11" s="21" t="n">
        <v>0.368299274441791</v>
      </c>
    </row>
    <row r="12">
      <c r="B12" s="18"/>
    </row>
    <row r="13">
      <c r="B13" t="s">
        <v>65</v>
      </c>
    </row>
    <row r="14">
      <c r="B14" t="s">
        <v>66</v>
      </c>
    </row>
    <row r="16">
      <c r="B16" s="9" t="str">
        <f>=HYPERLINK("#'Contents'!A1", "Return to Contents")</f>
      </c>
    </row>
  </sheetData>
  <mergeCells count="9">
    <mergeCell ref="D5:E5"/>
    <mergeCell ref="G5:L5"/>
    <mergeCell ref="N5:R5"/>
    <mergeCell ref="T5:W5"/>
    <mergeCell ref="Y5:AD5"/>
    <mergeCell ref="AF5:AF5"/>
    <mergeCell ref="AH5:AH5"/>
    <mergeCell ref="AJ5:AP5"/>
    <mergeCell ref="D2:AJ2"/>
  </mergeCells>
  <pageMargins left="0.7" right="0.7" top="0.75" bottom="0.75" header="0.3" footer="0.3"/>
  <pageSetup paperSize="9" orientation="portrait" horizontalDpi="300" verticalDpi="300" r:id="rId2"/>
  <drawing r:id="rId1"/>
</worksheet>
</file>

<file path=xl/worksheets/sheet9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2.21" hidden="0" customWidth="1"/>
    <col min="20" max="20" width="10.71" hidden="0" customWidth="1"/>
    <col min="21" max="21" width="10.71" hidden="0" customWidth="1"/>
    <col min="22" max="22" width="10.71" hidden="0" customWidth="1"/>
    <col min="23" max="23" width="10.71" hidden="0" customWidth="1"/>
    <col min="24" max="24" width="2.2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2.21" hidden="0" customWidth="1"/>
    <col min="34" max="34" width="10.71" hidden="0" customWidth="1"/>
    <col min="35" max="35" width="2.2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s>
  <sheetData>
    <row r="2" ht="40" customHeight="1">
      <c r="D2" s="16" t="s">
        <v>327</v>
      </c>
    </row>
    <row r="5" ht="30" customHeight="1">
      <c r="B5" s="17"/>
      <c r="C5" s="17"/>
      <c r="D5" s="17" t="s">
        <v>51</v>
      </c>
      <c r="E5" s="17"/>
      <c r="F5" s="17"/>
      <c r="G5" s="17" t="s">
        <v>52</v>
      </c>
      <c r="H5" s="17"/>
      <c r="I5" s="17"/>
      <c r="J5" s="17"/>
      <c r="K5" s="17"/>
      <c r="L5" s="17"/>
      <c r="M5" s="17"/>
      <c r="N5" s="17" t="s">
        <v>53</v>
      </c>
      <c r="O5" s="17"/>
      <c r="P5" s="17"/>
      <c r="Q5" s="17"/>
      <c r="R5" s="17"/>
      <c r="S5" s="17"/>
      <c r="T5" s="17" t="s">
        <v>54</v>
      </c>
      <c r="U5" s="17"/>
      <c r="V5" s="17"/>
      <c r="W5" s="17"/>
      <c r="X5" s="17"/>
      <c r="Y5" s="17" t="s">
        <v>55</v>
      </c>
      <c r="Z5" s="17"/>
      <c r="AA5" s="17"/>
      <c r="AB5" s="17"/>
      <c r="AC5" s="17"/>
      <c r="AD5" s="17"/>
      <c r="AE5" s="17"/>
      <c r="AF5" s="17" t="s">
        <v>42</v>
      </c>
      <c r="AG5" s="17"/>
      <c r="AH5" s="17" t="s">
        <v>43</v>
      </c>
      <c r="AI5" s="17"/>
      <c r="AJ5" s="17" t="s">
        <v>56</v>
      </c>
      <c r="AK5" s="17"/>
      <c r="AL5" s="17"/>
      <c r="AM5" s="17"/>
      <c r="AN5" s="17"/>
      <c r="AO5" s="17"/>
      <c r="AP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R6" s="13" t="s">
        <v>31</v>
      </c>
      <c r="T6" s="13" t="s">
        <v>32</v>
      </c>
      <c r="U6" s="13" t="s">
        <v>33</v>
      </c>
      <c r="V6" s="13" t="s">
        <v>34</v>
      </c>
      <c r="W6" s="13" t="s">
        <v>35</v>
      </c>
      <c r="Y6" s="13" t="s">
        <v>36</v>
      </c>
      <c r="Z6" s="13" t="s">
        <v>37</v>
      </c>
      <c r="AA6" s="13" t="s">
        <v>38</v>
      </c>
      <c r="AB6" s="13" t="s">
        <v>39</v>
      </c>
      <c r="AC6" s="13" t="s">
        <v>40</v>
      </c>
      <c r="AD6" s="13" t="s">
        <v>41</v>
      </c>
      <c r="AF6" s="13" t="s">
        <v>42</v>
      </c>
      <c r="AH6" s="13" t="s">
        <v>43</v>
      </c>
      <c r="AJ6" s="13" t="s">
        <v>44</v>
      </c>
      <c r="AK6" s="13" t="s">
        <v>45</v>
      </c>
      <c r="AL6" s="13" t="s">
        <v>46</v>
      </c>
      <c r="AM6" s="13" t="s">
        <v>47</v>
      </c>
      <c r="AN6" s="13" t="s">
        <v>48</v>
      </c>
      <c r="AO6" s="13" t="s">
        <v>49</v>
      </c>
      <c r="AP6" s="13" t="s">
        <v>50</v>
      </c>
    </row>
    <row r="7" ht="30" customHeight="1">
      <c r="B7" s="11" t="s">
        <v>19</v>
      </c>
      <c r="C7" s="11" t="n">
        <v>1001</v>
      </c>
      <c r="D7" s="11" t="n">
        <v>498</v>
      </c>
      <c r="E7" s="11" t="n">
        <v>503</v>
      </c>
      <c r="F7" s="11"/>
      <c r="G7" s="11" t="n">
        <v>125</v>
      </c>
      <c r="H7" s="11" t="n">
        <v>185</v>
      </c>
      <c r="I7" s="11" t="n">
        <v>192</v>
      </c>
      <c r="J7" s="11" t="n">
        <v>175</v>
      </c>
      <c r="K7" s="11" t="n">
        <v>131</v>
      </c>
      <c r="L7" s="11" t="n">
        <v>193</v>
      </c>
      <c r="M7" s="11"/>
      <c r="N7" s="11" t="n">
        <v>55</v>
      </c>
      <c r="O7" s="11" t="n">
        <v>178</v>
      </c>
      <c r="P7" s="11" t="n">
        <v>209</v>
      </c>
      <c r="Q7" s="11" t="n">
        <v>374</v>
      </c>
      <c r="R7" s="11" t="n">
        <v>183</v>
      </c>
      <c r="S7" s="11"/>
      <c r="T7" s="11" t="n">
        <v>51</v>
      </c>
      <c r="U7" s="11" t="n">
        <v>158</v>
      </c>
      <c r="V7" s="11" t="n">
        <v>168</v>
      </c>
      <c r="W7" s="11" t="n">
        <v>523</v>
      </c>
      <c r="X7" s="11"/>
      <c r="Y7" s="11" t="n">
        <v>473</v>
      </c>
      <c r="Z7" s="11" t="n">
        <v>105</v>
      </c>
      <c r="AA7" s="11" t="n">
        <v>228</v>
      </c>
      <c r="AB7" s="11" t="n">
        <v>58</v>
      </c>
      <c r="AC7" s="11" t="n">
        <v>67</v>
      </c>
      <c r="AD7" s="11" t="n">
        <v>60</v>
      </c>
      <c r="AE7" s="11"/>
      <c r="AF7" s="11" t="n">
        <v>484</v>
      </c>
      <c r="AG7" s="11"/>
      <c r="AH7" s="11" t="n">
        <v>939</v>
      </c>
      <c r="AI7" s="11"/>
      <c r="AJ7" s="11" t="n">
        <v>270</v>
      </c>
      <c r="AK7" s="11" t="n">
        <v>188</v>
      </c>
      <c r="AL7" s="11" t="n">
        <v>196</v>
      </c>
      <c r="AM7" s="11" t="n">
        <v>89</v>
      </c>
      <c r="AN7" s="11" t="n">
        <v>62</v>
      </c>
      <c r="AO7" s="11" t="n">
        <v>98</v>
      </c>
      <c r="AP7" s="11" t="n">
        <v>98</v>
      </c>
    </row>
    <row r="8" ht="30" customHeight="1">
      <c r="B8" s="12" t="s">
        <v>20</v>
      </c>
      <c r="C8" s="12" t="n">
        <v>1001</v>
      </c>
      <c r="D8" s="12" t="n">
        <v>501</v>
      </c>
      <c r="E8" s="12" t="n">
        <v>500</v>
      </c>
      <c r="F8" s="12"/>
      <c r="G8" s="12" t="n">
        <v>108</v>
      </c>
      <c r="H8" s="12" t="n">
        <v>174</v>
      </c>
      <c r="I8" s="12" t="n">
        <v>165</v>
      </c>
      <c r="J8" s="12" t="n">
        <v>172</v>
      </c>
      <c r="K8" s="12" t="n">
        <v>152</v>
      </c>
      <c r="L8" s="12" t="n">
        <v>230</v>
      </c>
      <c r="M8" s="12"/>
      <c r="N8" s="12" t="n">
        <v>68</v>
      </c>
      <c r="O8" s="12" t="n">
        <v>207</v>
      </c>
      <c r="P8" s="12" t="n">
        <v>264</v>
      </c>
      <c r="Q8" s="12" t="n">
        <v>311</v>
      </c>
      <c r="R8" s="12" t="n">
        <v>149</v>
      </c>
      <c r="S8" s="12"/>
      <c r="T8" s="12" t="n">
        <v>49</v>
      </c>
      <c r="U8" s="12" t="n">
        <v>181</v>
      </c>
      <c r="V8" s="12" t="n">
        <v>180</v>
      </c>
      <c r="W8" s="12" t="n">
        <v>487</v>
      </c>
      <c r="X8" s="12"/>
      <c r="Y8" s="12" t="n">
        <v>424</v>
      </c>
      <c r="Z8" s="12" t="n">
        <v>104</v>
      </c>
      <c r="AA8" s="12" t="n">
        <v>272</v>
      </c>
      <c r="AB8" s="12" t="n">
        <v>65</v>
      </c>
      <c r="AC8" s="12" t="n">
        <v>57</v>
      </c>
      <c r="AD8" s="12" t="n">
        <v>67</v>
      </c>
      <c r="AE8" s="12"/>
      <c r="AF8" s="12" t="n">
        <v>498</v>
      </c>
      <c r="AG8" s="12"/>
      <c r="AH8" s="12" t="n">
        <v>939</v>
      </c>
      <c r="AI8" s="12"/>
      <c r="AJ8" s="12" t="n">
        <v>241</v>
      </c>
      <c r="AK8" s="12" t="n">
        <v>190</v>
      </c>
      <c r="AL8" s="12" t="n">
        <v>170</v>
      </c>
      <c r="AM8" s="12" t="n">
        <v>93</v>
      </c>
      <c r="AN8" s="12" t="n">
        <v>76</v>
      </c>
      <c r="AO8" s="12" t="n">
        <v>86</v>
      </c>
      <c r="AP8" s="12" t="n">
        <v>145</v>
      </c>
    </row>
    <row r="9">
      <c r="B9" s="20" t="s">
        <v>320</v>
      </c>
      <c r="C9" s="19" t="n">
        <v>0.22340235889715</v>
      </c>
      <c r="D9" s="19" t="n">
        <v>0.248855063015312</v>
      </c>
      <c r="E9" s="19" t="n">
        <v>0.197886432694818</v>
      </c>
      <c r="F9" s="19"/>
      <c r="G9" s="19" t="n">
        <v>0.32742826532169</v>
      </c>
      <c r="H9" s="19" t="n">
        <v>0.312989676666893</v>
      </c>
      <c r="I9" s="19" t="n">
        <v>0.264289017729855</v>
      </c>
      <c r="J9" s="19" t="n">
        <v>0.219226909617215</v>
      </c>
      <c r="K9" s="19" t="n">
        <v>0.140492239951536</v>
      </c>
      <c r="L9" s="19" t="n">
        <v>0.135359661608271</v>
      </c>
      <c r="M9" s="19"/>
      <c r="N9" s="19" t="n">
        <v>0.166308778594215</v>
      </c>
      <c r="O9" s="19" t="n">
        <v>0.231040872142496</v>
      </c>
      <c r="P9" s="19" t="n">
        <v>0.168424623885541</v>
      </c>
      <c r="Q9" s="19" t="n">
        <v>0.260652255299018</v>
      </c>
      <c r="R9" s="19" t="n">
        <v>0.257105147549143</v>
      </c>
      <c r="S9" s="19"/>
      <c r="T9" s="19" t="n">
        <v>0.309977785838118</v>
      </c>
      <c r="U9" s="19" t="n">
        <v>0.23104495654244</v>
      </c>
      <c r="V9" s="19" t="n">
        <v>0.233741960978367</v>
      </c>
      <c r="W9" s="19" t="n">
        <v>0.219181167878702</v>
      </c>
      <c r="X9" s="19"/>
      <c r="Y9" s="19" t="n">
        <v>0.25547994586314</v>
      </c>
      <c r="Z9" s="19" t="n">
        <v>0.236596005078337</v>
      </c>
      <c r="AA9" s="19" t="n">
        <v>0.154235357046064</v>
      </c>
      <c r="AB9" s="19" t="n">
        <v>0.252105670082766</v>
      </c>
      <c r="AC9" s="19" t="n">
        <v>0.334184246860502</v>
      </c>
      <c r="AD9" s="19" t="n">
        <v>0.196815020875716</v>
      </c>
      <c r="AE9" s="19"/>
      <c r="AF9" s="19" t="n">
        <v>0.205020415941802</v>
      </c>
      <c r="AG9" s="19"/>
      <c r="AH9" s="19" t="n">
        <v>0.223248593310551</v>
      </c>
      <c r="AI9" s="19"/>
      <c r="AJ9" s="19" t="n">
        <v>0.218328416485538</v>
      </c>
      <c r="AK9" s="19" t="n">
        <v>0.229995823168677</v>
      </c>
      <c r="AL9" s="19" t="n">
        <v>0.231876969575211</v>
      </c>
      <c r="AM9" s="19" t="n">
        <v>0.304599630939285</v>
      </c>
      <c r="AN9" s="19" t="n">
        <v>0.171014220487068</v>
      </c>
      <c r="AO9" s="19" t="n">
        <v>0.193488674656053</v>
      </c>
      <c r="AP9" s="19" t="n">
        <v>0.206382408264879</v>
      </c>
    </row>
    <row r="10">
      <c r="B10" s="20" t="s">
        <v>321</v>
      </c>
      <c r="C10" s="19" t="n">
        <v>0.442781421193144</v>
      </c>
      <c r="D10" s="19" t="n">
        <v>0.47138398027831</v>
      </c>
      <c r="E10" s="19" t="n">
        <v>0.414107816085144</v>
      </c>
      <c r="F10" s="19"/>
      <c r="G10" s="19" t="n">
        <v>0.576817683729622</v>
      </c>
      <c r="H10" s="19" t="n">
        <v>0.426918562507409</v>
      </c>
      <c r="I10" s="19" t="n">
        <v>0.454290169300783</v>
      </c>
      <c r="J10" s="19" t="n">
        <v>0.434471481036169</v>
      </c>
      <c r="K10" s="19" t="n">
        <v>0.431696153302085</v>
      </c>
      <c r="L10" s="19" t="n">
        <v>0.396983548235776</v>
      </c>
      <c r="M10" s="19"/>
      <c r="N10" s="19" t="n">
        <v>0.383361320294997</v>
      </c>
      <c r="O10" s="19" t="n">
        <v>0.525249431950267</v>
      </c>
      <c r="P10" s="19" t="n">
        <v>0.407888202509999</v>
      </c>
      <c r="Q10" s="19" t="n">
        <v>0.432827715937896</v>
      </c>
      <c r="R10" s="19" t="n">
        <v>0.435011089540985</v>
      </c>
      <c r="S10" s="19"/>
      <c r="T10" s="19" t="n">
        <v>0.506132095715289</v>
      </c>
      <c r="U10" s="19" t="n">
        <v>0.450781088668618</v>
      </c>
      <c r="V10" s="19" t="n">
        <v>0.381156507119938</v>
      </c>
      <c r="W10" s="19" t="n">
        <v>0.478452383567013</v>
      </c>
      <c r="X10" s="19"/>
      <c r="Y10" s="19" t="n">
        <v>0.478266530343054</v>
      </c>
      <c r="Z10" s="19" t="n">
        <v>0.47919235737</v>
      </c>
      <c r="AA10" s="19" t="n">
        <v>0.392934601897784</v>
      </c>
      <c r="AB10" s="19" t="n">
        <v>0.34547668418653</v>
      </c>
      <c r="AC10" s="19" t="n">
        <v>0.509175082660748</v>
      </c>
      <c r="AD10" s="19" t="n">
        <v>0.425318775035631</v>
      </c>
      <c r="AE10" s="19"/>
      <c r="AF10" s="19" t="n">
        <v>0.430792459083147</v>
      </c>
      <c r="AG10" s="19"/>
      <c r="AH10" s="19" t="n">
        <v>0.44588805117159</v>
      </c>
      <c r="AI10" s="19"/>
      <c r="AJ10" s="19" t="n">
        <v>0.511807185653583</v>
      </c>
      <c r="AK10" s="19" t="n">
        <v>0.427100442280254</v>
      </c>
      <c r="AL10" s="19" t="n">
        <v>0.409806731027718</v>
      </c>
      <c r="AM10" s="19" t="n">
        <v>0.368005337077267</v>
      </c>
      <c r="AN10" s="19" t="n">
        <v>0.404934657467625</v>
      </c>
      <c r="AO10" s="19" t="n">
        <v>0.503153779039977</v>
      </c>
      <c r="AP10" s="19" t="n">
        <v>0.419253015522071</v>
      </c>
    </row>
    <row r="11">
      <c r="B11" s="20" t="s">
        <v>60</v>
      </c>
      <c r="C11" s="21" t="n">
        <v>0.333816219909705</v>
      </c>
      <c r="D11" s="21" t="n">
        <v>0.279760956706377</v>
      </c>
      <c r="E11" s="21" t="n">
        <v>0.388005751220038</v>
      </c>
      <c r="F11" s="21"/>
      <c r="G11" s="21" t="n">
        <v>0.0957540509486888</v>
      </c>
      <c r="H11" s="21" t="n">
        <v>0.260091760825698</v>
      </c>
      <c r="I11" s="21" t="n">
        <v>0.281420812969363</v>
      </c>
      <c r="J11" s="21" t="n">
        <v>0.346301609346617</v>
      </c>
      <c r="K11" s="21" t="n">
        <v>0.427811606746379</v>
      </c>
      <c r="L11" s="21" t="n">
        <v>0.467656790155952</v>
      </c>
      <c r="M11" s="21"/>
      <c r="N11" s="21" t="n">
        <v>0.450329901110788</v>
      </c>
      <c r="O11" s="21" t="n">
        <v>0.243709695907237</v>
      </c>
      <c r="P11" s="21" t="n">
        <v>0.423687173604461</v>
      </c>
      <c r="Q11" s="21" t="n">
        <v>0.306520028763087</v>
      </c>
      <c r="R11" s="21" t="n">
        <v>0.307883762909872</v>
      </c>
      <c r="S11" s="21"/>
      <c r="T11" s="21" t="n">
        <v>0.183890118446593</v>
      </c>
      <c r="U11" s="21" t="n">
        <v>0.318173954788942</v>
      </c>
      <c r="V11" s="21" t="n">
        <v>0.385101531901695</v>
      </c>
      <c r="W11" s="21" t="n">
        <v>0.302366448554285</v>
      </c>
      <c r="X11" s="21"/>
      <c r="Y11" s="21" t="n">
        <v>0.266253523793806</v>
      </c>
      <c r="Z11" s="21" t="n">
        <v>0.284211637551663</v>
      </c>
      <c r="AA11" s="21" t="n">
        <v>0.452830041056152</v>
      </c>
      <c r="AB11" s="21" t="n">
        <v>0.402417645730704</v>
      </c>
      <c r="AC11" s="21" t="n">
        <v>0.156640670478749</v>
      </c>
      <c r="AD11" s="21" t="n">
        <v>0.377866204088653</v>
      </c>
      <c r="AE11" s="21"/>
      <c r="AF11" s="21" t="n">
        <v>0.364187124975052</v>
      </c>
      <c r="AG11" s="21"/>
      <c r="AH11" s="21" t="n">
        <v>0.330863355517859</v>
      </c>
      <c r="AI11" s="21"/>
      <c r="AJ11" s="21" t="n">
        <v>0.26986439786088</v>
      </c>
      <c r="AK11" s="21" t="n">
        <v>0.34290373455107</v>
      </c>
      <c r="AL11" s="21" t="n">
        <v>0.358316299397071</v>
      </c>
      <c r="AM11" s="21" t="n">
        <v>0.327395031983448</v>
      </c>
      <c r="AN11" s="21" t="n">
        <v>0.424051122045307</v>
      </c>
      <c r="AO11" s="21" t="n">
        <v>0.30335754630397</v>
      </c>
      <c r="AP11" s="21" t="n">
        <v>0.37436457621305</v>
      </c>
    </row>
    <row r="12">
      <c r="B12" s="18"/>
    </row>
    <row r="13">
      <c r="B13" t="s">
        <v>65</v>
      </c>
    </row>
    <row r="14">
      <c r="B14" t="s">
        <v>66</v>
      </c>
    </row>
    <row r="16">
      <c r="B16" s="9" t="str">
        <f>=HYPERLINK("#'Contents'!A1", "Return to Contents")</f>
      </c>
    </row>
  </sheetData>
  <mergeCells count="9">
    <mergeCell ref="D5:E5"/>
    <mergeCell ref="G5:L5"/>
    <mergeCell ref="N5:R5"/>
    <mergeCell ref="T5:W5"/>
    <mergeCell ref="Y5:AD5"/>
    <mergeCell ref="AF5:AF5"/>
    <mergeCell ref="AH5:AH5"/>
    <mergeCell ref="AJ5:AP5"/>
    <mergeCell ref="D2:AJ2"/>
  </mergeCells>
  <pageMargins left="0.7" right="0.7" top="0.75" bottom="0.75" header="0.3" footer="0.3"/>
  <pageSetup paperSize="9" orientation="portrait" horizontalDpi="300" verticalDpi="300" r:id="rId2"/>
  <drawing r:id="rId1"/>
</worksheet>
</file>

<file path=xl/worksheets/sheet9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2.21" hidden="0" customWidth="1"/>
    <col min="20" max="20" width="10.71" hidden="0" customWidth="1"/>
    <col min="21" max="21" width="10.71" hidden="0" customWidth="1"/>
    <col min="22" max="22" width="10.71" hidden="0" customWidth="1"/>
    <col min="23" max="23" width="10.71" hidden="0" customWidth="1"/>
    <col min="24" max="24" width="2.2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2.21" hidden="0" customWidth="1"/>
    <col min="34" max="34" width="10.71" hidden="0" customWidth="1"/>
    <col min="35" max="35" width="2.2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s>
  <sheetData>
    <row r="2" ht="40" customHeight="1">
      <c r="D2" s="16" t="s">
        <v>328</v>
      </c>
    </row>
    <row r="5" ht="30" customHeight="1">
      <c r="B5" s="17"/>
      <c r="C5" s="17"/>
      <c r="D5" s="17" t="s">
        <v>51</v>
      </c>
      <c r="E5" s="17"/>
      <c r="F5" s="17"/>
      <c r="G5" s="17" t="s">
        <v>52</v>
      </c>
      <c r="H5" s="17"/>
      <c r="I5" s="17"/>
      <c r="J5" s="17"/>
      <c r="K5" s="17"/>
      <c r="L5" s="17"/>
      <c r="M5" s="17"/>
      <c r="N5" s="17" t="s">
        <v>53</v>
      </c>
      <c r="O5" s="17"/>
      <c r="P5" s="17"/>
      <c r="Q5" s="17"/>
      <c r="R5" s="17"/>
      <c r="S5" s="17"/>
      <c r="T5" s="17" t="s">
        <v>54</v>
      </c>
      <c r="U5" s="17"/>
      <c r="V5" s="17"/>
      <c r="W5" s="17"/>
      <c r="X5" s="17"/>
      <c r="Y5" s="17" t="s">
        <v>55</v>
      </c>
      <c r="Z5" s="17"/>
      <c r="AA5" s="17"/>
      <c r="AB5" s="17"/>
      <c r="AC5" s="17"/>
      <c r="AD5" s="17"/>
      <c r="AE5" s="17"/>
      <c r="AF5" s="17" t="s">
        <v>42</v>
      </c>
      <c r="AG5" s="17"/>
      <c r="AH5" s="17" t="s">
        <v>43</v>
      </c>
      <c r="AI5" s="17"/>
      <c r="AJ5" s="17" t="s">
        <v>56</v>
      </c>
      <c r="AK5" s="17"/>
      <c r="AL5" s="17"/>
      <c r="AM5" s="17"/>
      <c r="AN5" s="17"/>
      <c r="AO5" s="17"/>
      <c r="AP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R6" s="13" t="s">
        <v>31</v>
      </c>
      <c r="T6" s="13" t="s">
        <v>32</v>
      </c>
      <c r="U6" s="13" t="s">
        <v>33</v>
      </c>
      <c r="V6" s="13" t="s">
        <v>34</v>
      </c>
      <c r="W6" s="13" t="s">
        <v>35</v>
      </c>
      <c r="Y6" s="13" t="s">
        <v>36</v>
      </c>
      <c r="Z6" s="13" t="s">
        <v>37</v>
      </c>
      <c r="AA6" s="13" t="s">
        <v>38</v>
      </c>
      <c r="AB6" s="13" t="s">
        <v>39</v>
      </c>
      <c r="AC6" s="13" t="s">
        <v>40</v>
      </c>
      <c r="AD6" s="13" t="s">
        <v>41</v>
      </c>
      <c r="AF6" s="13" t="s">
        <v>42</v>
      </c>
      <c r="AH6" s="13" t="s">
        <v>43</v>
      </c>
      <c r="AJ6" s="13" t="s">
        <v>44</v>
      </c>
      <c r="AK6" s="13" t="s">
        <v>45</v>
      </c>
      <c r="AL6" s="13" t="s">
        <v>46</v>
      </c>
      <c r="AM6" s="13" t="s">
        <v>47</v>
      </c>
      <c r="AN6" s="13" t="s">
        <v>48</v>
      </c>
      <c r="AO6" s="13" t="s">
        <v>49</v>
      </c>
      <c r="AP6" s="13" t="s">
        <v>50</v>
      </c>
    </row>
    <row r="7" ht="30" customHeight="1">
      <c r="B7" s="11" t="s">
        <v>19</v>
      </c>
      <c r="C7" s="11" t="n">
        <v>1001</v>
      </c>
      <c r="D7" s="11" t="n">
        <v>498</v>
      </c>
      <c r="E7" s="11" t="n">
        <v>503</v>
      </c>
      <c r="F7" s="11"/>
      <c r="G7" s="11" t="n">
        <v>125</v>
      </c>
      <c r="H7" s="11" t="n">
        <v>185</v>
      </c>
      <c r="I7" s="11" t="n">
        <v>192</v>
      </c>
      <c r="J7" s="11" t="n">
        <v>175</v>
      </c>
      <c r="K7" s="11" t="n">
        <v>131</v>
      </c>
      <c r="L7" s="11" t="n">
        <v>193</v>
      </c>
      <c r="M7" s="11"/>
      <c r="N7" s="11" t="n">
        <v>55</v>
      </c>
      <c r="O7" s="11" t="n">
        <v>178</v>
      </c>
      <c r="P7" s="11" t="n">
        <v>209</v>
      </c>
      <c r="Q7" s="11" t="n">
        <v>374</v>
      </c>
      <c r="R7" s="11" t="n">
        <v>183</v>
      </c>
      <c r="S7" s="11"/>
      <c r="T7" s="11" t="n">
        <v>51</v>
      </c>
      <c r="U7" s="11" t="n">
        <v>158</v>
      </c>
      <c r="V7" s="11" t="n">
        <v>168</v>
      </c>
      <c r="W7" s="11" t="n">
        <v>523</v>
      </c>
      <c r="X7" s="11"/>
      <c r="Y7" s="11" t="n">
        <v>473</v>
      </c>
      <c r="Z7" s="11" t="n">
        <v>105</v>
      </c>
      <c r="AA7" s="11" t="n">
        <v>228</v>
      </c>
      <c r="AB7" s="11" t="n">
        <v>58</v>
      </c>
      <c r="AC7" s="11" t="n">
        <v>67</v>
      </c>
      <c r="AD7" s="11" t="n">
        <v>60</v>
      </c>
      <c r="AE7" s="11"/>
      <c r="AF7" s="11" t="n">
        <v>484</v>
      </c>
      <c r="AG7" s="11"/>
      <c r="AH7" s="11" t="n">
        <v>939</v>
      </c>
      <c r="AI7" s="11"/>
      <c r="AJ7" s="11" t="n">
        <v>270</v>
      </c>
      <c r="AK7" s="11" t="n">
        <v>188</v>
      </c>
      <c r="AL7" s="11" t="n">
        <v>196</v>
      </c>
      <c r="AM7" s="11" t="n">
        <v>89</v>
      </c>
      <c r="AN7" s="11" t="n">
        <v>62</v>
      </c>
      <c r="AO7" s="11" t="n">
        <v>98</v>
      </c>
      <c r="AP7" s="11" t="n">
        <v>98</v>
      </c>
    </row>
    <row r="8" ht="30" customHeight="1">
      <c r="B8" s="12" t="s">
        <v>20</v>
      </c>
      <c r="C8" s="12" t="n">
        <v>1001</v>
      </c>
      <c r="D8" s="12" t="n">
        <v>501</v>
      </c>
      <c r="E8" s="12" t="n">
        <v>500</v>
      </c>
      <c r="F8" s="12"/>
      <c r="G8" s="12" t="n">
        <v>108</v>
      </c>
      <c r="H8" s="12" t="n">
        <v>174</v>
      </c>
      <c r="I8" s="12" t="n">
        <v>165</v>
      </c>
      <c r="J8" s="12" t="n">
        <v>172</v>
      </c>
      <c r="K8" s="12" t="n">
        <v>152</v>
      </c>
      <c r="L8" s="12" t="n">
        <v>230</v>
      </c>
      <c r="M8" s="12"/>
      <c r="N8" s="12" t="n">
        <v>68</v>
      </c>
      <c r="O8" s="12" t="n">
        <v>207</v>
      </c>
      <c r="P8" s="12" t="n">
        <v>264</v>
      </c>
      <c r="Q8" s="12" t="n">
        <v>311</v>
      </c>
      <c r="R8" s="12" t="n">
        <v>149</v>
      </c>
      <c r="S8" s="12"/>
      <c r="T8" s="12" t="n">
        <v>49</v>
      </c>
      <c r="U8" s="12" t="n">
        <v>181</v>
      </c>
      <c r="V8" s="12" t="n">
        <v>180</v>
      </c>
      <c r="W8" s="12" t="n">
        <v>487</v>
      </c>
      <c r="X8" s="12"/>
      <c r="Y8" s="12" t="n">
        <v>424</v>
      </c>
      <c r="Z8" s="12" t="n">
        <v>104</v>
      </c>
      <c r="AA8" s="12" t="n">
        <v>272</v>
      </c>
      <c r="AB8" s="12" t="n">
        <v>65</v>
      </c>
      <c r="AC8" s="12" t="n">
        <v>57</v>
      </c>
      <c r="AD8" s="12" t="n">
        <v>67</v>
      </c>
      <c r="AE8" s="12"/>
      <c r="AF8" s="12" t="n">
        <v>498</v>
      </c>
      <c r="AG8" s="12"/>
      <c r="AH8" s="12" t="n">
        <v>939</v>
      </c>
      <c r="AI8" s="12"/>
      <c r="AJ8" s="12" t="n">
        <v>241</v>
      </c>
      <c r="AK8" s="12" t="n">
        <v>190</v>
      </c>
      <c r="AL8" s="12" t="n">
        <v>170</v>
      </c>
      <c r="AM8" s="12" t="n">
        <v>93</v>
      </c>
      <c r="AN8" s="12" t="n">
        <v>76</v>
      </c>
      <c r="AO8" s="12" t="n">
        <v>86</v>
      </c>
      <c r="AP8" s="12" t="n">
        <v>145</v>
      </c>
    </row>
    <row r="9">
      <c r="B9" s="20" t="s">
        <v>320</v>
      </c>
      <c r="C9" s="19" t="n">
        <v>0.558390192310723</v>
      </c>
      <c r="D9" s="19" t="n">
        <v>0.582875091541618</v>
      </c>
      <c r="E9" s="19" t="n">
        <v>0.533844474930491</v>
      </c>
      <c r="F9" s="19"/>
      <c r="G9" s="19" t="n">
        <v>0.557260738896031</v>
      </c>
      <c r="H9" s="19" t="n">
        <v>0.60305560738135</v>
      </c>
      <c r="I9" s="19" t="n">
        <v>0.571435605670449</v>
      </c>
      <c r="J9" s="19" t="n">
        <v>0.551045072749427</v>
      </c>
      <c r="K9" s="19" t="n">
        <v>0.474029141693802</v>
      </c>
      <c r="L9" s="19" t="n">
        <v>0.577059416904913</v>
      </c>
      <c r="M9" s="19"/>
      <c r="N9" s="19" t="n">
        <v>0.460276703286085</v>
      </c>
      <c r="O9" s="19" t="n">
        <v>0.55308759540094</v>
      </c>
      <c r="P9" s="19" t="n">
        <v>0.502655945201537</v>
      </c>
      <c r="Q9" s="19" t="n">
        <v>0.602997955268513</v>
      </c>
      <c r="R9" s="19" t="n">
        <v>0.610453478167913</v>
      </c>
      <c r="S9" s="19"/>
      <c r="T9" s="19" t="n">
        <v>0.693954062653071</v>
      </c>
      <c r="U9" s="19" t="n">
        <v>0.53568231157975</v>
      </c>
      <c r="V9" s="19" t="n">
        <v>0.57018588427385</v>
      </c>
      <c r="W9" s="19" t="n">
        <v>0.568791998267187</v>
      </c>
      <c r="X9" s="19"/>
      <c r="Y9" s="19" t="n">
        <v>0.586735579663856</v>
      </c>
      <c r="Z9" s="19" t="n">
        <v>0.586100338965094</v>
      </c>
      <c r="AA9" s="19" t="n">
        <v>0.539572026097299</v>
      </c>
      <c r="AB9" s="19" t="n">
        <v>0.468045949448769</v>
      </c>
      <c r="AC9" s="19" t="n">
        <v>0.595151418978245</v>
      </c>
      <c r="AD9" s="19" t="n">
        <v>0.481879396454766</v>
      </c>
      <c r="AE9" s="19"/>
      <c r="AF9" s="19" t="n">
        <v>0.547326708860152</v>
      </c>
      <c r="AG9" s="19"/>
      <c r="AH9" s="19" t="n">
        <v>0.566730179194945</v>
      </c>
      <c r="AI9" s="19"/>
      <c r="AJ9" s="19" t="n">
        <v>0.546829979714536</v>
      </c>
      <c r="AK9" s="19" t="n">
        <v>0.596756235544732</v>
      </c>
      <c r="AL9" s="19" t="n">
        <v>0.574233644049355</v>
      </c>
      <c r="AM9" s="19" t="n">
        <v>0.544672099600702</v>
      </c>
      <c r="AN9" s="19" t="n">
        <v>0.497095404060779</v>
      </c>
      <c r="AO9" s="19" t="n">
        <v>0.526726149157749</v>
      </c>
      <c r="AP9" s="19" t="n">
        <v>0.568461712764759</v>
      </c>
    </row>
    <row r="10">
      <c r="B10" s="20" t="s">
        <v>321</v>
      </c>
      <c r="C10" s="19" t="n">
        <v>0.190034127489482</v>
      </c>
      <c r="D10" s="19" t="n">
        <v>0.212588540486216</v>
      </c>
      <c r="E10" s="19" t="n">
        <v>0.167423691486693</v>
      </c>
      <c r="F10" s="19"/>
      <c r="G10" s="19" t="n">
        <v>0.358977927316452</v>
      </c>
      <c r="H10" s="19" t="n">
        <v>0.212740646717501</v>
      </c>
      <c r="I10" s="19" t="n">
        <v>0.23252267437258</v>
      </c>
      <c r="J10" s="19" t="n">
        <v>0.170858682622189</v>
      </c>
      <c r="K10" s="19" t="n">
        <v>0.1669707938157</v>
      </c>
      <c r="L10" s="19" t="n">
        <v>0.0925088972956714</v>
      </c>
      <c r="M10" s="19"/>
      <c r="N10" s="19" t="n">
        <v>0.187480312444379</v>
      </c>
      <c r="O10" s="19" t="n">
        <v>0.202439537102668</v>
      </c>
      <c r="P10" s="19" t="n">
        <v>0.187241638651673</v>
      </c>
      <c r="Q10" s="19" t="n">
        <v>0.192536608526064</v>
      </c>
      <c r="R10" s="19" t="n">
        <v>0.176189144233475</v>
      </c>
      <c r="S10" s="19"/>
      <c r="T10" s="19" t="n">
        <v>0.154372826712124</v>
      </c>
      <c r="U10" s="19" t="n">
        <v>0.182804844615279</v>
      </c>
      <c r="V10" s="19" t="n">
        <v>0.164738939561987</v>
      </c>
      <c r="W10" s="19" t="n">
        <v>0.2110934436272</v>
      </c>
      <c r="X10" s="19"/>
      <c r="Y10" s="19" t="n">
        <v>0.226728263448338</v>
      </c>
      <c r="Z10" s="19" t="n">
        <v>0.215653408862111</v>
      </c>
      <c r="AA10" s="19" t="n">
        <v>0.113686984398523</v>
      </c>
      <c r="AB10" s="19" t="n">
        <v>0.169975744976518</v>
      </c>
      <c r="AC10" s="19" t="n">
        <v>0.273255615240876</v>
      </c>
      <c r="AD10" s="19" t="n">
        <v>0.208840280226675</v>
      </c>
      <c r="AE10" s="19"/>
      <c r="AF10" s="19" t="n">
        <v>0.175476417001612</v>
      </c>
      <c r="AG10" s="19"/>
      <c r="AH10" s="19" t="n">
        <v>0.189510680238316</v>
      </c>
      <c r="AI10" s="19"/>
      <c r="AJ10" s="19" t="n">
        <v>0.249506803435077</v>
      </c>
      <c r="AK10" s="19" t="n">
        <v>0.121009262616594</v>
      </c>
      <c r="AL10" s="19" t="n">
        <v>0.212026480285581</v>
      </c>
      <c r="AM10" s="19" t="n">
        <v>0.182564072022961</v>
      </c>
      <c r="AN10" s="19" t="n">
        <v>0.145486022440223</v>
      </c>
      <c r="AO10" s="19" t="n">
        <v>0.162740046585595</v>
      </c>
      <c r="AP10" s="19" t="n">
        <v>0.200177379541122</v>
      </c>
    </row>
    <row r="11">
      <c r="B11" s="20" t="s">
        <v>60</v>
      </c>
      <c r="C11" s="21" t="n">
        <v>0.251575680199795</v>
      </c>
      <c r="D11" s="21" t="n">
        <v>0.204536367972166</v>
      </c>
      <c r="E11" s="21" t="n">
        <v>0.298731833582816</v>
      </c>
      <c r="F11" s="21"/>
      <c r="G11" s="21" t="n">
        <v>0.083761333787517</v>
      </c>
      <c r="H11" s="21" t="n">
        <v>0.184203745901149</v>
      </c>
      <c r="I11" s="21" t="n">
        <v>0.196041719956971</v>
      </c>
      <c r="J11" s="21" t="n">
        <v>0.278096244628384</v>
      </c>
      <c r="K11" s="21" t="n">
        <v>0.359000064490498</v>
      </c>
      <c r="L11" s="21" t="n">
        <v>0.330431685799415</v>
      </c>
      <c r="M11" s="21"/>
      <c r="N11" s="21" t="n">
        <v>0.352242984269536</v>
      </c>
      <c r="O11" s="21" t="n">
        <v>0.244472867496392</v>
      </c>
      <c r="P11" s="21" t="n">
        <v>0.31010241614679</v>
      </c>
      <c r="Q11" s="21" t="n">
        <v>0.204465436205423</v>
      </c>
      <c r="R11" s="21" t="n">
        <v>0.213357377598613</v>
      </c>
      <c r="S11" s="21"/>
      <c r="T11" s="21" t="n">
        <v>0.151673110634805</v>
      </c>
      <c r="U11" s="21" t="n">
        <v>0.281512843804971</v>
      </c>
      <c r="V11" s="21" t="n">
        <v>0.265075176164163</v>
      </c>
      <c r="W11" s="21" t="n">
        <v>0.220114558105613</v>
      </c>
      <c r="X11" s="21"/>
      <c r="Y11" s="21" t="n">
        <v>0.186536156887806</v>
      </c>
      <c r="Z11" s="21" t="n">
        <v>0.198246252172796</v>
      </c>
      <c r="AA11" s="21" t="n">
        <v>0.346740989504178</v>
      </c>
      <c r="AB11" s="21" t="n">
        <v>0.361978305574713</v>
      </c>
      <c r="AC11" s="21" t="n">
        <v>0.131592965780879</v>
      </c>
      <c r="AD11" s="21" t="n">
        <v>0.309280323318559</v>
      </c>
      <c r="AE11" s="21"/>
      <c r="AF11" s="21" t="n">
        <v>0.277196874138235</v>
      </c>
      <c r="AG11" s="21"/>
      <c r="AH11" s="21" t="n">
        <v>0.243759140566739</v>
      </c>
      <c r="AI11" s="21"/>
      <c r="AJ11" s="21" t="n">
        <v>0.203663216850388</v>
      </c>
      <c r="AK11" s="21" t="n">
        <v>0.282234501838675</v>
      </c>
      <c r="AL11" s="21" t="n">
        <v>0.213739875665064</v>
      </c>
      <c r="AM11" s="21" t="n">
        <v>0.272763828376337</v>
      </c>
      <c r="AN11" s="21" t="n">
        <v>0.357418573498999</v>
      </c>
      <c r="AO11" s="21" t="n">
        <v>0.310533804256655</v>
      </c>
      <c r="AP11" s="21" t="n">
        <v>0.231360907694118</v>
      </c>
    </row>
    <row r="12">
      <c r="B12" s="18"/>
    </row>
    <row r="13">
      <c r="B13" t="s">
        <v>65</v>
      </c>
    </row>
    <row r="14">
      <c r="B14" t="s">
        <v>66</v>
      </c>
    </row>
    <row r="16">
      <c r="B16" s="9" t="str">
        <f>=HYPERLINK("#'Contents'!A1", "Return to Contents")</f>
      </c>
    </row>
  </sheetData>
  <mergeCells count="9">
    <mergeCell ref="D5:E5"/>
    <mergeCell ref="G5:L5"/>
    <mergeCell ref="N5:R5"/>
    <mergeCell ref="T5:W5"/>
    <mergeCell ref="Y5:AD5"/>
    <mergeCell ref="AF5:AF5"/>
    <mergeCell ref="AH5:AH5"/>
    <mergeCell ref="AJ5:AP5"/>
    <mergeCell ref="D2:AJ2"/>
  </mergeCells>
  <pageMargins left="0.7" right="0.7" top="0.75" bottom="0.75" header="0.3" footer="0.3"/>
  <pageSetup paperSize="9" orientation="portrait" horizontalDpi="300" verticalDpi="300" r:id="rId2"/>
  <drawing r:id="rId1"/>
</worksheet>
</file>

<file path=xl/worksheets/sheet10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2.21" hidden="0" customWidth="1"/>
    <col min="20" max="20" width="10.71" hidden="0" customWidth="1"/>
    <col min="21" max="21" width="10.71" hidden="0" customWidth="1"/>
    <col min="22" max="22" width="10.71" hidden="0" customWidth="1"/>
    <col min="23" max="23" width="10.71" hidden="0" customWidth="1"/>
    <col min="24" max="24" width="2.2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2.21" hidden="0" customWidth="1"/>
    <col min="34" max="34" width="10.71" hidden="0" customWidth="1"/>
    <col min="35" max="35" width="2.2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s>
  <sheetData>
    <row r="2" ht="40" customHeight="1">
      <c r="D2" s="16" t="s">
        <v>329</v>
      </c>
    </row>
    <row r="5" ht="30" customHeight="1">
      <c r="B5" s="17"/>
      <c r="C5" s="17"/>
      <c r="D5" s="17" t="s">
        <v>51</v>
      </c>
      <c r="E5" s="17"/>
      <c r="F5" s="17"/>
      <c r="G5" s="17" t="s">
        <v>52</v>
      </c>
      <c r="H5" s="17"/>
      <c r="I5" s="17"/>
      <c r="J5" s="17"/>
      <c r="K5" s="17"/>
      <c r="L5" s="17"/>
      <c r="M5" s="17"/>
      <c r="N5" s="17" t="s">
        <v>53</v>
      </c>
      <c r="O5" s="17"/>
      <c r="P5" s="17"/>
      <c r="Q5" s="17"/>
      <c r="R5" s="17"/>
      <c r="S5" s="17"/>
      <c r="T5" s="17" t="s">
        <v>54</v>
      </c>
      <c r="U5" s="17"/>
      <c r="V5" s="17"/>
      <c r="W5" s="17"/>
      <c r="X5" s="17"/>
      <c r="Y5" s="17" t="s">
        <v>55</v>
      </c>
      <c r="Z5" s="17"/>
      <c r="AA5" s="17"/>
      <c r="AB5" s="17"/>
      <c r="AC5" s="17"/>
      <c r="AD5" s="17"/>
      <c r="AE5" s="17"/>
      <c r="AF5" s="17" t="s">
        <v>42</v>
      </c>
      <c r="AG5" s="17"/>
      <c r="AH5" s="17" t="s">
        <v>43</v>
      </c>
      <c r="AI5" s="17"/>
      <c r="AJ5" s="17" t="s">
        <v>56</v>
      </c>
      <c r="AK5" s="17"/>
      <c r="AL5" s="17"/>
      <c r="AM5" s="17"/>
      <c r="AN5" s="17"/>
      <c r="AO5" s="17"/>
      <c r="AP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R6" s="13" t="s">
        <v>31</v>
      </c>
      <c r="T6" s="13" t="s">
        <v>32</v>
      </c>
      <c r="U6" s="13" t="s">
        <v>33</v>
      </c>
      <c r="V6" s="13" t="s">
        <v>34</v>
      </c>
      <c r="W6" s="13" t="s">
        <v>35</v>
      </c>
      <c r="Y6" s="13" t="s">
        <v>36</v>
      </c>
      <c r="Z6" s="13" t="s">
        <v>37</v>
      </c>
      <c r="AA6" s="13" t="s">
        <v>38</v>
      </c>
      <c r="AB6" s="13" t="s">
        <v>39</v>
      </c>
      <c r="AC6" s="13" t="s">
        <v>40</v>
      </c>
      <c r="AD6" s="13" t="s">
        <v>41</v>
      </c>
      <c r="AF6" s="13" t="s">
        <v>42</v>
      </c>
      <c r="AH6" s="13" t="s">
        <v>43</v>
      </c>
      <c r="AJ6" s="13" t="s">
        <v>44</v>
      </c>
      <c r="AK6" s="13" t="s">
        <v>45</v>
      </c>
      <c r="AL6" s="13" t="s">
        <v>46</v>
      </c>
      <c r="AM6" s="13" t="s">
        <v>47</v>
      </c>
      <c r="AN6" s="13" t="s">
        <v>48</v>
      </c>
      <c r="AO6" s="13" t="s">
        <v>49</v>
      </c>
      <c r="AP6" s="13" t="s">
        <v>50</v>
      </c>
    </row>
    <row r="7" ht="30" customHeight="1">
      <c r="B7" s="11" t="s">
        <v>19</v>
      </c>
      <c r="C7" s="11" t="n">
        <v>1001</v>
      </c>
      <c r="D7" s="11" t="n">
        <v>498</v>
      </c>
      <c r="E7" s="11" t="n">
        <v>503</v>
      </c>
      <c r="F7" s="11"/>
      <c r="G7" s="11" t="n">
        <v>125</v>
      </c>
      <c r="H7" s="11" t="n">
        <v>185</v>
      </c>
      <c r="I7" s="11" t="n">
        <v>192</v>
      </c>
      <c r="J7" s="11" t="n">
        <v>175</v>
      </c>
      <c r="K7" s="11" t="n">
        <v>131</v>
      </c>
      <c r="L7" s="11" t="n">
        <v>193</v>
      </c>
      <c r="M7" s="11"/>
      <c r="N7" s="11" t="n">
        <v>55</v>
      </c>
      <c r="O7" s="11" t="n">
        <v>178</v>
      </c>
      <c r="P7" s="11" t="n">
        <v>209</v>
      </c>
      <c r="Q7" s="11" t="n">
        <v>374</v>
      </c>
      <c r="R7" s="11" t="n">
        <v>183</v>
      </c>
      <c r="S7" s="11"/>
      <c r="T7" s="11" t="n">
        <v>51</v>
      </c>
      <c r="U7" s="11" t="n">
        <v>158</v>
      </c>
      <c r="V7" s="11" t="n">
        <v>168</v>
      </c>
      <c r="W7" s="11" t="n">
        <v>523</v>
      </c>
      <c r="X7" s="11"/>
      <c r="Y7" s="11" t="n">
        <v>473</v>
      </c>
      <c r="Z7" s="11" t="n">
        <v>105</v>
      </c>
      <c r="AA7" s="11" t="n">
        <v>228</v>
      </c>
      <c r="AB7" s="11" t="n">
        <v>58</v>
      </c>
      <c r="AC7" s="11" t="n">
        <v>67</v>
      </c>
      <c r="AD7" s="11" t="n">
        <v>60</v>
      </c>
      <c r="AE7" s="11"/>
      <c r="AF7" s="11" t="n">
        <v>484</v>
      </c>
      <c r="AG7" s="11"/>
      <c r="AH7" s="11" t="n">
        <v>939</v>
      </c>
      <c r="AI7" s="11"/>
      <c r="AJ7" s="11" t="n">
        <v>270</v>
      </c>
      <c r="AK7" s="11" t="n">
        <v>188</v>
      </c>
      <c r="AL7" s="11" t="n">
        <v>196</v>
      </c>
      <c r="AM7" s="11" t="n">
        <v>89</v>
      </c>
      <c r="AN7" s="11" t="n">
        <v>62</v>
      </c>
      <c r="AO7" s="11" t="n">
        <v>98</v>
      </c>
      <c r="AP7" s="11" t="n">
        <v>98</v>
      </c>
    </row>
    <row r="8" ht="30" customHeight="1">
      <c r="B8" s="12" t="s">
        <v>20</v>
      </c>
      <c r="C8" s="12" t="n">
        <v>1001</v>
      </c>
      <c r="D8" s="12" t="n">
        <v>501</v>
      </c>
      <c r="E8" s="12" t="n">
        <v>500</v>
      </c>
      <c r="F8" s="12"/>
      <c r="G8" s="12" t="n">
        <v>108</v>
      </c>
      <c r="H8" s="12" t="n">
        <v>174</v>
      </c>
      <c r="I8" s="12" t="n">
        <v>165</v>
      </c>
      <c r="J8" s="12" t="n">
        <v>172</v>
      </c>
      <c r="K8" s="12" t="n">
        <v>152</v>
      </c>
      <c r="L8" s="12" t="n">
        <v>230</v>
      </c>
      <c r="M8" s="12"/>
      <c r="N8" s="12" t="n">
        <v>68</v>
      </c>
      <c r="O8" s="12" t="n">
        <v>207</v>
      </c>
      <c r="P8" s="12" t="n">
        <v>264</v>
      </c>
      <c r="Q8" s="12" t="n">
        <v>311</v>
      </c>
      <c r="R8" s="12" t="n">
        <v>149</v>
      </c>
      <c r="S8" s="12"/>
      <c r="T8" s="12" t="n">
        <v>49</v>
      </c>
      <c r="U8" s="12" t="n">
        <v>181</v>
      </c>
      <c r="V8" s="12" t="n">
        <v>180</v>
      </c>
      <c r="W8" s="12" t="n">
        <v>487</v>
      </c>
      <c r="X8" s="12"/>
      <c r="Y8" s="12" t="n">
        <v>424</v>
      </c>
      <c r="Z8" s="12" t="n">
        <v>104</v>
      </c>
      <c r="AA8" s="12" t="n">
        <v>272</v>
      </c>
      <c r="AB8" s="12" t="n">
        <v>65</v>
      </c>
      <c r="AC8" s="12" t="n">
        <v>57</v>
      </c>
      <c r="AD8" s="12" t="n">
        <v>67</v>
      </c>
      <c r="AE8" s="12"/>
      <c r="AF8" s="12" t="n">
        <v>498</v>
      </c>
      <c r="AG8" s="12"/>
      <c r="AH8" s="12" t="n">
        <v>939</v>
      </c>
      <c r="AI8" s="12"/>
      <c r="AJ8" s="12" t="n">
        <v>241</v>
      </c>
      <c r="AK8" s="12" t="n">
        <v>190</v>
      </c>
      <c r="AL8" s="12" t="n">
        <v>170</v>
      </c>
      <c r="AM8" s="12" t="n">
        <v>93</v>
      </c>
      <c r="AN8" s="12" t="n">
        <v>76</v>
      </c>
      <c r="AO8" s="12" t="n">
        <v>86</v>
      </c>
      <c r="AP8" s="12" t="n">
        <v>145</v>
      </c>
    </row>
    <row r="9">
      <c r="B9" s="20" t="s">
        <v>320</v>
      </c>
      <c r="C9" s="19" t="n">
        <v>0.589041151591171</v>
      </c>
      <c r="D9" s="19" t="n">
        <v>0.616761413167871</v>
      </c>
      <c r="E9" s="19" t="n">
        <v>0.561252035534314</v>
      </c>
      <c r="F9" s="19"/>
      <c r="G9" s="19" t="n">
        <v>0.68737504794881</v>
      </c>
      <c r="H9" s="19" t="n">
        <v>0.635923868320132</v>
      </c>
      <c r="I9" s="19" t="n">
        <v>0.60663371086232</v>
      </c>
      <c r="J9" s="19" t="n">
        <v>0.636411645191008</v>
      </c>
      <c r="K9" s="19" t="n">
        <v>0.527491525562569</v>
      </c>
      <c r="L9" s="19" t="n">
        <v>0.499948421808015</v>
      </c>
      <c r="M9" s="19"/>
      <c r="N9" s="19" t="n">
        <v>0.600908727669879</v>
      </c>
      <c r="O9" s="19" t="n">
        <v>0.613595801423543</v>
      </c>
      <c r="P9" s="19" t="n">
        <v>0.549758866988529</v>
      </c>
      <c r="Q9" s="19" t="n">
        <v>0.62423318383336</v>
      </c>
      <c r="R9" s="19" t="n">
        <v>0.539804305249888</v>
      </c>
      <c r="S9" s="19"/>
      <c r="T9" s="19" t="n">
        <v>0.673801655280664</v>
      </c>
      <c r="U9" s="19" t="n">
        <v>0.596957160874642</v>
      </c>
      <c r="V9" s="19" t="n">
        <v>0.636734989655378</v>
      </c>
      <c r="W9" s="19" t="n">
        <v>0.599130177628474</v>
      </c>
      <c r="X9" s="19"/>
      <c r="Y9" s="19" t="n">
        <v>0.613980103713637</v>
      </c>
      <c r="Z9" s="19" t="n">
        <v>0.697121521606521</v>
      </c>
      <c r="AA9" s="19" t="n">
        <v>0.51523974958044</v>
      </c>
      <c r="AB9" s="19" t="n">
        <v>0.596992350958386</v>
      </c>
      <c r="AC9" s="19" t="n">
        <v>0.643810468598471</v>
      </c>
      <c r="AD9" s="19" t="n">
        <v>0.527549896914784</v>
      </c>
      <c r="AE9" s="19"/>
      <c r="AF9" s="19" t="n">
        <v>0.574726874707613</v>
      </c>
      <c r="AG9" s="19"/>
      <c r="AH9" s="19" t="n">
        <v>0.599243775024627</v>
      </c>
      <c r="AI9" s="19"/>
      <c r="AJ9" s="19" t="n">
        <v>0.591834685531594</v>
      </c>
      <c r="AK9" s="19" t="n">
        <v>0.623483593132767</v>
      </c>
      <c r="AL9" s="19" t="n">
        <v>0.580324324849164</v>
      </c>
      <c r="AM9" s="19" t="n">
        <v>0.535314620514219</v>
      </c>
      <c r="AN9" s="19" t="n">
        <v>0.558863839573741</v>
      </c>
      <c r="AO9" s="19" t="n">
        <v>0.544604500529747</v>
      </c>
      <c r="AP9" s="19" t="n">
        <v>0.626118048614339</v>
      </c>
    </row>
    <row r="10">
      <c r="B10" s="20" t="s">
        <v>321</v>
      </c>
      <c r="C10" s="19" t="n">
        <v>0.132161723391868</v>
      </c>
      <c r="D10" s="19" t="n">
        <v>0.147145532274816</v>
      </c>
      <c r="E10" s="19" t="n">
        <v>0.11714069615986</v>
      </c>
      <c r="F10" s="19"/>
      <c r="G10" s="19" t="n">
        <v>0.196611032939778</v>
      </c>
      <c r="H10" s="19" t="n">
        <v>0.169223254321191</v>
      </c>
      <c r="I10" s="19" t="n">
        <v>0.169093863110032</v>
      </c>
      <c r="J10" s="19" t="n">
        <v>0.0941137180221689</v>
      </c>
      <c r="K10" s="19" t="n">
        <v>0.112648908384386</v>
      </c>
      <c r="L10" s="19" t="n">
        <v>0.0887264565833479</v>
      </c>
      <c r="M10" s="19"/>
      <c r="N10" s="19" t="n">
        <v>0.107763102189178</v>
      </c>
      <c r="O10" s="19" t="n">
        <v>0.141919346694686</v>
      </c>
      <c r="P10" s="19" t="n">
        <v>0.0975222471742006</v>
      </c>
      <c r="Q10" s="19" t="n">
        <v>0.118569861541742</v>
      </c>
      <c r="R10" s="19" t="n">
        <v>0.221542850619366</v>
      </c>
      <c r="S10" s="19"/>
      <c r="T10" s="19" t="n">
        <v>0.158937971392003</v>
      </c>
      <c r="U10" s="19" t="n">
        <v>0.0861403266210682</v>
      </c>
      <c r="V10" s="19" t="n">
        <v>0.0955132903028107</v>
      </c>
      <c r="W10" s="19" t="n">
        <v>0.158329688822103</v>
      </c>
      <c r="X10" s="19"/>
      <c r="Y10" s="19" t="n">
        <v>0.174138265347666</v>
      </c>
      <c r="Z10" s="19" t="n">
        <v>0.118208041399131</v>
      </c>
      <c r="AA10" s="19" t="n">
        <v>0.0806007363373103</v>
      </c>
      <c r="AB10" s="19" t="n">
        <v>0.111901726088872</v>
      </c>
      <c r="AC10" s="19" t="n">
        <v>0.148180547259128</v>
      </c>
      <c r="AD10" s="19" t="n">
        <v>0.110750595471625</v>
      </c>
      <c r="AE10" s="19"/>
      <c r="AF10" s="19" t="n">
        <v>0.125676603226505</v>
      </c>
      <c r="AG10" s="19"/>
      <c r="AH10" s="19" t="n">
        <v>0.127032279288469</v>
      </c>
      <c r="AI10" s="19"/>
      <c r="AJ10" s="19" t="n">
        <v>0.170824433754065</v>
      </c>
      <c r="AK10" s="19" t="n">
        <v>0.0858906794217668</v>
      </c>
      <c r="AL10" s="19" t="n">
        <v>0.14329601975229</v>
      </c>
      <c r="AM10" s="19" t="n">
        <v>0.166281324655881</v>
      </c>
      <c r="AN10" s="19" t="n">
        <v>0.0669211000381443</v>
      </c>
      <c r="AO10" s="19" t="n">
        <v>0.144519174044876</v>
      </c>
      <c r="AP10" s="19" t="n">
        <v>0.120460885301724</v>
      </c>
    </row>
    <row r="11">
      <c r="B11" s="20" t="s">
        <v>60</v>
      </c>
      <c r="C11" s="21" t="n">
        <v>0.278797125016961</v>
      </c>
      <c r="D11" s="21" t="n">
        <v>0.236093054557313</v>
      </c>
      <c r="E11" s="21" t="n">
        <v>0.321607268305826</v>
      </c>
      <c r="F11" s="21"/>
      <c r="G11" s="21" t="n">
        <v>0.116013919111412</v>
      </c>
      <c r="H11" s="21" t="n">
        <v>0.194852877358678</v>
      </c>
      <c r="I11" s="21" t="n">
        <v>0.224272426027649</v>
      </c>
      <c r="J11" s="21" t="n">
        <v>0.269474636786823</v>
      </c>
      <c r="K11" s="21" t="n">
        <v>0.359859566053045</v>
      </c>
      <c r="L11" s="21" t="n">
        <v>0.411325121608637</v>
      </c>
      <c r="M11" s="21"/>
      <c r="N11" s="21" t="n">
        <v>0.291328170140943</v>
      </c>
      <c r="O11" s="21" t="n">
        <v>0.244484851881771</v>
      </c>
      <c r="P11" s="21" t="n">
        <v>0.352718885837271</v>
      </c>
      <c r="Q11" s="21" t="n">
        <v>0.257196954624898</v>
      </c>
      <c r="R11" s="21" t="n">
        <v>0.238652844130746</v>
      </c>
      <c r="S11" s="21"/>
      <c r="T11" s="21" t="n">
        <v>0.167260373327333</v>
      </c>
      <c r="U11" s="21" t="n">
        <v>0.31690251250429</v>
      </c>
      <c r="V11" s="21" t="n">
        <v>0.267751720041811</v>
      </c>
      <c r="W11" s="21" t="n">
        <v>0.242540133549423</v>
      </c>
      <c r="X11" s="21"/>
      <c r="Y11" s="21" t="n">
        <v>0.211881630938696</v>
      </c>
      <c r="Z11" s="21" t="n">
        <v>0.184670436994348</v>
      </c>
      <c r="AA11" s="21" t="n">
        <v>0.40415951408225</v>
      </c>
      <c r="AB11" s="21" t="n">
        <v>0.291105922952742</v>
      </c>
      <c r="AC11" s="21" t="n">
        <v>0.208008984142401</v>
      </c>
      <c r="AD11" s="21" t="n">
        <v>0.361699507613591</v>
      </c>
      <c r="AE11" s="21"/>
      <c r="AF11" s="21" t="n">
        <v>0.299596522065882</v>
      </c>
      <c r="AG11" s="21"/>
      <c r="AH11" s="21" t="n">
        <v>0.273723945686904</v>
      </c>
      <c r="AI11" s="21"/>
      <c r="AJ11" s="21" t="n">
        <v>0.237340880714342</v>
      </c>
      <c r="AK11" s="21" t="n">
        <v>0.290625727445466</v>
      </c>
      <c r="AL11" s="21" t="n">
        <v>0.276379655398546</v>
      </c>
      <c r="AM11" s="21" t="n">
        <v>0.2984040548299</v>
      </c>
      <c r="AN11" s="21" t="n">
        <v>0.374215060388114</v>
      </c>
      <c r="AO11" s="21" t="n">
        <v>0.310876325425376</v>
      </c>
      <c r="AP11" s="21" t="n">
        <v>0.253421066083937</v>
      </c>
    </row>
    <row r="12">
      <c r="B12" s="18"/>
    </row>
    <row r="13">
      <c r="B13" t="s">
        <v>65</v>
      </c>
    </row>
    <row r="14">
      <c r="B14" t="s">
        <v>66</v>
      </c>
    </row>
    <row r="16">
      <c r="B16" s="9" t="str">
        <f>=HYPERLINK("#'Contents'!A1", "Return to Contents")</f>
      </c>
    </row>
  </sheetData>
  <mergeCells count="9">
    <mergeCell ref="D5:E5"/>
    <mergeCell ref="G5:L5"/>
    <mergeCell ref="N5:R5"/>
    <mergeCell ref="T5:W5"/>
    <mergeCell ref="Y5:AD5"/>
    <mergeCell ref="AF5:AF5"/>
    <mergeCell ref="AH5:AH5"/>
    <mergeCell ref="AJ5:AP5"/>
    <mergeCell ref="D2:AJ2"/>
  </mergeCells>
  <pageMargins left="0.7" right="0.7" top="0.75" bottom="0.75" header="0.3" footer="0.3"/>
  <pageSetup paperSize="9" orientation="portrait" horizontalDpi="300" verticalDpi="300" r:id="rId2"/>
  <drawing r:id="rId1"/>
</worksheet>
</file>

<file path=xl/worksheets/sheet10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2.21" hidden="0" customWidth="1"/>
    <col min="20" max="20" width="10.71" hidden="0" customWidth="1"/>
    <col min="21" max="21" width="10.71" hidden="0" customWidth="1"/>
    <col min="22" max="22" width="10.71" hidden="0" customWidth="1"/>
    <col min="23" max="23" width="10.71" hidden="0" customWidth="1"/>
    <col min="24" max="24" width="2.2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2.21" hidden="0" customWidth="1"/>
    <col min="34" max="34" width="10.71" hidden="0" customWidth="1"/>
    <col min="35" max="35" width="2.2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s>
  <sheetData>
    <row r="2" ht="40" customHeight="1">
      <c r="D2" s="16" t="s">
        <v>335</v>
      </c>
    </row>
    <row r="5" ht="30" customHeight="1">
      <c r="B5" s="17"/>
      <c r="C5" s="17"/>
      <c r="D5" s="17" t="s">
        <v>51</v>
      </c>
      <c r="E5" s="17"/>
      <c r="F5" s="17"/>
      <c r="G5" s="17" t="s">
        <v>52</v>
      </c>
      <c r="H5" s="17"/>
      <c r="I5" s="17"/>
      <c r="J5" s="17"/>
      <c r="K5" s="17"/>
      <c r="L5" s="17"/>
      <c r="M5" s="17"/>
      <c r="N5" s="17" t="s">
        <v>53</v>
      </c>
      <c r="O5" s="17"/>
      <c r="P5" s="17"/>
      <c r="Q5" s="17"/>
      <c r="R5" s="17"/>
      <c r="S5" s="17"/>
      <c r="T5" s="17" t="s">
        <v>54</v>
      </c>
      <c r="U5" s="17"/>
      <c r="V5" s="17"/>
      <c r="W5" s="17"/>
      <c r="X5" s="17"/>
      <c r="Y5" s="17" t="s">
        <v>55</v>
      </c>
      <c r="Z5" s="17"/>
      <c r="AA5" s="17"/>
      <c r="AB5" s="17"/>
      <c r="AC5" s="17"/>
      <c r="AD5" s="17"/>
      <c r="AE5" s="17"/>
      <c r="AF5" s="17" t="s">
        <v>42</v>
      </c>
      <c r="AG5" s="17"/>
      <c r="AH5" s="17" t="s">
        <v>43</v>
      </c>
      <c r="AI5" s="17"/>
      <c r="AJ5" s="17" t="s">
        <v>56</v>
      </c>
      <c r="AK5" s="17"/>
      <c r="AL5" s="17"/>
      <c r="AM5" s="17"/>
      <c r="AN5" s="17"/>
      <c r="AO5" s="17"/>
      <c r="AP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R6" s="13" t="s">
        <v>31</v>
      </c>
      <c r="T6" s="13" t="s">
        <v>32</v>
      </c>
      <c r="U6" s="13" t="s">
        <v>33</v>
      </c>
      <c r="V6" s="13" t="s">
        <v>34</v>
      </c>
      <c r="W6" s="13" t="s">
        <v>35</v>
      </c>
      <c r="Y6" s="13" t="s">
        <v>36</v>
      </c>
      <c r="Z6" s="13" t="s">
        <v>37</v>
      </c>
      <c r="AA6" s="13" t="s">
        <v>38</v>
      </c>
      <c r="AB6" s="13" t="s">
        <v>39</v>
      </c>
      <c r="AC6" s="13" t="s">
        <v>40</v>
      </c>
      <c r="AD6" s="13" t="s">
        <v>41</v>
      </c>
      <c r="AF6" s="13" t="s">
        <v>42</v>
      </c>
      <c r="AH6" s="13" t="s">
        <v>43</v>
      </c>
      <c r="AJ6" s="13" t="s">
        <v>44</v>
      </c>
      <c r="AK6" s="13" t="s">
        <v>45</v>
      </c>
      <c r="AL6" s="13" t="s">
        <v>46</v>
      </c>
      <c r="AM6" s="13" t="s">
        <v>47</v>
      </c>
      <c r="AN6" s="13" t="s">
        <v>48</v>
      </c>
      <c r="AO6" s="13" t="s">
        <v>49</v>
      </c>
      <c r="AP6" s="13" t="s">
        <v>50</v>
      </c>
    </row>
    <row r="7" ht="30" customHeight="1">
      <c r="B7" s="11" t="s">
        <v>19</v>
      </c>
      <c r="C7" s="11" t="n">
        <v>1001</v>
      </c>
      <c r="D7" s="11" t="n">
        <v>498</v>
      </c>
      <c r="E7" s="11" t="n">
        <v>503</v>
      </c>
      <c r="F7" s="11"/>
      <c r="G7" s="11" t="n">
        <v>125</v>
      </c>
      <c r="H7" s="11" t="n">
        <v>185</v>
      </c>
      <c r="I7" s="11" t="n">
        <v>192</v>
      </c>
      <c r="J7" s="11" t="n">
        <v>175</v>
      </c>
      <c r="K7" s="11" t="n">
        <v>131</v>
      </c>
      <c r="L7" s="11" t="n">
        <v>193</v>
      </c>
      <c r="M7" s="11"/>
      <c r="N7" s="11" t="n">
        <v>55</v>
      </c>
      <c r="O7" s="11" t="n">
        <v>178</v>
      </c>
      <c r="P7" s="11" t="n">
        <v>209</v>
      </c>
      <c r="Q7" s="11" t="n">
        <v>374</v>
      </c>
      <c r="R7" s="11" t="n">
        <v>183</v>
      </c>
      <c r="S7" s="11"/>
      <c r="T7" s="11" t="n">
        <v>51</v>
      </c>
      <c r="U7" s="11" t="n">
        <v>158</v>
      </c>
      <c r="V7" s="11" t="n">
        <v>168</v>
      </c>
      <c r="W7" s="11" t="n">
        <v>523</v>
      </c>
      <c r="X7" s="11"/>
      <c r="Y7" s="11" t="n">
        <v>473</v>
      </c>
      <c r="Z7" s="11" t="n">
        <v>105</v>
      </c>
      <c r="AA7" s="11" t="n">
        <v>228</v>
      </c>
      <c r="AB7" s="11" t="n">
        <v>58</v>
      </c>
      <c r="AC7" s="11" t="n">
        <v>67</v>
      </c>
      <c r="AD7" s="11" t="n">
        <v>60</v>
      </c>
      <c r="AE7" s="11"/>
      <c r="AF7" s="11" t="n">
        <v>484</v>
      </c>
      <c r="AG7" s="11"/>
      <c r="AH7" s="11" t="n">
        <v>939</v>
      </c>
      <c r="AI7" s="11"/>
      <c r="AJ7" s="11" t="n">
        <v>270</v>
      </c>
      <c r="AK7" s="11" t="n">
        <v>188</v>
      </c>
      <c r="AL7" s="11" t="n">
        <v>196</v>
      </c>
      <c r="AM7" s="11" t="n">
        <v>89</v>
      </c>
      <c r="AN7" s="11" t="n">
        <v>62</v>
      </c>
      <c r="AO7" s="11" t="n">
        <v>98</v>
      </c>
      <c r="AP7" s="11" t="n">
        <v>98</v>
      </c>
    </row>
    <row r="8" ht="30" customHeight="1">
      <c r="B8" s="12" t="s">
        <v>20</v>
      </c>
      <c r="C8" s="12" t="n">
        <v>1001</v>
      </c>
      <c r="D8" s="12" t="n">
        <v>501</v>
      </c>
      <c r="E8" s="12" t="n">
        <v>500</v>
      </c>
      <c r="F8" s="12"/>
      <c r="G8" s="12" t="n">
        <v>108</v>
      </c>
      <c r="H8" s="12" t="n">
        <v>174</v>
      </c>
      <c r="I8" s="12" t="n">
        <v>165</v>
      </c>
      <c r="J8" s="12" t="n">
        <v>172</v>
      </c>
      <c r="K8" s="12" t="n">
        <v>152</v>
      </c>
      <c r="L8" s="12" t="n">
        <v>230</v>
      </c>
      <c r="M8" s="12"/>
      <c r="N8" s="12" t="n">
        <v>68</v>
      </c>
      <c r="O8" s="12" t="n">
        <v>207</v>
      </c>
      <c r="P8" s="12" t="n">
        <v>264</v>
      </c>
      <c r="Q8" s="12" t="n">
        <v>311</v>
      </c>
      <c r="R8" s="12" t="n">
        <v>149</v>
      </c>
      <c r="S8" s="12"/>
      <c r="T8" s="12" t="n">
        <v>49</v>
      </c>
      <c r="U8" s="12" t="n">
        <v>181</v>
      </c>
      <c r="V8" s="12" t="n">
        <v>180</v>
      </c>
      <c r="W8" s="12" t="n">
        <v>487</v>
      </c>
      <c r="X8" s="12"/>
      <c r="Y8" s="12" t="n">
        <v>424</v>
      </c>
      <c r="Z8" s="12" t="n">
        <v>104</v>
      </c>
      <c r="AA8" s="12" t="n">
        <v>272</v>
      </c>
      <c r="AB8" s="12" t="n">
        <v>65</v>
      </c>
      <c r="AC8" s="12" t="n">
        <v>57</v>
      </c>
      <c r="AD8" s="12" t="n">
        <v>67</v>
      </c>
      <c r="AE8" s="12"/>
      <c r="AF8" s="12" t="n">
        <v>498</v>
      </c>
      <c r="AG8" s="12"/>
      <c r="AH8" s="12" t="n">
        <v>939</v>
      </c>
      <c r="AI8" s="12"/>
      <c r="AJ8" s="12" t="n">
        <v>241</v>
      </c>
      <c r="AK8" s="12" t="n">
        <v>190</v>
      </c>
      <c r="AL8" s="12" t="n">
        <v>170</v>
      </c>
      <c r="AM8" s="12" t="n">
        <v>93</v>
      </c>
      <c r="AN8" s="12" t="n">
        <v>76</v>
      </c>
      <c r="AO8" s="12" t="n">
        <v>86</v>
      </c>
      <c r="AP8" s="12" t="n">
        <v>145</v>
      </c>
    </row>
    <row r="9">
      <c r="B9" s="20" t="s">
        <v>330</v>
      </c>
      <c r="C9" s="19" t="n">
        <v>0.0972305333833213</v>
      </c>
      <c r="D9" s="19" t="n">
        <v>0.110053396524575</v>
      </c>
      <c r="E9" s="19" t="n">
        <v>0.0843758194756795</v>
      </c>
      <c r="F9" s="19"/>
      <c r="G9" s="19" t="n">
        <v>0.165687059381363</v>
      </c>
      <c r="H9" s="19" t="n">
        <v>0.100967586857532</v>
      </c>
      <c r="I9" s="19" t="n">
        <v>0.121930731842672</v>
      </c>
      <c r="J9" s="19" t="n">
        <v>0.114671694222348</v>
      </c>
      <c r="K9" s="19" t="n">
        <v>0.0684931724040876</v>
      </c>
      <c r="L9" s="19" t="n">
        <v>0.0504212358222129</v>
      </c>
      <c r="M9" s="19"/>
      <c r="N9" s="19" t="n">
        <v>0.121849833653542</v>
      </c>
      <c r="O9" s="19" t="n">
        <v>0.07905263903355</v>
      </c>
      <c r="P9" s="19" t="n">
        <v>0.0970330814979015</v>
      </c>
      <c r="Q9" s="19" t="n">
        <v>0.0909122193286899</v>
      </c>
      <c r="R9" s="19" t="n">
        <v>0.126115192476016</v>
      </c>
      <c r="S9" s="19"/>
      <c r="T9" s="19" t="n">
        <v>0.130268190738764</v>
      </c>
      <c r="U9" s="19" t="n">
        <v>0.0812051644284932</v>
      </c>
      <c r="V9" s="19" t="n">
        <v>0.0859960489663337</v>
      </c>
      <c r="W9" s="19" t="n">
        <v>0.109777705294225</v>
      </c>
      <c r="X9" s="19"/>
      <c r="Y9" s="19" t="n">
        <v>0.125785021896078</v>
      </c>
      <c r="Z9" s="19" t="n">
        <v>0.0850192700043542</v>
      </c>
      <c r="AA9" s="19" t="n">
        <v>0.0584421409877976</v>
      </c>
      <c r="AB9" s="19" t="n">
        <v>0.117357373942238</v>
      </c>
      <c r="AC9" s="19" t="n">
        <v>0.12679117270137</v>
      </c>
      <c r="AD9" s="19" t="n">
        <v>0.0500367397385755</v>
      </c>
      <c r="AE9" s="19"/>
      <c r="AF9" s="19" t="n">
        <v>0.120359376079505</v>
      </c>
      <c r="AG9" s="19"/>
      <c r="AH9" s="19" t="n">
        <v>0.0931128447284869</v>
      </c>
      <c r="AI9" s="19"/>
      <c r="AJ9" s="19" t="n">
        <v>0.110391841958771</v>
      </c>
      <c r="AK9" s="19" t="n">
        <v>0.0732656799762054</v>
      </c>
      <c r="AL9" s="19" t="n">
        <v>0.116126524893175</v>
      </c>
      <c r="AM9" s="19" t="n">
        <v>0.125428200105321</v>
      </c>
      <c r="AN9" s="19" t="n">
        <v>0.138686107501872</v>
      </c>
      <c r="AO9" s="19" t="n">
        <v>0.114536463208797</v>
      </c>
      <c r="AP9" s="19" t="n">
        <v>0.0345257859408861</v>
      </c>
    </row>
    <row r="10">
      <c r="B10" s="20" t="s">
        <v>331</v>
      </c>
      <c r="C10" s="19" t="n">
        <v>0.224886451452247</v>
      </c>
      <c r="D10" s="19" t="n">
        <v>0.20990572914511</v>
      </c>
      <c r="E10" s="19" t="n">
        <v>0.239904384441686</v>
      </c>
      <c r="F10" s="19"/>
      <c r="G10" s="19" t="n">
        <v>0.366501737276505</v>
      </c>
      <c r="H10" s="19" t="n">
        <v>0.31178295908919</v>
      </c>
      <c r="I10" s="19" t="n">
        <v>0.193126583481132</v>
      </c>
      <c r="J10" s="19" t="n">
        <v>0.199986801104421</v>
      </c>
      <c r="K10" s="19" t="n">
        <v>0.169113409822424</v>
      </c>
      <c r="L10" s="19" t="n">
        <v>0.170838755183918</v>
      </c>
      <c r="M10" s="19"/>
      <c r="N10" s="19" t="n">
        <v>0.19602265593278</v>
      </c>
      <c r="O10" s="19" t="n">
        <v>0.250673565299768</v>
      </c>
      <c r="P10" s="19" t="n">
        <v>0.209761472501416</v>
      </c>
      <c r="Q10" s="19" t="n">
        <v>0.221630787825111</v>
      </c>
      <c r="R10" s="19" t="n">
        <v>0.238939564428249</v>
      </c>
      <c r="S10" s="19"/>
      <c r="T10" s="19" t="n">
        <v>0.253762912969101</v>
      </c>
      <c r="U10" s="19" t="n">
        <v>0.183785540957047</v>
      </c>
      <c r="V10" s="19" t="n">
        <v>0.21761702018525</v>
      </c>
      <c r="W10" s="19" t="n">
        <v>0.241744893401852</v>
      </c>
      <c r="X10" s="19"/>
      <c r="Y10" s="19" t="n">
        <v>0.226238091417691</v>
      </c>
      <c r="Z10" s="19" t="n">
        <v>0.264656445145859</v>
      </c>
      <c r="AA10" s="19" t="n">
        <v>0.162586124101194</v>
      </c>
      <c r="AB10" s="19" t="n">
        <v>0.330930269542216</v>
      </c>
      <c r="AC10" s="19" t="n">
        <v>0.358667526466176</v>
      </c>
      <c r="AD10" s="19" t="n">
        <v>0.18429686807492</v>
      </c>
      <c r="AE10" s="19"/>
      <c r="AF10" s="19" t="n">
        <v>0.187459386703967</v>
      </c>
      <c r="AG10" s="19"/>
      <c r="AH10" s="19" t="n">
        <v>0.222459585624081</v>
      </c>
      <c r="AI10" s="19"/>
      <c r="AJ10" s="19" t="n">
        <v>0.223719963551049</v>
      </c>
      <c r="AK10" s="19" t="n">
        <v>0.227057379641989</v>
      </c>
      <c r="AL10" s="19" t="n">
        <v>0.22459956348386</v>
      </c>
      <c r="AM10" s="19" t="n">
        <v>0.183273935526611</v>
      </c>
      <c r="AN10" s="19" t="n">
        <v>0.204273322406369</v>
      </c>
      <c r="AO10" s="19" t="n">
        <v>0.241023542610695</v>
      </c>
      <c r="AP10" s="19" t="n">
        <v>0.252239486843338</v>
      </c>
    </row>
    <row r="11">
      <c r="B11" s="20" t="s">
        <v>332</v>
      </c>
      <c r="C11" s="19" t="n">
        <v>0</v>
      </c>
      <c r="D11" s="19" t="n">
        <v>0</v>
      </c>
      <c r="E11" s="19" t="n">
        <v>0</v>
      </c>
      <c r="F11" s="19"/>
      <c r="G11" s="19" t="n">
        <v>0</v>
      </c>
      <c r="H11" s="19" t="n">
        <v>0</v>
      </c>
      <c r="I11" s="19" t="n">
        <v>0</v>
      </c>
      <c r="J11" s="19" t="n">
        <v>0</v>
      </c>
      <c r="K11" s="19" t="n">
        <v>0</v>
      </c>
      <c r="L11" s="19" t="n">
        <v>0</v>
      </c>
      <c r="M11" s="19"/>
      <c r="N11" s="19" t="n">
        <v>0</v>
      </c>
      <c r="O11" s="19" t="n">
        <v>0</v>
      </c>
      <c r="P11" s="19" t="n">
        <v>0</v>
      </c>
      <c r="Q11" s="19" t="n">
        <v>0</v>
      </c>
      <c r="R11" s="19" t="n">
        <v>0</v>
      </c>
      <c r="S11" s="19"/>
      <c r="T11" s="19" t="n">
        <v>0</v>
      </c>
      <c r="U11" s="19" t="n">
        <v>0</v>
      </c>
      <c r="V11" s="19" t="n">
        <v>0</v>
      </c>
      <c r="W11" s="19" t="n">
        <v>0</v>
      </c>
      <c r="X11" s="19"/>
      <c r="Y11" s="19" t="n">
        <v>0</v>
      </c>
      <c r="Z11" s="19" t="n">
        <v>0</v>
      </c>
      <c r="AA11" s="19" t="n">
        <v>0</v>
      </c>
      <c r="AB11" s="19" t="n">
        <v>0</v>
      </c>
      <c r="AC11" s="19" t="n">
        <v>0</v>
      </c>
      <c r="AD11" s="19" t="n">
        <v>0</v>
      </c>
      <c r="AE11" s="19"/>
      <c r="AF11" s="19" t="n">
        <v>0</v>
      </c>
      <c r="AG11" s="19"/>
      <c r="AH11" s="19" t="n">
        <v>0</v>
      </c>
      <c r="AI11" s="19"/>
      <c r="AJ11" s="19" t="n">
        <v>0</v>
      </c>
      <c r="AK11" s="19" t="n">
        <v>0</v>
      </c>
      <c r="AL11" s="19" t="n">
        <v>0</v>
      </c>
      <c r="AM11" s="19" t="n">
        <v>0</v>
      </c>
      <c r="AN11" s="19" t="n">
        <v>0</v>
      </c>
      <c r="AO11" s="19" t="n">
        <v>0</v>
      </c>
      <c r="AP11" s="19" t="n">
        <v>0</v>
      </c>
    </row>
    <row r="12">
      <c r="B12" s="20" t="s">
        <v>333</v>
      </c>
      <c r="C12" s="19" t="n">
        <v>0.357956203273326</v>
      </c>
      <c r="D12" s="19" t="n">
        <v>0.372302131320573</v>
      </c>
      <c r="E12" s="19" t="n">
        <v>0.343574641312044</v>
      </c>
      <c r="F12" s="19"/>
      <c r="G12" s="19" t="n">
        <v>0.340805158170599</v>
      </c>
      <c r="H12" s="19" t="n">
        <v>0.296927230822741</v>
      </c>
      <c r="I12" s="19" t="n">
        <v>0.384899298912071</v>
      </c>
      <c r="J12" s="19" t="n">
        <v>0.367317254854587</v>
      </c>
      <c r="K12" s="19" t="n">
        <v>0.379428826283141</v>
      </c>
      <c r="L12" s="19" t="n">
        <v>0.371631822028765</v>
      </c>
      <c r="M12" s="19"/>
      <c r="N12" s="19" t="n">
        <v>0.351219085459985</v>
      </c>
      <c r="O12" s="19" t="n">
        <v>0.405301366361889</v>
      </c>
      <c r="P12" s="19" t="n">
        <v>0.320016981265898</v>
      </c>
      <c r="Q12" s="19" t="n">
        <v>0.362400596093957</v>
      </c>
      <c r="R12" s="19" t="n">
        <v>0.344498106191972</v>
      </c>
      <c r="S12" s="19"/>
      <c r="T12" s="19" t="n">
        <v>0.403281710300202</v>
      </c>
      <c r="U12" s="19" t="n">
        <v>0.382930158172987</v>
      </c>
      <c r="V12" s="19" t="n">
        <v>0.291492898329976</v>
      </c>
      <c r="W12" s="19" t="n">
        <v>0.370634133185182</v>
      </c>
      <c r="X12" s="19"/>
      <c r="Y12" s="19" t="n">
        <v>0.355419500155651</v>
      </c>
      <c r="Z12" s="19" t="n">
        <v>0.398350793225177</v>
      </c>
      <c r="AA12" s="19" t="n">
        <v>0.386047884044663</v>
      </c>
      <c r="AB12" s="19" t="n">
        <v>0.288324255983218</v>
      </c>
      <c r="AC12" s="19" t="n">
        <v>0.336790540860015</v>
      </c>
      <c r="AD12" s="19" t="n">
        <v>0.290043073295991</v>
      </c>
      <c r="AE12" s="19"/>
      <c r="AF12" s="19" t="n">
        <v>0.361666868683338</v>
      </c>
      <c r="AG12" s="19"/>
      <c r="AH12" s="19" t="n">
        <v>0.361960622162477</v>
      </c>
      <c r="AI12" s="19"/>
      <c r="AJ12" s="19" t="n">
        <v>0.322984854033465</v>
      </c>
      <c r="AK12" s="19" t="n">
        <v>0.389218345368744</v>
      </c>
      <c r="AL12" s="19" t="n">
        <v>0.37738597572554</v>
      </c>
      <c r="AM12" s="19" t="n">
        <v>0.38760545457885</v>
      </c>
      <c r="AN12" s="19" t="n">
        <v>0.300626979453978</v>
      </c>
      <c r="AO12" s="19" t="n">
        <v>0.28980246118497</v>
      </c>
      <c r="AP12" s="19" t="n">
        <v>0.403791301964748</v>
      </c>
    </row>
    <row r="13">
      <c r="B13" s="20" t="s">
        <v>334</v>
      </c>
      <c r="C13" s="19" t="n">
        <v>0.25807174701122</v>
      </c>
      <c r="D13" s="19" t="n">
        <v>0.253473153139889</v>
      </c>
      <c r="E13" s="19" t="n">
        <v>0.262681763350178</v>
      </c>
      <c r="F13" s="19"/>
      <c r="G13" s="19" t="n">
        <v>0.0978546315516068</v>
      </c>
      <c r="H13" s="19" t="n">
        <v>0.236541342449759</v>
      </c>
      <c r="I13" s="19" t="n">
        <v>0.247021787382572</v>
      </c>
      <c r="J13" s="19" t="n">
        <v>0.254404874110374</v>
      </c>
      <c r="K13" s="19" t="n">
        <v>0.306687604490215</v>
      </c>
      <c r="L13" s="19" t="n">
        <v>0.328280061055218</v>
      </c>
      <c r="M13" s="19"/>
      <c r="N13" s="19" t="n">
        <v>0.2429226797689</v>
      </c>
      <c r="O13" s="19" t="n">
        <v>0.230413634854155</v>
      </c>
      <c r="P13" s="19" t="n">
        <v>0.282985331192948</v>
      </c>
      <c r="Q13" s="19" t="n">
        <v>0.266908290087242</v>
      </c>
      <c r="R13" s="19" t="n">
        <v>0.244308951523487</v>
      </c>
      <c r="S13" s="19"/>
      <c r="T13" s="19" t="n">
        <v>0.125902416851247</v>
      </c>
      <c r="U13" s="19" t="n">
        <v>0.297552886980206</v>
      </c>
      <c r="V13" s="19" t="n">
        <v>0.319675398128431</v>
      </c>
      <c r="W13" s="19" t="n">
        <v>0.226287104974117</v>
      </c>
      <c r="X13" s="19"/>
      <c r="Y13" s="19" t="n">
        <v>0.256980663980194</v>
      </c>
      <c r="Z13" s="19" t="n">
        <v>0.21731770808552</v>
      </c>
      <c r="AA13" s="19" t="n">
        <v>0.305308056747387</v>
      </c>
      <c r="AB13" s="19" t="n">
        <v>0.142369275688139</v>
      </c>
      <c r="AC13" s="19" t="n">
        <v>0.117605284489265</v>
      </c>
      <c r="AD13" s="19" t="n">
        <v>0.412586160997644</v>
      </c>
      <c r="AE13" s="19"/>
      <c r="AF13" s="19" t="n">
        <v>0.266468356824109</v>
      </c>
      <c r="AG13" s="19"/>
      <c r="AH13" s="19" t="n">
        <v>0.265610716853433</v>
      </c>
      <c r="AI13" s="19"/>
      <c r="AJ13" s="19" t="n">
        <v>0.271607038815741</v>
      </c>
      <c r="AK13" s="19" t="n">
        <v>0.276790808304283</v>
      </c>
      <c r="AL13" s="19" t="n">
        <v>0.216326520108754</v>
      </c>
      <c r="AM13" s="19" t="n">
        <v>0.2556196365547</v>
      </c>
      <c r="AN13" s="19" t="n">
        <v>0.24736502553022</v>
      </c>
      <c r="AO13" s="19" t="n">
        <v>0.25463689349618</v>
      </c>
      <c r="AP13" s="19" t="n">
        <v>0.269211168460554</v>
      </c>
    </row>
    <row r="14">
      <c r="B14" s="20" t="s">
        <v>60</v>
      </c>
      <c r="C14" s="21" t="n">
        <v>0.0618550648798852</v>
      </c>
      <c r="D14" s="21" t="n">
        <v>0.054265589869854</v>
      </c>
      <c r="E14" s="21" t="n">
        <v>0.0694633914204127</v>
      </c>
      <c r="F14" s="21"/>
      <c r="G14" s="21" t="n">
        <v>0.0291514136199258</v>
      </c>
      <c r="H14" s="21" t="n">
        <v>0.0537808807807775</v>
      </c>
      <c r="I14" s="21" t="n">
        <v>0.053021598381553</v>
      </c>
      <c r="J14" s="21" t="n">
        <v>0.0636193757082701</v>
      </c>
      <c r="K14" s="21" t="n">
        <v>0.0762769870001324</v>
      </c>
      <c r="L14" s="21" t="n">
        <v>0.0788281259098857</v>
      </c>
      <c r="M14" s="21"/>
      <c r="N14" s="21" t="n">
        <v>0.0879857451847929</v>
      </c>
      <c r="O14" s="21" t="n">
        <v>0.034558794450638</v>
      </c>
      <c r="P14" s="21" t="n">
        <v>0.0902031335418361</v>
      </c>
      <c r="Q14" s="21" t="n">
        <v>0.0581481066650002</v>
      </c>
      <c r="R14" s="21" t="n">
        <v>0.0461381853802761</v>
      </c>
      <c r="S14" s="21"/>
      <c r="T14" s="21" t="n">
        <v>0.0867847691406859</v>
      </c>
      <c r="U14" s="21" t="n">
        <v>0.0545262494612669</v>
      </c>
      <c r="V14" s="21" t="n">
        <v>0.0852186343900096</v>
      </c>
      <c r="W14" s="21" t="n">
        <v>0.0515561631446246</v>
      </c>
      <c r="X14" s="21"/>
      <c r="Y14" s="21" t="n">
        <v>0.0355767225503857</v>
      </c>
      <c r="Z14" s="21" t="n">
        <v>0.0346557835390905</v>
      </c>
      <c r="AA14" s="21" t="n">
        <v>0.0876157941189578</v>
      </c>
      <c r="AB14" s="21" t="n">
        <v>0.121018824844188</v>
      </c>
      <c r="AC14" s="21" t="n">
        <v>0.0601454754831734</v>
      </c>
      <c r="AD14" s="21" t="n">
        <v>0.06303715789287</v>
      </c>
      <c r="AE14" s="21"/>
      <c r="AF14" s="21" t="n">
        <v>0.0640460117090797</v>
      </c>
      <c r="AG14" s="21"/>
      <c r="AH14" s="21" t="n">
        <v>0.0568562306315216</v>
      </c>
      <c r="AI14" s="21"/>
      <c r="AJ14" s="21" t="n">
        <v>0.0712963016409739</v>
      </c>
      <c r="AK14" s="21" t="n">
        <v>0.0336677867087788</v>
      </c>
      <c r="AL14" s="21" t="n">
        <v>0.0655614157886713</v>
      </c>
      <c r="AM14" s="21" t="n">
        <v>0.0480727732345174</v>
      </c>
      <c r="AN14" s="21" t="n">
        <v>0.109048565107562</v>
      </c>
      <c r="AO14" s="21" t="n">
        <v>0.100000639499358</v>
      </c>
      <c r="AP14" s="21" t="n">
        <v>0.0402322567904736</v>
      </c>
    </row>
    <row r="15">
      <c r="B15" s="18"/>
    </row>
    <row r="16">
      <c r="B16" t="s">
        <v>65</v>
      </c>
    </row>
    <row r="17">
      <c r="B17" t="s">
        <v>66</v>
      </c>
    </row>
    <row r="19">
      <c r="B19" s="9" t="str">
        <f>=HYPERLINK("#'Contents'!A1", "Return to Contents")</f>
      </c>
    </row>
  </sheetData>
  <mergeCells count="9">
    <mergeCell ref="D5:E5"/>
    <mergeCell ref="G5:L5"/>
    <mergeCell ref="N5:R5"/>
    <mergeCell ref="T5:W5"/>
    <mergeCell ref="Y5:AD5"/>
    <mergeCell ref="AF5:AF5"/>
    <mergeCell ref="AH5:AH5"/>
    <mergeCell ref="AJ5:AP5"/>
    <mergeCell ref="D2:AJ2"/>
  </mergeCells>
  <pageMargins left="0.7" right="0.7" top="0.75" bottom="0.75" header="0.3" footer="0.3"/>
  <pageSetup paperSize="9" orientation="portrait" horizontalDpi="300" verticalDpi="300" r:id="rId2"/>
  <drawing r:id="rId1"/>
</worksheet>
</file>

<file path=xl/worksheets/sheet10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2.21" hidden="0" customWidth="1"/>
    <col min="20" max="20" width="10.71" hidden="0" customWidth="1"/>
    <col min="21" max="21" width="10.71" hidden="0" customWidth="1"/>
    <col min="22" max="22" width="10.71" hidden="0" customWidth="1"/>
    <col min="23" max="23" width="10.71" hidden="0" customWidth="1"/>
    <col min="24" max="24" width="2.2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2.21" hidden="0" customWidth="1"/>
    <col min="34" max="34" width="10.71" hidden="0" customWidth="1"/>
    <col min="35" max="35" width="2.2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s>
  <sheetData>
    <row r="2" ht="40" customHeight="1">
      <c r="D2" s="16" t="s">
        <v>341</v>
      </c>
    </row>
    <row r="5" ht="30" customHeight="1">
      <c r="B5" s="17"/>
      <c r="C5" s="17"/>
      <c r="D5" s="17" t="s">
        <v>51</v>
      </c>
      <c r="E5" s="17"/>
      <c r="F5" s="17"/>
      <c r="G5" s="17" t="s">
        <v>52</v>
      </c>
      <c r="H5" s="17"/>
      <c r="I5" s="17"/>
      <c r="J5" s="17"/>
      <c r="K5" s="17"/>
      <c r="L5" s="17"/>
      <c r="M5" s="17"/>
      <c r="N5" s="17" t="s">
        <v>53</v>
      </c>
      <c r="O5" s="17"/>
      <c r="P5" s="17"/>
      <c r="Q5" s="17"/>
      <c r="R5" s="17"/>
      <c r="S5" s="17"/>
      <c r="T5" s="17" t="s">
        <v>54</v>
      </c>
      <c r="U5" s="17"/>
      <c r="V5" s="17"/>
      <c r="W5" s="17"/>
      <c r="X5" s="17"/>
      <c r="Y5" s="17" t="s">
        <v>55</v>
      </c>
      <c r="Z5" s="17"/>
      <c r="AA5" s="17"/>
      <c r="AB5" s="17"/>
      <c r="AC5" s="17"/>
      <c r="AD5" s="17"/>
      <c r="AE5" s="17"/>
      <c r="AF5" s="17" t="s">
        <v>42</v>
      </c>
      <c r="AG5" s="17"/>
      <c r="AH5" s="17" t="s">
        <v>43</v>
      </c>
      <c r="AI5" s="17"/>
      <c r="AJ5" s="17" t="s">
        <v>56</v>
      </c>
      <c r="AK5" s="17"/>
      <c r="AL5" s="17"/>
      <c r="AM5" s="17"/>
      <c r="AN5" s="17"/>
      <c r="AO5" s="17"/>
      <c r="AP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R6" s="13" t="s">
        <v>31</v>
      </c>
      <c r="T6" s="13" t="s">
        <v>32</v>
      </c>
      <c r="U6" s="13" t="s">
        <v>33</v>
      </c>
      <c r="V6" s="13" t="s">
        <v>34</v>
      </c>
      <c r="W6" s="13" t="s">
        <v>35</v>
      </c>
      <c r="Y6" s="13" t="s">
        <v>36</v>
      </c>
      <c r="Z6" s="13" t="s">
        <v>37</v>
      </c>
      <c r="AA6" s="13" t="s">
        <v>38</v>
      </c>
      <c r="AB6" s="13" t="s">
        <v>39</v>
      </c>
      <c r="AC6" s="13" t="s">
        <v>40</v>
      </c>
      <c r="AD6" s="13" t="s">
        <v>41</v>
      </c>
      <c r="AF6" s="13" t="s">
        <v>42</v>
      </c>
      <c r="AH6" s="13" t="s">
        <v>43</v>
      </c>
      <c r="AJ6" s="13" t="s">
        <v>44</v>
      </c>
      <c r="AK6" s="13" t="s">
        <v>45</v>
      </c>
      <c r="AL6" s="13" t="s">
        <v>46</v>
      </c>
      <c r="AM6" s="13" t="s">
        <v>47</v>
      </c>
      <c r="AN6" s="13" t="s">
        <v>48</v>
      </c>
      <c r="AO6" s="13" t="s">
        <v>49</v>
      </c>
      <c r="AP6" s="13" t="s">
        <v>50</v>
      </c>
    </row>
    <row r="7" ht="30" customHeight="1">
      <c r="B7" s="11" t="s">
        <v>19</v>
      </c>
      <c r="C7" s="11" t="n">
        <v>1001</v>
      </c>
      <c r="D7" s="11" t="n">
        <v>498</v>
      </c>
      <c r="E7" s="11" t="n">
        <v>503</v>
      </c>
      <c r="F7" s="11"/>
      <c r="G7" s="11" t="n">
        <v>125</v>
      </c>
      <c r="H7" s="11" t="n">
        <v>185</v>
      </c>
      <c r="I7" s="11" t="n">
        <v>192</v>
      </c>
      <c r="J7" s="11" t="n">
        <v>175</v>
      </c>
      <c r="K7" s="11" t="n">
        <v>131</v>
      </c>
      <c r="L7" s="11" t="n">
        <v>193</v>
      </c>
      <c r="M7" s="11"/>
      <c r="N7" s="11" t="n">
        <v>55</v>
      </c>
      <c r="O7" s="11" t="n">
        <v>178</v>
      </c>
      <c r="P7" s="11" t="n">
        <v>209</v>
      </c>
      <c r="Q7" s="11" t="n">
        <v>374</v>
      </c>
      <c r="R7" s="11" t="n">
        <v>183</v>
      </c>
      <c r="S7" s="11"/>
      <c r="T7" s="11" t="n">
        <v>51</v>
      </c>
      <c r="U7" s="11" t="n">
        <v>158</v>
      </c>
      <c r="V7" s="11" t="n">
        <v>168</v>
      </c>
      <c r="W7" s="11" t="n">
        <v>523</v>
      </c>
      <c r="X7" s="11"/>
      <c r="Y7" s="11" t="n">
        <v>473</v>
      </c>
      <c r="Z7" s="11" t="n">
        <v>105</v>
      </c>
      <c r="AA7" s="11" t="n">
        <v>228</v>
      </c>
      <c r="AB7" s="11" t="n">
        <v>58</v>
      </c>
      <c r="AC7" s="11" t="n">
        <v>67</v>
      </c>
      <c r="AD7" s="11" t="n">
        <v>60</v>
      </c>
      <c r="AE7" s="11"/>
      <c r="AF7" s="11" t="n">
        <v>484</v>
      </c>
      <c r="AG7" s="11"/>
      <c r="AH7" s="11" t="n">
        <v>939</v>
      </c>
      <c r="AI7" s="11"/>
      <c r="AJ7" s="11" t="n">
        <v>270</v>
      </c>
      <c r="AK7" s="11" t="n">
        <v>188</v>
      </c>
      <c r="AL7" s="11" t="n">
        <v>196</v>
      </c>
      <c r="AM7" s="11" t="n">
        <v>89</v>
      </c>
      <c r="AN7" s="11" t="n">
        <v>62</v>
      </c>
      <c r="AO7" s="11" t="n">
        <v>98</v>
      </c>
      <c r="AP7" s="11" t="n">
        <v>98</v>
      </c>
    </row>
    <row r="8" ht="30" customHeight="1">
      <c r="B8" s="12" t="s">
        <v>20</v>
      </c>
      <c r="C8" s="12" t="n">
        <v>1001</v>
      </c>
      <c r="D8" s="12" t="n">
        <v>501</v>
      </c>
      <c r="E8" s="12" t="n">
        <v>500</v>
      </c>
      <c r="F8" s="12"/>
      <c r="G8" s="12" t="n">
        <v>108</v>
      </c>
      <c r="H8" s="12" t="n">
        <v>174</v>
      </c>
      <c r="I8" s="12" t="n">
        <v>165</v>
      </c>
      <c r="J8" s="12" t="n">
        <v>172</v>
      </c>
      <c r="K8" s="12" t="n">
        <v>152</v>
      </c>
      <c r="L8" s="12" t="n">
        <v>230</v>
      </c>
      <c r="M8" s="12"/>
      <c r="N8" s="12" t="n">
        <v>68</v>
      </c>
      <c r="O8" s="12" t="n">
        <v>207</v>
      </c>
      <c r="P8" s="12" t="n">
        <v>264</v>
      </c>
      <c r="Q8" s="12" t="n">
        <v>311</v>
      </c>
      <c r="R8" s="12" t="n">
        <v>149</v>
      </c>
      <c r="S8" s="12"/>
      <c r="T8" s="12" t="n">
        <v>49</v>
      </c>
      <c r="U8" s="12" t="n">
        <v>181</v>
      </c>
      <c r="V8" s="12" t="n">
        <v>180</v>
      </c>
      <c r="W8" s="12" t="n">
        <v>487</v>
      </c>
      <c r="X8" s="12"/>
      <c r="Y8" s="12" t="n">
        <v>424</v>
      </c>
      <c r="Z8" s="12" t="n">
        <v>104</v>
      </c>
      <c r="AA8" s="12" t="n">
        <v>272</v>
      </c>
      <c r="AB8" s="12" t="n">
        <v>65</v>
      </c>
      <c r="AC8" s="12" t="n">
        <v>57</v>
      </c>
      <c r="AD8" s="12" t="n">
        <v>67</v>
      </c>
      <c r="AE8" s="12"/>
      <c r="AF8" s="12" t="n">
        <v>498</v>
      </c>
      <c r="AG8" s="12"/>
      <c r="AH8" s="12" t="n">
        <v>939</v>
      </c>
      <c r="AI8" s="12"/>
      <c r="AJ8" s="12" t="n">
        <v>241</v>
      </c>
      <c r="AK8" s="12" t="n">
        <v>190</v>
      </c>
      <c r="AL8" s="12" t="n">
        <v>170</v>
      </c>
      <c r="AM8" s="12" t="n">
        <v>93</v>
      </c>
      <c r="AN8" s="12" t="n">
        <v>76</v>
      </c>
      <c r="AO8" s="12" t="n">
        <v>86</v>
      </c>
      <c r="AP8" s="12" t="n">
        <v>145</v>
      </c>
    </row>
    <row r="9">
      <c r="B9" s="20" t="s">
        <v>336</v>
      </c>
      <c r="C9" s="19" t="n">
        <v>0.0806027783868682</v>
      </c>
      <c r="D9" s="19" t="n">
        <v>0.124044783700038</v>
      </c>
      <c r="E9" s="19" t="n">
        <v>0.0370528672848398</v>
      </c>
      <c r="F9" s="19"/>
      <c r="G9" s="19" t="n">
        <v>0.195838425741455</v>
      </c>
      <c r="H9" s="19" t="n">
        <v>0.162946290895687</v>
      </c>
      <c r="I9" s="19" t="n">
        <v>0.111774674288693</v>
      </c>
      <c r="J9" s="19" t="n">
        <v>0.0552093382893692</v>
      </c>
      <c r="K9" s="19" t="n">
        <v>0.0213047902381275</v>
      </c>
      <c r="L9" s="19" t="n">
        <v>0</v>
      </c>
      <c r="M9" s="19"/>
      <c r="N9" s="19" t="n">
        <v>0.0278875490425312</v>
      </c>
      <c r="O9" s="19" t="n">
        <v>0.0730156498255286</v>
      </c>
      <c r="P9" s="19" t="n">
        <v>0.0604379856521489</v>
      </c>
      <c r="Q9" s="19" t="n">
        <v>0.078832268770266</v>
      </c>
      <c r="R9" s="19" t="n">
        <v>0.156031401245461</v>
      </c>
      <c r="S9" s="19"/>
      <c r="T9" s="19" t="n">
        <v>0.0916217378680278</v>
      </c>
      <c r="U9" s="19" t="n">
        <v>0.0307886969948331</v>
      </c>
      <c r="V9" s="19" t="n">
        <v>0.0454251459204524</v>
      </c>
      <c r="W9" s="19" t="n">
        <v>0.11885117136561</v>
      </c>
      <c r="X9" s="19"/>
      <c r="Y9" s="19" t="n">
        <v>0.148487863191454</v>
      </c>
      <c r="Z9" s="19" t="n">
        <v>0.0616062986895509</v>
      </c>
      <c r="AA9" s="19" t="n">
        <v>0.00357585696061188</v>
      </c>
      <c r="AB9" s="19" t="n">
        <v>0.0448202324503392</v>
      </c>
      <c r="AC9" s="19" t="n">
        <v>0.129362913653833</v>
      </c>
      <c r="AD9" s="19" t="n">
        <v>0</v>
      </c>
      <c r="AE9" s="19"/>
      <c r="AF9" s="19" t="n">
        <v>0.0710172121378079</v>
      </c>
      <c r="AG9" s="19"/>
      <c r="AH9" s="19" t="n">
        <v>0.0758275645961808</v>
      </c>
      <c r="AI9" s="19"/>
      <c r="AJ9" s="19" t="n">
        <v>0.130453740601995</v>
      </c>
      <c r="AK9" s="19" t="n">
        <v>0.0292167353285696</v>
      </c>
      <c r="AL9" s="19" t="n">
        <v>0.103694108151929</v>
      </c>
      <c r="AM9" s="19" t="n">
        <v>0.117279049058142</v>
      </c>
      <c r="AN9" s="19" t="n">
        <v>0.0115699226517589</v>
      </c>
      <c r="AO9" s="19" t="n">
        <v>0.109046763142175</v>
      </c>
      <c r="AP9" s="19" t="n">
        <v>0.0337969949500018</v>
      </c>
    </row>
    <row r="10">
      <c r="B10" s="20" t="s">
        <v>337</v>
      </c>
      <c r="C10" s="19" t="n">
        <v>0.200442424359901</v>
      </c>
      <c r="D10" s="19" t="n">
        <v>0.240329173360255</v>
      </c>
      <c r="E10" s="19" t="n">
        <v>0.160456600487545</v>
      </c>
      <c r="F10" s="19"/>
      <c r="G10" s="19" t="n">
        <v>0.338002238679898</v>
      </c>
      <c r="H10" s="19" t="n">
        <v>0.349720127415506</v>
      </c>
      <c r="I10" s="19" t="n">
        <v>0.254203874337937</v>
      </c>
      <c r="J10" s="19" t="n">
        <v>0.162847848140925</v>
      </c>
      <c r="K10" s="19" t="n">
        <v>0.125519636403748</v>
      </c>
      <c r="L10" s="19" t="n">
        <v>0.0620263727919624</v>
      </c>
      <c r="M10" s="19"/>
      <c r="N10" s="19" t="n">
        <v>0.0875709995091976</v>
      </c>
      <c r="O10" s="19" t="n">
        <v>0.213243008647184</v>
      </c>
      <c r="P10" s="19" t="n">
        <v>0.151277441087098</v>
      </c>
      <c r="Q10" s="19" t="n">
        <v>0.234254922326277</v>
      </c>
      <c r="R10" s="19" t="n">
        <v>0.253668129899845</v>
      </c>
      <c r="S10" s="19"/>
      <c r="T10" s="19" t="n">
        <v>0.326722376084519</v>
      </c>
      <c r="U10" s="19" t="n">
        <v>0.18567590415784</v>
      </c>
      <c r="V10" s="19" t="n">
        <v>0.144055626095395</v>
      </c>
      <c r="W10" s="19" t="n">
        <v>0.222444031324934</v>
      </c>
      <c r="X10" s="19"/>
      <c r="Y10" s="19" t="n">
        <v>0.247595854465461</v>
      </c>
      <c r="Z10" s="19" t="n">
        <v>0.292471316473277</v>
      </c>
      <c r="AA10" s="19" t="n">
        <v>0.069522607321904</v>
      </c>
      <c r="AB10" s="19" t="n">
        <v>0.176534419600305</v>
      </c>
      <c r="AC10" s="19" t="n">
        <v>0.414005486302572</v>
      </c>
      <c r="AD10" s="19" t="n">
        <v>0.111966913274985</v>
      </c>
      <c r="AE10" s="19"/>
      <c r="AF10" s="19" t="n">
        <v>0.189082873834865</v>
      </c>
      <c r="AG10" s="19"/>
      <c r="AH10" s="19" t="n">
        <v>0.202774658745928</v>
      </c>
      <c r="AI10" s="19"/>
      <c r="AJ10" s="19" t="n">
        <v>0.181684718591181</v>
      </c>
      <c r="AK10" s="19" t="n">
        <v>0.170643723067986</v>
      </c>
      <c r="AL10" s="19" t="n">
        <v>0.222100989398998</v>
      </c>
      <c r="AM10" s="19" t="n">
        <v>0.226429251589491</v>
      </c>
      <c r="AN10" s="19" t="n">
        <v>0.222072403793719</v>
      </c>
      <c r="AO10" s="19" t="n">
        <v>0.195616904373121</v>
      </c>
      <c r="AP10" s="19" t="n">
        <v>0.220130325246932</v>
      </c>
    </row>
    <row r="11">
      <c r="B11" s="20" t="s">
        <v>338</v>
      </c>
      <c r="C11" s="19" t="n">
        <v>0.117447531560845</v>
      </c>
      <c r="D11" s="19" t="n">
        <v>0.133532960927301</v>
      </c>
      <c r="E11" s="19" t="n">
        <v>0.101322147525343</v>
      </c>
      <c r="F11" s="19"/>
      <c r="G11" s="19" t="n">
        <v>0.128159514616049</v>
      </c>
      <c r="H11" s="19" t="n">
        <v>0.142831412354969</v>
      </c>
      <c r="I11" s="19" t="n">
        <v>0.148523172120463</v>
      </c>
      <c r="J11" s="19" t="n">
        <v>0.128555310114268</v>
      </c>
      <c r="K11" s="19" t="n">
        <v>0.132445237874466</v>
      </c>
      <c r="L11" s="19" t="n">
        <v>0.0527321888496052</v>
      </c>
      <c r="M11" s="19"/>
      <c r="N11" s="19" t="n">
        <v>0.0484395009836495</v>
      </c>
      <c r="O11" s="19" t="n">
        <v>0.10172596437202</v>
      </c>
      <c r="P11" s="19" t="n">
        <v>0.151150438819258</v>
      </c>
      <c r="Q11" s="19" t="n">
        <v>0.103663218156627</v>
      </c>
      <c r="R11" s="19" t="n">
        <v>0.141787101231443</v>
      </c>
      <c r="S11" s="19"/>
      <c r="T11" s="19" t="n">
        <v>0.10099997979913</v>
      </c>
      <c r="U11" s="19" t="n">
        <v>0.103569186426971</v>
      </c>
      <c r="V11" s="19" t="n">
        <v>0.137304838996314</v>
      </c>
      <c r="W11" s="19" t="n">
        <v>0.113340614270858</v>
      </c>
      <c r="X11" s="19"/>
      <c r="Y11" s="19" t="n">
        <v>0.139458929140966</v>
      </c>
      <c r="Z11" s="19" t="n">
        <v>0.125944052024782</v>
      </c>
      <c r="AA11" s="19" t="n">
        <v>0.0730766721527407</v>
      </c>
      <c r="AB11" s="19" t="n">
        <v>0.23356935102915</v>
      </c>
      <c r="AC11" s="19" t="n">
        <v>0.097314053236769</v>
      </c>
      <c r="AD11" s="19" t="n">
        <v>0.0553434389021206</v>
      </c>
      <c r="AE11" s="19"/>
      <c r="AF11" s="19" t="n">
        <v>0.114107141869255</v>
      </c>
      <c r="AG11" s="19"/>
      <c r="AH11" s="19" t="n">
        <v>0.115785371876846</v>
      </c>
      <c r="AI11" s="19"/>
      <c r="AJ11" s="19" t="n">
        <v>0.130354317640701</v>
      </c>
      <c r="AK11" s="19" t="n">
        <v>0.107087701554857</v>
      </c>
      <c r="AL11" s="19" t="n">
        <v>0.0981344969815834</v>
      </c>
      <c r="AM11" s="19" t="n">
        <v>0.0755015265477501</v>
      </c>
      <c r="AN11" s="19" t="n">
        <v>0.128368619149874</v>
      </c>
      <c r="AO11" s="19" t="n">
        <v>0.13001645262502</v>
      </c>
      <c r="AP11" s="19" t="n">
        <v>0.145937853852561</v>
      </c>
    </row>
    <row r="12">
      <c r="B12" s="20" t="s">
        <v>339</v>
      </c>
      <c r="C12" s="19" t="n">
        <v>0.157019580434272</v>
      </c>
      <c r="D12" s="19" t="n">
        <v>0.139547866992496</v>
      </c>
      <c r="E12" s="19" t="n">
        <v>0.17453469194223</v>
      </c>
      <c r="F12" s="19"/>
      <c r="G12" s="19" t="n">
        <v>0.170542051565876</v>
      </c>
      <c r="H12" s="19" t="n">
        <v>0.104909786866136</v>
      </c>
      <c r="I12" s="19" t="n">
        <v>0.14744558170162</v>
      </c>
      <c r="J12" s="19" t="n">
        <v>0.143182926735907</v>
      </c>
      <c r="K12" s="19" t="n">
        <v>0.214441899587181</v>
      </c>
      <c r="L12" s="19" t="n">
        <v>0.169305279182704</v>
      </c>
      <c r="M12" s="19"/>
      <c r="N12" s="19" t="n">
        <v>0.118574750060894</v>
      </c>
      <c r="O12" s="19" t="n">
        <v>0.18385229727129</v>
      </c>
      <c r="P12" s="19" t="n">
        <v>0.140604481363051</v>
      </c>
      <c r="Q12" s="19" t="n">
        <v>0.171851926467723</v>
      </c>
      <c r="R12" s="19" t="n">
        <v>0.133050212037848</v>
      </c>
      <c r="S12" s="19"/>
      <c r="T12" s="19" t="n">
        <v>0.136054971589817</v>
      </c>
      <c r="U12" s="19" t="n">
        <v>0.163488510698303</v>
      </c>
      <c r="V12" s="19" t="n">
        <v>0.120357641918847</v>
      </c>
      <c r="W12" s="19" t="n">
        <v>0.171565570223799</v>
      </c>
      <c r="X12" s="19"/>
      <c r="Y12" s="19" t="n">
        <v>0.157826113352059</v>
      </c>
      <c r="Z12" s="19" t="n">
        <v>0.195934026389714</v>
      </c>
      <c r="AA12" s="19" t="n">
        <v>0.169780286188649</v>
      </c>
      <c r="AB12" s="19" t="n">
        <v>0.0627565346610583</v>
      </c>
      <c r="AC12" s="19" t="n">
        <v>0.137903722593828</v>
      </c>
      <c r="AD12" s="19" t="n">
        <v>0.143350642067938</v>
      </c>
      <c r="AE12" s="19"/>
      <c r="AF12" s="19" t="n">
        <v>0.152791080829881</v>
      </c>
      <c r="AG12" s="19"/>
      <c r="AH12" s="19" t="n">
        <v>0.155311971576001</v>
      </c>
      <c r="AI12" s="19"/>
      <c r="AJ12" s="19" t="n">
        <v>0.145645734743349</v>
      </c>
      <c r="AK12" s="19" t="n">
        <v>0.171804451103693</v>
      </c>
      <c r="AL12" s="19" t="n">
        <v>0.164714250423479</v>
      </c>
      <c r="AM12" s="19" t="n">
        <v>0.193671605896039</v>
      </c>
      <c r="AN12" s="19" t="n">
        <v>0.148090769896211</v>
      </c>
      <c r="AO12" s="19" t="n">
        <v>0.11426115419211</v>
      </c>
      <c r="AP12" s="19" t="n">
        <v>0.154061327854493</v>
      </c>
    </row>
    <row r="13">
      <c r="B13" s="20" t="s">
        <v>340</v>
      </c>
      <c r="C13" s="19" t="n">
        <v>0.391553350531032</v>
      </c>
      <c r="D13" s="19" t="n">
        <v>0.326135236941295</v>
      </c>
      <c r="E13" s="19" t="n">
        <v>0.457133956462033</v>
      </c>
      <c r="F13" s="19"/>
      <c r="G13" s="19" t="n">
        <v>0.131453968885937</v>
      </c>
      <c r="H13" s="19" t="n">
        <v>0.174253281416729</v>
      </c>
      <c r="I13" s="19" t="n">
        <v>0.286290155498504</v>
      </c>
      <c r="J13" s="19" t="n">
        <v>0.449393565059567</v>
      </c>
      <c r="K13" s="19" t="n">
        <v>0.446696418712558</v>
      </c>
      <c r="L13" s="19" t="n">
        <v>0.673860267625199</v>
      </c>
      <c r="M13" s="19"/>
      <c r="N13" s="19" t="n">
        <v>0.63572389299081</v>
      </c>
      <c r="O13" s="19" t="n">
        <v>0.348638654941277</v>
      </c>
      <c r="P13" s="19" t="n">
        <v>0.436600777615512</v>
      </c>
      <c r="Q13" s="19" t="n">
        <v>0.380172198053867</v>
      </c>
      <c r="R13" s="19" t="n">
        <v>0.279070582470194</v>
      </c>
      <c r="S13" s="19"/>
      <c r="T13" s="19" t="n">
        <v>0.273553779263675</v>
      </c>
      <c r="U13" s="19" t="n">
        <v>0.466984603421781</v>
      </c>
      <c r="V13" s="19" t="n">
        <v>0.489295054580797</v>
      </c>
      <c r="W13" s="19" t="n">
        <v>0.32748332845167</v>
      </c>
      <c r="X13" s="19"/>
      <c r="Y13" s="19" t="n">
        <v>0.260671631800521</v>
      </c>
      <c r="Z13" s="19" t="n">
        <v>0.304056809042361</v>
      </c>
      <c r="AA13" s="19" t="n">
        <v>0.636474510528273</v>
      </c>
      <c r="AB13" s="19" t="n">
        <v>0.379684988036736</v>
      </c>
      <c r="AC13" s="19" t="n">
        <v>0.151895923177794</v>
      </c>
      <c r="AD13" s="19" t="n">
        <v>0.612103954503474</v>
      </c>
      <c r="AE13" s="19"/>
      <c r="AF13" s="19" t="n">
        <v>0.430946695611905</v>
      </c>
      <c r="AG13" s="19"/>
      <c r="AH13" s="19" t="n">
        <v>0.399006510251724</v>
      </c>
      <c r="AI13" s="19"/>
      <c r="AJ13" s="19" t="n">
        <v>0.36203328905229</v>
      </c>
      <c r="AK13" s="19" t="n">
        <v>0.467592766610536</v>
      </c>
      <c r="AL13" s="19" t="n">
        <v>0.36942796576668</v>
      </c>
      <c r="AM13" s="19" t="n">
        <v>0.348581871863146</v>
      </c>
      <c r="AN13" s="19" t="n">
        <v>0.404465241361717</v>
      </c>
      <c r="AO13" s="19" t="n">
        <v>0.391359443012701</v>
      </c>
      <c r="AP13" s="19" t="n">
        <v>0.387828392122541</v>
      </c>
    </row>
    <row r="14">
      <c r="B14" s="20" t="s">
        <v>60</v>
      </c>
      <c r="C14" s="21" t="n">
        <v>0.0529343347270821</v>
      </c>
      <c r="D14" s="21" t="n">
        <v>0.0364099780786145</v>
      </c>
      <c r="E14" s="21" t="n">
        <v>0.0694997362980085</v>
      </c>
      <c r="F14" s="21"/>
      <c r="G14" s="21" t="n">
        <v>0.0360038005107844</v>
      </c>
      <c r="H14" s="21" t="n">
        <v>0.0653391010509733</v>
      </c>
      <c r="I14" s="21" t="n">
        <v>0.0517625420527839</v>
      </c>
      <c r="J14" s="21" t="n">
        <v>0.0608110116599634</v>
      </c>
      <c r="K14" s="21" t="n">
        <v>0.0595920171839198</v>
      </c>
      <c r="L14" s="21" t="n">
        <v>0.042075891550529</v>
      </c>
      <c r="M14" s="21"/>
      <c r="N14" s="21" t="n">
        <v>0.0818033074129182</v>
      </c>
      <c r="O14" s="21" t="n">
        <v>0.0795244249426999</v>
      </c>
      <c r="P14" s="21" t="n">
        <v>0.0599288754629319</v>
      </c>
      <c r="Q14" s="21" t="n">
        <v>0.0312254662252393</v>
      </c>
      <c r="R14" s="21" t="n">
        <v>0.0363925731152087</v>
      </c>
      <c r="S14" s="21"/>
      <c r="T14" s="21" t="n">
        <v>0.0710471553948313</v>
      </c>
      <c r="U14" s="21" t="n">
        <v>0.0494930983002727</v>
      </c>
      <c r="V14" s="21" t="n">
        <v>0.0635616924881943</v>
      </c>
      <c r="W14" s="21" t="n">
        <v>0.0463152843631289</v>
      </c>
      <c r="X14" s="21"/>
      <c r="Y14" s="21" t="n">
        <v>0.04595960804954</v>
      </c>
      <c r="Z14" s="21" t="n">
        <v>0.0199874973803149</v>
      </c>
      <c r="AA14" s="21" t="n">
        <v>0.0475700668478216</v>
      </c>
      <c r="AB14" s="21" t="n">
        <v>0.102634474222411</v>
      </c>
      <c r="AC14" s="21" t="n">
        <v>0.069517901035204</v>
      </c>
      <c r="AD14" s="21" t="n">
        <v>0.0772350512514824</v>
      </c>
      <c r="AE14" s="21"/>
      <c r="AF14" s="21" t="n">
        <v>0.0420549957162858</v>
      </c>
      <c r="AG14" s="21"/>
      <c r="AH14" s="21" t="n">
        <v>0.051293922953319</v>
      </c>
      <c r="AI14" s="21"/>
      <c r="AJ14" s="21" t="n">
        <v>0.049828199370484</v>
      </c>
      <c r="AK14" s="21" t="n">
        <v>0.0536546223343579</v>
      </c>
      <c r="AL14" s="21" t="n">
        <v>0.0419281892773305</v>
      </c>
      <c r="AM14" s="21" t="n">
        <v>0.0385366950454317</v>
      </c>
      <c r="AN14" s="21" t="n">
        <v>0.0854330431467206</v>
      </c>
      <c r="AO14" s="21" t="n">
        <v>0.0596992826548721</v>
      </c>
      <c r="AP14" s="21" t="n">
        <v>0.0582451059734721</v>
      </c>
    </row>
    <row r="15">
      <c r="B15" s="18"/>
    </row>
    <row r="16">
      <c r="B16" t="s">
        <v>65</v>
      </c>
    </row>
    <row r="17">
      <c r="B17" t="s">
        <v>66</v>
      </c>
    </row>
    <row r="19">
      <c r="B19" s="9" t="str">
        <f>=HYPERLINK("#'Contents'!A1", "Return to Contents")</f>
      </c>
    </row>
  </sheetData>
  <mergeCells count="9">
    <mergeCell ref="D5:E5"/>
    <mergeCell ref="G5:L5"/>
    <mergeCell ref="N5:R5"/>
    <mergeCell ref="T5:W5"/>
    <mergeCell ref="Y5:AD5"/>
    <mergeCell ref="AF5:AF5"/>
    <mergeCell ref="AH5:AH5"/>
    <mergeCell ref="AJ5:AP5"/>
    <mergeCell ref="D2:AJ2"/>
  </mergeCells>
  <pageMargins left="0.7" right="0.7" top="0.75" bottom="0.75" header="0.3" footer="0.3"/>
  <pageSetup paperSize="9" orientation="portrait" horizontalDpi="300" verticalDpi="300" r:id="rId2"/>
  <drawing r:id="rId1"/>
</worksheet>
</file>

<file path=xl/worksheets/sheet10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2.21" hidden="0" customWidth="1"/>
    <col min="20" max="20" width="10.71" hidden="0" customWidth="1"/>
    <col min="21" max="21" width="10.71" hidden="0" customWidth="1"/>
    <col min="22" max="22" width="10.71" hidden="0" customWidth="1"/>
    <col min="23" max="23" width="10.71" hidden="0" customWidth="1"/>
    <col min="24" max="24" width="2.2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2.21" hidden="0" customWidth="1"/>
    <col min="34" max="34" width="10.71" hidden="0" customWidth="1"/>
    <col min="35" max="35" width="2.2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s>
  <sheetData>
    <row r="2" ht="40" customHeight="1">
      <c r="D2" s="16" t="s">
        <v>347</v>
      </c>
    </row>
    <row r="5" ht="30" customHeight="1">
      <c r="B5" s="17"/>
      <c r="C5" s="17"/>
      <c r="D5" s="17" t="s">
        <v>51</v>
      </c>
      <c r="E5" s="17"/>
      <c r="F5" s="17"/>
      <c r="G5" s="17" t="s">
        <v>52</v>
      </c>
      <c r="H5" s="17"/>
      <c r="I5" s="17"/>
      <c r="J5" s="17"/>
      <c r="K5" s="17"/>
      <c r="L5" s="17"/>
      <c r="M5" s="17"/>
      <c r="N5" s="17" t="s">
        <v>53</v>
      </c>
      <c r="O5" s="17"/>
      <c r="P5" s="17"/>
      <c r="Q5" s="17"/>
      <c r="R5" s="17"/>
      <c r="S5" s="17"/>
      <c r="T5" s="17" t="s">
        <v>54</v>
      </c>
      <c r="U5" s="17"/>
      <c r="V5" s="17"/>
      <c r="W5" s="17"/>
      <c r="X5" s="17"/>
      <c r="Y5" s="17" t="s">
        <v>55</v>
      </c>
      <c r="Z5" s="17"/>
      <c r="AA5" s="17"/>
      <c r="AB5" s="17"/>
      <c r="AC5" s="17"/>
      <c r="AD5" s="17"/>
      <c r="AE5" s="17"/>
      <c r="AF5" s="17" t="s">
        <v>42</v>
      </c>
      <c r="AG5" s="17"/>
      <c r="AH5" s="17" t="s">
        <v>43</v>
      </c>
      <c r="AI5" s="17"/>
      <c r="AJ5" s="17" t="s">
        <v>56</v>
      </c>
      <c r="AK5" s="17"/>
      <c r="AL5" s="17"/>
      <c r="AM5" s="17"/>
      <c r="AN5" s="17"/>
      <c r="AO5" s="17"/>
      <c r="AP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R6" s="13" t="s">
        <v>31</v>
      </c>
      <c r="T6" s="13" t="s">
        <v>32</v>
      </c>
      <c r="U6" s="13" t="s">
        <v>33</v>
      </c>
      <c r="V6" s="13" t="s">
        <v>34</v>
      </c>
      <c r="W6" s="13" t="s">
        <v>35</v>
      </c>
      <c r="Y6" s="13" t="s">
        <v>36</v>
      </c>
      <c r="Z6" s="13" t="s">
        <v>37</v>
      </c>
      <c r="AA6" s="13" t="s">
        <v>38</v>
      </c>
      <c r="AB6" s="13" t="s">
        <v>39</v>
      </c>
      <c r="AC6" s="13" t="s">
        <v>40</v>
      </c>
      <c r="AD6" s="13" t="s">
        <v>41</v>
      </c>
      <c r="AF6" s="13" t="s">
        <v>42</v>
      </c>
      <c r="AH6" s="13" t="s">
        <v>43</v>
      </c>
      <c r="AJ6" s="13" t="s">
        <v>44</v>
      </c>
      <c r="AK6" s="13" t="s">
        <v>45</v>
      </c>
      <c r="AL6" s="13" t="s">
        <v>46</v>
      </c>
      <c r="AM6" s="13" t="s">
        <v>47</v>
      </c>
      <c r="AN6" s="13" t="s">
        <v>48</v>
      </c>
      <c r="AO6" s="13" t="s">
        <v>49</v>
      </c>
      <c r="AP6" s="13" t="s">
        <v>50</v>
      </c>
    </row>
    <row r="7" ht="30" customHeight="1">
      <c r="B7" s="11" t="s">
        <v>19</v>
      </c>
      <c r="C7" s="11" t="n">
        <v>578</v>
      </c>
      <c r="D7" s="11" t="n">
        <v>302</v>
      </c>
      <c r="E7" s="11" t="n">
        <v>276</v>
      </c>
      <c r="F7" s="11"/>
      <c r="G7" s="11" t="n">
        <v>60</v>
      </c>
      <c r="H7" s="11" t="n">
        <v>151</v>
      </c>
      <c r="I7" s="11" t="n">
        <v>156</v>
      </c>
      <c r="J7" s="11" t="n">
        <v>128</v>
      </c>
      <c r="K7" s="11" t="n">
        <v>64</v>
      </c>
      <c r="L7" s="11" t="n">
        <v>19</v>
      </c>
      <c r="M7" s="11"/>
      <c r="N7" s="11" t="n">
        <v>17</v>
      </c>
      <c r="O7" s="11" t="n">
        <v>78</v>
      </c>
      <c r="P7" s="11" t="n">
        <v>111</v>
      </c>
      <c r="Q7" s="11" t="n">
        <v>238</v>
      </c>
      <c r="R7" s="11" t="n">
        <v>133</v>
      </c>
      <c r="S7" s="11"/>
      <c r="T7" s="11" t="n">
        <v>21</v>
      </c>
      <c r="U7" s="11" t="n">
        <v>50</v>
      </c>
      <c r="V7" s="11" t="n">
        <v>97</v>
      </c>
      <c r="W7" s="11" t="n">
        <v>370</v>
      </c>
      <c r="X7" s="11"/>
      <c r="Y7" s="11" t="n">
        <v>473</v>
      </c>
      <c r="Z7" s="11" t="n">
        <v>105</v>
      </c>
      <c r="AA7" s="11" t="s">
        <v>117</v>
      </c>
      <c r="AB7" s="11" t="s">
        <v>117</v>
      </c>
      <c r="AC7" s="11" t="s">
        <v>117</v>
      </c>
      <c r="AD7" s="11" t="s">
        <v>117</v>
      </c>
      <c r="AE7" s="11"/>
      <c r="AF7" s="11" t="n">
        <v>279</v>
      </c>
      <c r="AG7" s="11"/>
      <c r="AH7" s="11" t="n">
        <v>545</v>
      </c>
      <c r="AI7" s="11"/>
      <c r="AJ7" s="11" t="n">
        <v>169</v>
      </c>
      <c r="AK7" s="11" t="n">
        <v>88</v>
      </c>
      <c r="AL7" s="11" t="n">
        <v>120</v>
      </c>
      <c r="AM7" s="11" t="n">
        <v>60</v>
      </c>
      <c r="AN7" s="11" t="n">
        <v>33</v>
      </c>
      <c r="AO7" s="11" t="n">
        <v>61</v>
      </c>
      <c r="AP7" s="11" t="n">
        <v>47</v>
      </c>
    </row>
    <row r="8" ht="30" customHeight="1">
      <c r="B8" s="12" t="s">
        <v>20</v>
      </c>
      <c r="C8" s="12" t="n">
        <v>528</v>
      </c>
      <c r="D8" s="12" t="n">
        <v>296</v>
      </c>
      <c r="E8" s="12" t="n">
        <v>232</v>
      </c>
      <c r="F8" s="12"/>
      <c r="G8" s="12" t="n">
        <v>51</v>
      </c>
      <c r="H8" s="12" t="n">
        <v>139</v>
      </c>
      <c r="I8" s="12" t="n">
        <v>130</v>
      </c>
      <c r="J8" s="12" t="n">
        <v>122</v>
      </c>
      <c r="K8" s="12" t="n">
        <v>67</v>
      </c>
      <c r="L8" s="12" t="n">
        <v>20</v>
      </c>
      <c r="M8" s="12"/>
      <c r="N8" s="12" t="n">
        <v>20</v>
      </c>
      <c r="O8" s="12" t="n">
        <v>87</v>
      </c>
      <c r="P8" s="12" t="n">
        <v>132</v>
      </c>
      <c r="Q8" s="12" t="n">
        <v>187</v>
      </c>
      <c r="R8" s="12" t="n">
        <v>102</v>
      </c>
      <c r="S8" s="12"/>
      <c r="T8" s="12" t="n">
        <v>20</v>
      </c>
      <c r="U8" s="12" t="n">
        <v>49</v>
      </c>
      <c r="V8" s="12" t="n">
        <v>98</v>
      </c>
      <c r="W8" s="12" t="n">
        <v>322</v>
      </c>
      <c r="X8" s="12"/>
      <c r="Y8" s="12" t="n">
        <v>424</v>
      </c>
      <c r="Z8" s="12" t="n">
        <v>104</v>
      </c>
      <c r="AA8" s="12" t="s">
        <v>117</v>
      </c>
      <c r="AB8" s="12" t="s">
        <v>117</v>
      </c>
      <c r="AC8" s="12" t="s">
        <v>117</v>
      </c>
      <c r="AD8" s="12" t="s">
        <v>117</v>
      </c>
      <c r="AE8" s="12"/>
      <c r="AF8" s="12" t="n">
        <v>262</v>
      </c>
      <c r="AG8" s="12"/>
      <c r="AH8" s="12" t="n">
        <v>497</v>
      </c>
      <c r="AI8" s="12"/>
      <c r="AJ8" s="12" t="n">
        <v>137</v>
      </c>
      <c r="AK8" s="12" t="n">
        <v>81</v>
      </c>
      <c r="AL8" s="12" t="n">
        <v>99</v>
      </c>
      <c r="AM8" s="12" t="n">
        <v>59</v>
      </c>
      <c r="AN8" s="12" t="n">
        <v>37</v>
      </c>
      <c r="AO8" s="12" t="n">
        <v>52</v>
      </c>
      <c r="AP8" s="12" t="n">
        <v>64</v>
      </c>
    </row>
    <row r="9">
      <c r="B9" s="20" t="s">
        <v>342</v>
      </c>
      <c r="C9" s="19" t="n">
        <v>0.116688268479603</v>
      </c>
      <c r="D9" s="19" t="n">
        <v>0.160022535207924</v>
      </c>
      <c r="E9" s="19" t="n">
        <v>0.0614548580095317</v>
      </c>
      <c r="F9" s="19"/>
      <c r="G9" s="19" t="n">
        <v>0.148633389913336</v>
      </c>
      <c r="H9" s="19" t="n">
        <v>0.17829828561292</v>
      </c>
      <c r="I9" s="19" t="n">
        <v>0.101868676391522</v>
      </c>
      <c r="J9" s="19" t="n">
        <v>0.0653621599492839</v>
      </c>
      <c r="K9" s="19" t="n">
        <v>0.0951397537215518</v>
      </c>
      <c r="L9" s="19" t="n">
        <v>0.0915104547927249</v>
      </c>
      <c r="M9" s="19"/>
      <c r="N9" s="19" t="n">
        <v>0</v>
      </c>
      <c r="O9" s="19" t="n">
        <v>0.108584990057064</v>
      </c>
      <c r="P9" s="19" t="n">
        <v>0.0696123617683472</v>
      </c>
      <c r="Q9" s="19" t="n">
        <v>0.15170305873211</v>
      </c>
      <c r="R9" s="19" t="n">
        <v>0.14339597271235</v>
      </c>
      <c r="S9" s="19"/>
      <c r="T9" s="19" t="n">
        <v>0.0388062948077262</v>
      </c>
      <c r="U9" s="19" t="n">
        <v>0.039866032316794</v>
      </c>
      <c r="V9" s="19" t="n">
        <v>0.0539538331229241</v>
      </c>
      <c r="W9" s="19" t="n">
        <v>0.162967894893079</v>
      </c>
      <c r="X9" s="19"/>
      <c r="Y9" s="19" t="n">
        <v>0.125498595812081</v>
      </c>
      <c r="Z9" s="19" t="n">
        <v>0.0808660645448864</v>
      </c>
      <c r="AA9" s="19" t="s">
        <v>118</v>
      </c>
      <c r="AB9" s="19" t="s">
        <v>118</v>
      </c>
      <c r="AC9" s="19" t="s">
        <v>118</v>
      </c>
      <c r="AD9" s="19" t="s">
        <v>118</v>
      </c>
      <c r="AE9" s="19"/>
      <c r="AF9" s="19" t="n">
        <v>0.129405182461165</v>
      </c>
      <c r="AG9" s="19"/>
      <c r="AH9" s="19" t="n">
        <v>0.118165916776849</v>
      </c>
      <c r="AI9" s="19"/>
      <c r="AJ9" s="19" t="n">
        <v>0.16373655028859</v>
      </c>
      <c r="AK9" s="19" t="n">
        <v>0.0949696821015554</v>
      </c>
      <c r="AL9" s="19" t="n">
        <v>0.0871168480183191</v>
      </c>
      <c r="AM9" s="19" t="n">
        <v>0.189190389148964</v>
      </c>
      <c r="AN9" s="19" t="n">
        <v>0.110196666211414</v>
      </c>
      <c r="AO9" s="19" t="n">
        <v>0.107332691491973</v>
      </c>
      <c r="AP9" s="19" t="n">
        <v>0.0338716513324837</v>
      </c>
    </row>
    <row r="10">
      <c r="B10" s="20" t="s">
        <v>343</v>
      </c>
      <c r="C10" s="19" t="n">
        <v>0.151955357802347</v>
      </c>
      <c r="D10" s="19" t="n">
        <v>0.192241831000314</v>
      </c>
      <c r="E10" s="19" t="n">
        <v>0.100606633604814</v>
      </c>
      <c r="F10" s="19"/>
      <c r="G10" s="19" t="n">
        <v>0.193208859569123</v>
      </c>
      <c r="H10" s="19" t="n">
        <v>0.161296463459214</v>
      </c>
      <c r="I10" s="19" t="n">
        <v>0.225243230013289</v>
      </c>
      <c r="J10" s="19" t="n">
        <v>0.126125966459299</v>
      </c>
      <c r="K10" s="19" t="n">
        <v>0.0517875764209566</v>
      </c>
      <c r="L10" s="19" t="n">
        <v>0</v>
      </c>
      <c r="M10" s="19"/>
      <c r="N10" s="19" t="n">
        <v>0.230588863292741</v>
      </c>
      <c r="O10" s="19" t="n">
        <v>0.091098518215478</v>
      </c>
      <c r="P10" s="19" t="n">
        <v>0.130156030890731</v>
      </c>
      <c r="Q10" s="19" t="n">
        <v>0.14734112460399</v>
      </c>
      <c r="R10" s="19" t="n">
        <v>0.226689138778846</v>
      </c>
      <c r="S10" s="19"/>
      <c r="T10" s="19" t="n">
        <v>0.2592148183563</v>
      </c>
      <c r="U10" s="19" t="n">
        <v>0.161223380208038</v>
      </c>
      <c r="V10" s="19" t="n">
        <v>0.0869656148151581</v>
      </c>
      <c r="W10" s="19" t="n">
        <v>0.178464277717494</v>
      </c>
      <c r="X10" s="19"/>
      <c r="Y10" s="19" t="n">
        <v>0.171514569279235</v>
      </c>
      <c r="Z10" s="19" t="n">
        <v>0.0724289070943824</v>
      </c>
      <c r="AA10" s="19" t="s">
        <v>118</v>
      </c>
      <c r="AB10" s="19" t="s">
        <v>118</v>
      </c>
      <c r="AC10" s="19" t="s">
        <v>118</v>
      </c>
      <c r="AD10" s="19" t="s">
        <v>118</v>
      </c>
      <c r="AE10" s="19"/>
      <c r="AF10" s="19" t="n">
        <v>0.148600642059109</v>
      </c>
      <c r="AG10" s="19"/>
      <c r="AH10" s="19" t="n">
        <v>0.150867744792371</v>
      </c>
      <c r="AI10" s="19"/>
      <c r="AJ10" s="19" t="n">
        <v>0.159262020430692</v>
      </c>
      <c r="AK10" s="19" t="n">
        <v>0.122926875831136</v>
      </c>
      <c r="AL10" s="19" t="n">
        <v>0.198895366270261</v>
      </c>
      <c r="AM10" s="19" t="n">
        <v>0.102860155114135</v>
      </c>
      <c r="AN10" s="19" t="n">
        <v>0.0661398578175063</v>
      </c>
      <c r="AO10" s="19" t="n">
        <v>0.130018755111481</v>
      </c>
      <c r="AP10" s="19" t="n">
        <v>0.212736570336286</v>
      </c>
    </row>
    <row r="11">
      <c r="B11" s="20" t="s">
        <v>344</v>
      </c>
      <c r="C11" s="19" t="n">
        <v>0.16808663828345</v>
      </c>
      <c r="D11" s="19" t="n">
        <v>0.193222065028515</v>
      </c>
      <c r="E11" s="19" t="n">
        <v>0.136049281993231</v>
      </c>
      <c r="F11" s="19"/>
      <c r="G11" s="19" t="n">
        <v>0.165836663569148</v>
      </c>
      <c r="H11" s="19" t="n">
        <v>0.212238662606359</v>
      </c>
      <c r="I11" s="19" t="n">
        <v>0.175074019371952</v>
      </c>
      <c r="J11" s="19" t="n">
        <v>0.134114254259039</v>
      </c>
      <c r="K11" s="19" t="n">
        <v>0.117050418480016</v>
      </c>
      <c r="L11" s="19" t="n">
        <v>0.200306643231431</v>
      </c>
      <c r="M11" s="19"/>
      <c r="N11" s="19" t="n">
        <v>0.0427184272616009</v>
      </c>
      <c r="O11" s="19" t="n">
        <v>0.214492866340135</v>
      </c>
      <c r="P11" s="19" t="n">
        <v>0.136378048594301</v>
      </c>
      <c r="Q11" s="19" t="n">
        <v>0.165332798650658</v>
      </c>
      <c r="R11" s="19" t="n">
        <v>0.199659765224699</v>
      </c>
      <c r="S11" s="19"/>
      <c r="T11" s="19" t="n">
        <v>0.363316716190333</v>
      </c>
      <c r="U11" s="19" t="n">
        <v>0.149414842920422</v>
      </c>
      <c r="V11" s="19" t="n">
        <v>0.149730685883539</v>
      </c>
      <c r="W11" s="19" t="n">
        <v>0.171620965337954</v>
      </c>
      <c r="X11" s="19"/>
      <c r="Y11" s="19" t="n">
        <v>0.169674989158779</v>
      </c>
      <c r="Z11" s="19" t="n">
        <v>0.16162850945024</v>
      </c>
      <c r="AA11" s="19" t="s">
        <v>118</v>
      </c>
      <c r="AB11" s="19" t="s">
        <v>118</v>
      </c>
      <c r="AC11" s="19" t="s">
        <v>118</v>
      </c>
      <c r="AD11" s="19" t="s">
        <v>118</v>
      </c>
      <c r="AE11" s="19"/>
      <c r="AF11" s="19" t="n">
        <v>0.174092388075912</v>
      </c>
      <c r="AG11" s="19"/>
      <c r="AH11" s="19" t="n">
        <v>0.173213169036494</v>
      </c>
      <c r="AI11" s="19"/>
      <c r="AJ11" s="19" t="n">
        <v>0.199712783574024</v>
      </c>
      <c r="AK11" s="19" t="n">
        <v>0.178036370113649</v>
      </c>
      <c r="AL11" s="19" t="n">
        <v>0.125836789937155</v>
      </c>
      <c r="AM11" s="19" t="n">
        <v>0.146312886775909</v>
      </c>
      <c r="AN11" s="19" t="n">
        <v>0.144626140844443</v>
      </c>
      <c r="AO11" s="19" t="n">
        <v>0.151381485970095</v>
      </c>
      <c r="AP11" s="19" t="n">
        <v>0.200479134752251</v>
      </c>
    </row>
    <row r="12">
      <c r="B12" s="20" t="s">
        <v>345</v>
      </c>
      <c r="C12" s="19" t="n">
        <v>0.0590067469060486</v>
      </c>
      <c r="D12" s="19" t="n">
        <v>0.0573301084752606</v>
      </c>
      <c r="E12" s="19" t="n">
        <v>0.0611437729976218</v>
      </c>
      <c r="F12" s="19"/>
      <c r="G12" s="19" t="n">
        <v>0.0782096026770261</v>
      </c>
      <c r="H12" s="19" t="n">
        <v>0.0966281840553005</v>
      </c>
      <c r="I12" s="19" t="n">
        <v>0.043563985172885</v>
      </c>
      <c r="J12" s="19" t="n">
        <v>0.0286282988932349</v>
      </c>
      <c r="K12" s="19" t="n">
        <v>0.0429948305532644</v>
      </c>
      <c r="L12" s="19" t="n">
        <v>0.0892657413916994</v>
      </c>
      <c r="M12" s="19"/>
      <c r="N12" s="19" t="n">
        <v>0.0600264246458792</v>
      </c>
      <c r="O12" s="19" t="n">
        <v>0.0229778930854271</v>
      </c>
      <c r="P12" s="19" t="n">
        <v>0.0771615000235472</v>
      </c>
      <c r="Q12" s="19" t="n">
        <v>0.0451060469395981</v>
      </c>
      <c r="R12" s="19" t="n">
        <v>0.0922456425349985</v>
      </c>
      <c r="S12" s="19"/>
      <c r="T12" s="19" t="n">
        <v>0.0349931532273093</v>
      </c>
      <c r="U12" s="19" t="n">
        <v>0.0454168736517671</v>
      </c>
      <c r="V12" s="19" t="n">
        <v>0.0753875163165409</v>
      </c>
      <c r="W12" s="19" t="n">
        <v>0.0626025743874546</v>
      </c>
      <c r="X12" s="19"/>
      <c r="Y12" s="19" t="n">
        <v>0.0625873858532811</v>
      </c>
      <c r="Z12" s="19" t="n">
        <v>0.0444481075111736</v>
      </c>
      <c r="AA12" s="19" t="s">
        <v>118</v>
      </c>
      <c r="AB12" s="19" t="s">
        <v>118</v>
      </c>
      <c r="AC12" s="19" t="s">
        <v>118</v>
      </c>
      <c r="AD12" s="19" t="s">
        <v>118</v>
      </c>
      <c r="AE12" s="19"/>
      <c r="AF12" s="19" t="n">
        <v>0.0492143105105773</v>
      </c>
      <c r="AG12" s="19"/>
      <c r="AH12" s="19" t="n">
        <v>0.0553876913840237</v>
      </c>
      <c r="AI12" s="19"/>
      <c r="AJ12" s="19" t="n">
        <v>0.0515797162218593</v>
      </c>
      <c r="AK12" s="19" t="n">
        <v>0.0618860784830358</v>
      </c>
      <c r="AL12" s="19" t="n">
        <v>0.0804332799389183</v>
      </c>
      <c r="AM12" s="19" t="n">
        <v>0.0823858745160051</v>
      </c>
      <c r="AN12" s="19" t="n">
        <v>0.0425485183554747</v>
      </c>
      <c r="AO12" s="19" t="n">
        <v>0.0226073148650468</v>
      </c>
      <c r="AP12" s="19" t="n">
        <v>0.0551696244937796</v>
      </c>
    </row>
    <row r="13">
      <c r="B13" s="20" t="s">
        <v>346</v>
      </c>
      <c r="C13" s="19" t="n">
        <v>0.301257801049587</v>
      </c>
      <c r="D13" s="19" t="n">
        <v>0.240867093770713</v>
      </c>
      <c r="E13" s="19" t="n">
        <v>0.378231175137675</v>
      </c>
      <c r="F13" s="19"/>
      <c r="G13" s="19" t="n">
        <v>0.262921521587011</v>
      </c>
      <c r="H13" s="19" t="n">
        <v>0.224326731227263</v>
      </c>
      <c r="I13" s="19" t="n">
        <v>0.224663031844779</v>
      </c>
      <c r="J13" s="19" t="n">
        <v>0.40178419447796</v>
      </c>
      <c r="K13" s="19" t="n">
        <v>0.387956139844927</v>
      </c>
      <c r="L13" s="19" t="n">
        <v>0.523560693996627</v>
      </c>
      <c r="M13" s="19"/>
      <c r="N13" s="19" t="n">
        <v>0.359405403458861</v>
      </c>
      <c r="O13" s="19" t="n">
        <v>0.344439470157725</v>
      </c>
      <c r="P13" s="19" t="n">
        <v>0.410479544668663</v>
      </c>
      <c r="Q13" s="19" t="n">
        <v>0.272848113673417</v>
      </c>
      <c r="R13" s="19" t="n">
        <v>0.165912594826543</v>
      </c>
      <c r="S13" s="19"/>
      <c r="T13" s="19" t="n">
        <v>0.303669017418331</v>
      </c>
      <c r="U13" s="19" t="n">
        <v>0.35932760147216</v>
      </c>
      <c r="V13" s="19" t="n">
        <v>0.399161506136654</v>
      </c>
      <c r="W13" s="19" t="n">
        <v>0.231866118449409</v>
      </c>
      <c r="X13" s="19"/>
      <c r="Y13" s="19" t="n">
        <v>0.272052303732594</v>
      </c>
      <c r="Z13" s="19" t="n">
        <v>0.420005407287499</v>
      </c>
      <c r="AA13" s="19" t="s">
        <v>118</v>
      </c>
      <c r="AB13" s="19" t="s">
        <v>118</v>
      </c>
      <c r="AC13" s="19" t="s">
        <v>118</v>
      </c>
      <c r="AD13" s="19" t="s">
        <v>118</v>
      </c>
      <c r="AE13" s="19"/>
      <c r="AF13" s="19" t="n">
        <v>0.318629659198838</v>
      </c>
      <c r="AG13" s="19"/>
      <c r="AH13" s="19" t="n">
        <v>0.300584396025433</v>
      </c>
      <c r="AI13" s="19"/>
      <c r="AJ13" s="19" t="n">
        <v>0.228636897717821</v>
      </c>
      <c r="AK13" s="19" t="n">
        <v>0.279941393515772</v>
      </c>
      <c r="AL13" s="19" t="n">
        <v>0.326946829436262</v>
      </c>
      <c r="AM13" s="19" t="n">
        <v>0.302700583120857</v>
      </c>
      <c r="AN13" s="19" t="n">
        <v>0.402074978117803</v>
      </c>
      <c r="AO13" s="19" t="n">
        <v>0.324994687757907</v>
      </c>
      <c r="AP13" s="19" t="n">
        <v>0.365663494917552</v>
      </c>
    </row>
    <row r="14">
      <c r="B14" s="20" t="s">
        <v>60</v>
      </c>
      <c r="C14" s="21" t="n">
        <v>0.203005187478964</v>
      </c>
      <c r="D14" s="21" t="n">
        <v>0.156316366517273</v>
      </c>
      <c r="E14" s="21" t="n">
        <v>0.262514278257126</v>
      </c>
      <c r="F14" s="21"/>
      <c r="G14" s="21" t="n">
        <v>0.151189962684358</v>
      </c>
      <c r="H14" s="21" t="n">
        <v>0.127211673038944</v>
      </c>
      <c r="I14" s="21" t="n">
        <v>0.229587057205572</v>
      </c>
      <c r="J14" s="21" t="n">
        <v>0.243985125961183</v>
      </c>
      <c r="K14" s="21" t="n">
        <v>0.305071280979285</v>
      </c>
      <c r="L14" s="21" t="n">
        <v>0.0953564665875175</v>
      </c>
      <c r="M14" s="21"/>
      <c r="N14" s="21" t="n">
        <v>0.307260881340917</v>
      </c>
      <c r="O14" s="21" t="n">
        <v>0.218406262144171</v>
      </c>
      <c r="P14" s="21" t="n">
        <v>0.176212514054411</v>
      </c>
      <c r="Q14" s="21" t="n">
        <v>0.217668857400228</v>
      </c>
      <c r="R14" s="21" t="n">
        <v>0.172096885922563</v>
      </c>
      <c r="S14" s="21"/>
      <c r="T14" s="21" t="n">
        <v>0</v>
      </c>
      <c r="U14" s="21" t="n">
        <v>0.244751269430819</v>
      </c>
      <c r="V14" s="21" t="n">
        <v>0.234800843725185</v>
      </c>
      <c r="W14" s="21" t="n">
        <v>0.192478169214611</v>
      </c>
      <c r="X14" s="21"/>
      <c r="Y14" s="21" t="n">
        <v>0.198672156164031</v>
      </c>
      <c r="Z14" s="21" t="n">
        <v>0.220623004111818</v>
      </c>
      <c r="AA14" s="21" t="s">
        <v>118</v>
      </c>
      <c r="AB14" s="21" t="s">
        <v>118</v>
      </c>
      <c r="AC14" s="21" t="s">
        <v>118</v>
      </c>
      <c r="AD14" s="21" t="s">
        <v>118</v>
      </c>
      <c r="AE14" s="21"/>
      <c r="AF14" s="21" t="n">
        <v>0.180057817694399</v>
      </c>
      <c r="AG14" s="21"/>
      <c r="AH14" s="21" t="n">
        <v>0.201781081984829</v>
      </c>
      <c r="AI14" s="21"/>
      <c r="AJ14" s="21" t="n">
        <v>0.197072031767013</v>
      </c>
      <c r="AK14" s="21" t="n">
        <v>0.262239599954852</v>
      </c>
      <c r="AL14" s="21" t="n">
        <v>0.180770886399085</v>
      </c>
      <c r="AM14" s="21" t="n">
        <v>0.17655011132413</v>
      </c>
      <c r="AN14" s="21" t="n">
        <v>0.234413838653359</v>
      </c>
      <c r="AO14" s="21" t="n">
        <v>0.263665064803497</v>
      </c>
      <c r="AP14" s="21" t="n">
        <v>0.132079524167647</v>
      </c>
    </row>
    <row r="15">
      <c r="B15" s="18" t="s">
        <v>224</v>
      </c>
    </row>
    <row r="16">
      <c r="B16" t="s">
        <v>65</v>
      </c>
    </row>
    <row r="17">
      <c r="B17" t="s">
        <v>66</v>
      </c>
    </row>
    <row r="19">
      <c r="B19" s="9" t="str">
        <f>=HYPERLINK("#'Contents'!A1", "Return to Contents")</f>
      </c>
    </row>
  </sheetData>
  <mergeCells count="9">
    <mergeCell ref="D5:E5"/>
    <mergeCell ref="G5:L5"/>
    <mergeCell ref="N5:R5"/>
    <mergeCell ref="T5:W5"/>
    <mergeCell ref="Y5:AD5"/>
    <mergeCell ref="AF5:AF5"/>
    <mergeCell ref="AH5:AH5"/>
    <mergeCell ref="AJ5:AP5"/>
    <mergeCell ref="D2:AJ2"/>
  </mergeCells>
  <pageMargins left="0.7" right="0.7" top="0.75" bottom="0.75" header="0.3" footer="0.3"/>
  <pageSetup paperSize="9" orientation="portrait" horizontalDpi="300" verticalDpi="300" r:id="rId2"/>
  <drawing r:id="rId1"/>
</worksheet>
</file>

<file path=xl/worksheets/sheet10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2.21" hidden="0" customWidth="1"/>
    <col min="20" max="20" width="10.71" hidden="0" customWidth="1"/>
    <col min="21" max="21" width="10.71" hidden="0" customWidth="1"/>
    <col min="22" max="22" width="10.71" hidden="0" customWidth="1"/>
    <col min="23" max="23" width="10.71" hidden="0" customWidth="1"/>
    <col min="24" max="24" width="2.2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2.21" hidden="0" customWidth="1"/>
    <col min="34" max="34" width="10.71" hidden="0" customWidth="1"/>
    <col min="35" max="35" width="2.2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s>
  <sheetData>
    <row r="2" ht="40" customHeight="1">
      <c r="D2" s="16" t="s">
        <v>350</v>
      </c>
    </row>
    <row r="5" ht="30" customHeight="1">
      <c r="B5" s="17"/>
      <c r="C5" s="17"/>
      <c r="D5" s="17" t="s">
        <v>51</v>
      </c>
      <c r="E5" s="17"/>
      <c r="F5" s="17"/>
      <c r="G5" s="17" t="s">
        <v>52</v>
      </c>
      <c r="H5" s="17"/>
      <c r="I5" s="17"/>
      <c r="J5" s="17"/>
      <c r="K5" s="17"/>
      <c r="L5" s="17"/>
      <c r="M5" s="17"/>
      <c r="N5" s="17" t="s">
        <v>53</v>
      </c>
      <c r="O5" s="17"/>
      <c r="P5" s="17"/>
      <c r="Q5" s="17"/>
      <c r="R5" s="17"/>
      <c r="S5" s="17"/>
      <c r="T5" s="17" t="s">
        <v>54</v>
      </c>
      <c r="U5" s="17"/>
      <c r="V5" s="17"/>
      <c r="W5" s="17"/>
      <c r="X5" s="17"/>
      <c r="Y5" s="17" t="s">
        <v>55</v>
      </c>
      <c r="Z5" s="17"/>
      <c r="AA5" s="17"/>
      <c r="AB5" s="17"/>
      <c r="AC5" s="17"/>
      <c r="AD5" s="17"/>
      <c r="AE5" s="17"/>
      <c r="AF5" s="17" t="s">
        <v>42</v>
      </c>
      <c r="AG5" s="17"/>
      <c r="AH5" s="17" t="s">
        <v>43</v>
      </c>
      <c r="AI5" s="17"/>
      <c r="AJ5" s="17" t="s">
        <v>56</v>
      </c>
      <c r="AK5" s="17"/>
      <c r="AL5" s="17"/>
      <c r="AM5" s="17"/>
      <c r="AN5" s="17"/>
      <c r="AO5" s="17"/>
      <c r="AP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R6" s="13" t="s">
        <v>31</v>
      </c>
      <c r="T6" s="13" t="s">
        <v>32</v>
      </c>
      <c r="U6" s="13" t="s">
        <v>33</v>
      </c>
      <c r="V6" s="13" t="s">
        <v>34</v>
      </c>
      <c r="W6" s="13" t="s">
        <v>35</v>
      </c>
      <c r="Y6" s="13" t="s">
        <v>36</v>
      </c>
      <c r="Z6" s="13" t="s">
        <v>37</v>
      </c>
      <c r="AA6" s="13" t="s">
        <v>38</v>
      </c>
      <c r="AB6" s="13" t="s">
        <v>39</v>
      </c>
      <c r="AC6" s="13" t="s">
        <v>40</v>
      </c>
      <c r="AD6" s="13" t="s">
        <v>41</v>
      </c>
      <c r="AF6" s="13" t="s">
        <v>42</v>
      </c>
      <c r="AH6" s="13" t="s">
        <v>43</v>
      </c>
      <c r="AJ6" s="13" t="s">
        <v>44</v>
      </c>
      <c r="AK6" s="13" t="s">
        <v>45</v>
      </c>
      <c r="AL6" s="13" t="s">
        <v>46</v>
      </c>
      <c r="AM6" s="13" t="s">
        <v>47</v>
      </c>
      <c r="AN6" s="13" t="s">
        <v>48</v>
      </c>
      <c r="AO6" s="13" t="s">
        <v>49</v>
      </c>
      <c r="AP6" s="13" t="s">
        <v>50</v>
      </c>
    </row>
    <row r="7" ht="30" customHeight="1">
      <c r="B7" s="11" t="s">
        <v>19</v>
      </c>
      <c r="C7" s="11" t="n">
        <v>195</v>
      </c>
      <c r="D7" s="11" t="n">
        <v>104</v>
      </c>
      <c r="E7" s="11" t="n">
        <v>91</v>
      </c>
      <c r="F7" s="11"/>
      <c r="G7" s="11" t="n">
        <v>20</v>
      </c>
      <c r="H7" s="11" t="n">
        <v>35</v>
      </c>
      <c r="I7" s="11" t="n">
        <v>35</v>
      </c>
      <c r="J7" s="11" t="n">
        <v>37</v>
      </c>
      <c r="K7" s="11" t="n">
        <v>26</v>
      </c>
      <c r="L7" s="11" t="n">
        <v>42</v>
      </c>
      <c r="M7" s="11"/>
      <c r="N7" s="11" t="n">
        <v>8</v>
      </c>
      <c r="O7" s="11" t="n">
        <v>32</v>
      </c>
      <c r="P7" s="11" t="n">
        <v>50</v>
      </c>
      <c r="Q7" s="11" t="n">
        <v>74</v>
      </c>
      <c r="R7" s="11" t="n">
        <v>29</v>
      </c>
      <c r="S7" s="11"/>
      <c r="T7" s="11" t="n">
        <v>13</v>
      </c>
      <c r="U7" s="11" t="n">
        <v>31</v>
      </c>
      <c r="V7" s="11" t="n">
        <v>22</v>
      </c>
      <c r="W7" s="11" t="n">
        <v>107</v>
      </c>
      <c r="X7" s="11"/>
      <c r="Y7" s="11" t="n">
        <v>89</v>
      </c>
      <c r="Z7" s="11" t="n">
        <v>24</v>
      </c>
      <c r="AA7" s="11" t="n">
        <v>49</v>
      </c>
      <c r="AB7" s="11" t="n">
        <v>10</v>
      </c>
      <c r="AC7" s="11" t="n">
        <v>7</v>
      </c>
      <c r="AD7" s="11" t="n">
        <v>13</v>
      </c>
      <c r="AE7" s="11"/>
      <c r="AF7" s="11" t="n">
        <v>92</v>
      </c>
      <c r="AG7" s="11"/>
      <c r="AH7" s="11" t="n">
        <v>184</v>
      </c>
      <c r="AI7" s="11"/>
      <c r="AJ7" s="11" t="n">
        <v>43</v>
      </c>
      <c r="AK7" s="11" t="n">
        <v>44</v>
      </c>
      <c r="AL7" s="11" t="n">
        <v>36</v>
      </c>
      <c r="AM7" s="11" t="n">
        <v>12</v>
      </c>
      <c r="AN7" s="11" t="n">
        <v>9</v>
      </c>
      <c r="AO7" s="11" t="n">
        <v>25</v>
      </c>
      <c r="AP7" s="11" t="n">
        <v>26</v>
      </c>
    </row>
    <row r="8" ht="30" customHeight="1">
      <c r="B8" s="12" t="s">
        <v>20</v>
      </c>
      <c r="C8" s="12" t="n">
        <v>201</v>
      </c>
      <c r="D8" s="12" t="n">
        <v>107</v>
      </c>
      <c r="E8" s="12" t="n">
        <v>94</v>
      </c>
      <c r="F8" s="12"/>
      <c r="G8" s="12" t="n">
        <v>18</v>
      </c>
      <c r="H8" s="12" t="n">
        <v>33</v>
      </c>
      <c r="I8" s="12" t="n">
        <v>31</v>
      </c>
      <c r="J8" s="12" t="n">
        <v>38</v>
      </c>
      <c r="K8" s="12" t="n">
        <v>32</v>
      </c>
      <c r="L8" s="12" t="n">
        <v>49</v>
      </c>
      <c r="M8" s="12"/>
      <c r="N8" s="12" t="n">
        <v>9</v>
      </c>
      <c r="O8" s="12" t="n">
        <v>38</v>
      </c>
      <c r="P8" s="12" t="n">
        <v>63</v>
      </c>
      <c r="Q8" s="12" t="n">
        <v>65</v>
      </c>
      <c r="R8" s="12" t="n">
        <v>24</v>
      </c>
      <c r="S8" s="12"/>
      <c r="T8" s="12" t="n">
        <v>12</v>
      </c>
      <c r="U8" s="12" t="n">
        <v>36</v>
      </c>
      <c r="V8" s="12" t="n">
        <v>24</v>
      </c>
      <c r="W8" s="12" t="n">
        <v>104</v>
      </c>
      <c r="X8" s="12"/>
      <c r="Y8" s="12" t="n">
        <v>82</v>
      </c>
      <c r="Z8" s="12" t="n">
        <v>26</v>
      </c>
      <c r="AA8" s="12" t="n">
        <v>56</v>
      </c>
      <c r="AB8" s="12" t="n">
        <v>11</v>
      </c>
      <c r="AC8" s="12" t="n">
        <v>6</v>
      </c>
      <c r="AD8" s="12" t="n">
        <v>16</v>
      </c>
      <c r="AE8" s="12"/>
      <c r="AF8" s="12" t="n">
        <v>96</v>
      </c>
      <c r="AG8" s="12"/>
      <c r="AH8" s="12" t="n">
        <v>188</v>
      </c>
      <c r="AI8" s="12"/>
      <c r="AJ8" s="12" t="n">
        <v>41</v>
      </c>
      <c r="AK8" s="12" t="n">
        <v>43</v>
      </c>
      <c r="AL8" s="12" t="n">
        <v>33</v>
      </c>
      <c r="AM8" s="12" t="n">
        <v>13</v>
      </c>
      <c r="AN8" s="12" t="n">
        <v>12</v>
      </c>
      <c r="AO8" s="12" t="n">
        <v>21</v>
      </c>
      <c r="AP8" s="12" t="n">
        <v>38</v>
      </c>
    </row>
    <row r="9">
      <c r="B9" s="20" t="s">
        <v>348</v>
      </c>
      <c r="C9" s="19" t="n">
        <v>0.114918239865813</v>
      </c>
      <c r="D9" s="19" t="n">
        <v>0.148244603793464</v>
      </c>
      <c r="E9" s="19" t="n">
        <v>0.0767998769899233</v>
      </c>
      <c r="F9" s="19"/>
      <c r="G9" s="19" t="n">
        <v>0.322661740665813</v>
      </c>
      <c r="H9" s="19" t="n">
        <v>0.104501303463241</v>
      </c>
      <c r="I9" s="19" t="n">
        <v>0.125501695395721</v>
      </c>
      <c r="J9" s="19" t="n">
        <v>0.0699691799446326</v>
      </c>
      <c r="K9" s="19" t="n">
        <v>0.127037294505391</v>
      </c>
      <c r="L9" s="19" t="n">
        <v>0.0671792043961204</v>
      </c>
      <c r="M9" s="19"/>
      <c r="N9" s="19" t="n">
        <v>0.160447018637415</v>
      </c>
      <c r="O9" s="19" t="n">
        <v>0.178031263620439</v>
      </c>
      <c r="P9" s="19" t="n">
        <v>0.106416512281298</v>
      </c>
      <c r="Q9" s="19" t="n">
        <v>0.0655355573114154</v>
      </c>
      <c r="R9" s="19" t="n">
        <v>0.165299306339028</v>
      </c>
      <c r="S9" s="19"/>
      <c r="T9" s="19" t="n">
        <v>0.187441659220509</v>
      </c>
      <c r="U9" s="19" t="n">
        <v>0.114571992947703</v>
      </c>
      <c r="V9" s="19" t="n">
        <v>0.0422138415102343</v>
      </c>
      <c r="W9" s="19" t="n">
        <v>0.116833878312487</v>
      </c>
      <c r="X9" s="19"/>
      <c r="Y9" s="19" t="n">
        <v>0.156469069448956</v>
      </c>
      <c r="Z9" s="19" t="n">
        <v>0.143206395270208</v>
      </c>
      <c r="AA9" s="19" t="n">
        <v>0.0403591211596108</v>
      </c>
      <c r="AB9" s="19" t="n">
        <v>0.104749566939302</v>
      </c>
      <c r="AC9" s="19" t="n">
        <v>0.51433446929626</v>
      </c>
      <c r="AD9" s="19" t="n">
        <v>0</v>
      </c>
      <c r="AE9" s="19"/>
      <c r="AF9" s="19" t="n">
        <v>0.136585631067604</v>
      </c>
      <c r="AG9" s="19"/>
      <c r="AH9" s="19" t="n">
        <v>0.0947852140308315</v>
      </c>
      <c r="AI9" s="19"/>
      <c r="AJ9" s="19" t="n">
        <v>0.180812620811666</v>
      </c>
      <c r="AK9" s="19" t="n">
        <v>0.103493637824908</v>
      </c>
      <c r="AL9" s="19" t="n">
        <v>0.107279776568793</v>
      </c>
      <c r="AM9" s="19" t="n">
        <v>0.0946587617836075</v>
      </c>
      <c r="AN9" s="19" t="n">
        <v>0</v>
      </c>
      <c r="AO9" s="19" t="n">
        <v>0.176334983983712</v>
      </c>
      <c r="AP9" s="19" t="n">
        <v>0.070364139793608</v>
      </c>
    </row>
    <row r="10">
      <c r="B10" s="20" t="s">
        <v>349</v>
      </c>
      <c r="C10" s="19" t="n">
        <v>0.738066298454914</v>
      </c>
      <c r="D10" s="19" t="n">
        <v>0.688026589056391</v>
      </c>
      <c r="E10" s="19" t="n">
        <v>0.795301219288098</v>
      </c>
      <c r="F10" s="19"/>
      <c r="G10" s="19" t="n">
        <v>0.61765725624202</v>
      </c>
      <c r="H10" s="19" t="n">
        <v>0.830797545665985</v>
      </c>
      <c r="I10" s="19" t="n">
        <v>0.689343107140212</v>
      </c>
      <c r="J10" s="19" t="n">
        <v>0.720511468293115</v>
      </c>
      <c r="K10" s="19" t="n">
        <v>0.733376587352392</v>
      </c>
      <c r="L10" s="19" t="n">
        <v>0.765384037492989</v>
      </c>
      <c r="M10" s="19"/>
      <c r="N10" s="19" t="n">
        <v>0.719197079249259</v>
      </c>
      <c r="O10" s="19" t="n">
        <v>0.737479734349032</v>
      </c>
      <c r="P10" s="19" t="n">
        <v>0.685800418532419</v>
      </c>
      <c r="Q10" s="19" t="n">
        <v>0.774917811013601</v>
      </c>
      <c r="R10" s="19" t="n">
        <v>0.762873662178222</v>
      </c>
      <c r="S10" s="19"/>
      <c r="T10" s="19" t="n">
        <v>0.724294169146651</v>
      </c>
      <c r="U10" s="19" t="n">
        <v>0.734397725813511</v>
      </c>
      <c r="V10" s="19" t="n">
        <v>0.663798527936033</v>
      </c>
      <c r="W10" s="19" t="n">
        <v>0.771813212417019</v>
      </c>
      <c r="X10" s="19"/>
      <c r="Y10" s="19" t="n">
        <v>0.692485988210002</v>
      </c>
      <c r="Z10" s="19" t="n">
        <v>0.706901068258027</v>
      </c>
      <c r="AA10" s="19" t="n">
        <v>0.795921869307205</v>
      </c>
      <c r="AB10" s="19" t="n">
        <v>0.895250433060698</v>
      </c>
      <c r="AC10" s="19" t="n">
        <v>0.48566553070374</v>
      </c>
      <c r="AD10" s="19" t="n">
        <v>0.816402062328047</v>
      </c>
      <c r="AE10" s="19"/>
      <c r="AF10" s="19" t="n">
        <v>0.705223513621555</v>
      </c>
      <c r="AG10" s="19"/>
      <c r="AH10" s="19" t="n">
        <v>0.77636475678379</v>
      </c>
      <c r="AI10" s="19"/>
      <c r="AJ10" s="19" t="n">
        <v>0.761309085627686</v>
      </c>
      <c r="AK10" s="19" t="n">
        <v>0.680083909056933</v>
      </c>
      <c r="AL10" s="19" t="n">
        <v>0.762895874131359</v>
      </c>
      <c r="AM10" s="19" t="n">
        <v>0.776860867834839</v>
      </c>
      <c r="AN10" s="19" t="n">
        <v>0.927145799756463</v>
      </c>
      <c r="AO10" s="19" t="n">
        <v>0.632981427744748</v>
      </c>
      <c r="AP10" s="19" t="n">
        <v>0.746351131398064</v>
      </c>
    </row>
    <row r="11">
      <c r="B11" s="20" t="s">
        <v>209</v>
      </c>
      <c r="C11" s="21" t="n">
        <v>0.147015461679273</v>
      </c>
      <c r="D11" s="21" t="n">
        <v>0.163728807150145</v>
      </c>
      <c r="E11" s="21" t="n">
        <v>0.127898903721978</v>
      </c>
      <c r="F11" s="21"/>
      <c r="G11" s="21" t="n">
        <v>0.0596810030921666</v>
      </c>
      <c r="H11" s="21" t="n">
        <v>0.0647011508707743</v>
      </c>
      <c r="I11" s="21" t="n">
        <v>0.185155197464067</v>
      </c>
      <c r="J11" s="21" t="n">
        <v>0.209519351762252</v>
      </c>
      <c r="K11" s="21" t="n">
        <v>0.139586118142217</v>
      </c>
      <c r="L11" s="21" t="n">
        <v>0.167436758110891</v>
      </c>
      <c r="M11" s="21"/>
      <c r="N11" s="21" t="n">
        <v>0.120355902113327</v>
      </c>
      <c r="O11" s="21" t="n">
        <v>0.084489002030529</v>
      </c>
      <c r="P11" s="21" t="n">
        <v>0.207783069186283</v>
      </c>
      <c r="Q11" s="21" t="n">
        <v>0.159546631674983</v>
      </c>
      <c r="R11" s="21" t="n">
        <v>0.0718270314827499</v>
      </c>
      <c r="S11" s="21"/>
      <c r="T11" s="21" t="n">
        <v>0.0882641716328401</v>
      </c>
      <c r="U11" s="21" t="n">
        <v>0.151030281238786</v>
      </c>
      <c r="V11" s="21" t="n">
        <v>0.293987630553733</v>
      </c>
      <c r="W11" s="21" t="n">
        <v>0.111352909270493</v>
      </c>
      <c r="X11" s="21"/>
      <c r="Y11" s="21" t="n">
        <v>0.151044942341042</v>
      </c>
      <c r="Z11" s="21" t="n">
        <v>0.149892536471766</v>
      </c>
      <c r="AA11" s="21" t="n">
        <v>0.163719009533185</v>
      </c>
      <c r="AB11" s="21" t="n">
        <v>0</v>
      </c>
      <c r="AC11" s="21" t="n">
        <v>0</v>
      </c>
      <c r="AD11" s="21" t="n">
        <v>0.183597937671953</v>
      </c>
      <c r="AE11" s="21"/>
      <c r="AF11" s="21" t="n">
        <v>0.158190855310842</v>
      </c>
      <c r="AG11" s="21"/>
      <c r="AH11" s="21" t="n">
        <v>0.128850029185378</v>
      </c>
      <c r="AI11" s="21"/>
      <c r="AJ11" s="21" t="n">
        <v>0.0578782935606485</v>
      </c>
      <c r="AK11" s="21" t="n">
        <v>0.216422453118159</v>
      </c>
      <c r="AL11" s="21" t="n">
        <v>0.129824349299848</v>
      </c>
      <c r="AM11" s="21" t="n">
        <v>0.128480370381553</v>
      </c>
      <c r="AN11" s="21" t="n">
        <v>0.0728542002435364</v>
      </c>
      <c r="AO11" s="21" t="n">
        <v>0.19068358827154</v>
      </c>
      <c r="AP11" s="21" t="n">
        <v>0.183284728808328</v>
      </c>
    </row>
    <row r="12">
      <c r="B12" s="18" t="s">
        <v>351</v>
      </c>
    </row>
    <row r="13">
      <c r="B13" t="s">
        <v>65</v>
      </c>
    </row>
    <row r="14">
      <c r="B14" t="s">
        <v>66</v>
      </c>
    </row>
    <row r="16">
      <c r="B16" s="9" t="str">
        <f>=HYPERLINK("#'Contents'!A1", "Return to Contents")</f>
      </c>
    </row>
  </sheetData>
  <mergeCells count="9">
    <mergeCell ref="D5:E5"/>
    <mergeCell ref="G5:L5"/>
    <mergeCell ref="N5:R5"/>
    <mergeCell ref="T5:W5"/>
    <mergeCell ref="Y5:AD5"/>
    <mergeCell ref="AF5:AF5"/>
    <mergeCell ref="AH5:AH5"/>
    <mergeCell ref="AJ5:AP5"/>
    <mergeCell ref="D2:AJ2"/>
  </mergeCells>
  <pageMargins left="0.7" right="0.7" top="0.75" bottom="0.75" header="0.3" footer="0.3"/>
  <pageSetup paperSize="9" orientation="portrait" horizontalDpi="300" verticalDpi="300" r:id="rId2"/>
  <drawing r:id="rId1"/>
</worksheet>
</file>

<file path=xl/worksheets/sheet10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2.21" hidden="0" customWidth="1"/>
    <col min="20" max="20" width="10.71" hidden="0" customWidth="1"/>
    <col min="21" max="21" width="10.71" hidden="0" customWidth="1"/>
    <col min="22" max="22" width="10.71" hidden="0" customWidth="1"/>
    <col min="23" max="23" width="10.71" hidden="0" customWidth="1"/>
    <col min="24" max="24" width="2.2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2.21" hidden="0" customWidth="1"/>
    <col min="34" max="34" width="10.71" hidden="0" customWidth="1"/>
    <col min="35" max="35" width="2.2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s>
  <sheetData>
    <row r="2" ht="40" customHeight="1">
      <c r="D2" s="16" t="s">
        <v>353</v>
      </c>
    </row>
    <row r="5" ht="30" customHeight="1">
      <c r="B5" s="17"/>
      <c r="C5" s="17"/>
      <c r="D5" s="17" t="s">
        <v>51</v>
      </c>
      <c r="E5" s="17"/>
      <c r="F5" s="17"/>
      <c r="G5" s="17" t="s">
        <v>52</v>
      </c>
      <c r="H5" s="17"/>
      <c r="I5" s="17"/>
      <c r="J5" s="17"/>
      <c r="K5" s="17"/>
      <c r="L5" s="17"/>
      <c r="M5" s="17"/>
      <c r="N5" s="17" t="s">
        <v>53</v>
      </c>
      <c r="O5" s="17"/>
      <c r="P5" s="17"/>
      <c r="Q5" s="17"/>
      <c r="R5" s="17"/>
      <c r="S5" s="17"/>
      <c r="T5" s="17" t="s">
        <v>54</v>
      </c>
      <c r="U5" s="17"/>
      <c r="V5" s="17"/>
      <c r="W5" s="17"/>
      <c r="X5" s="17"/>
      <c r="Y5" s="17" t="s">
        <v>55</v>
      </c>
      <c r="Z5" s="17"/>
      <c r="AA5" s="17"/>
      <c r="AB5" s="17"/>
      <c r="AC5" s="17"/>
      <c r="AD5" s="17"/>
      <c r="AE5" s="17"/>
      <c r="AF5" s="17" t="s">
        <v>42</v>
      </c>
      <c r="AG5" s="17"/>
      <c r="AH5" s="17" t="s">
        <v>43</v>
      </c>
      <c r="AI5" s="17"/>
      <c r="AJ5" s="17" t="s">
        <v>56</v>
      </c>
      <c r="AK5" s="17"/>
      <c r="AL5" s="17"/>
      <c r="AM5" s="17"/>
      <c r="AN5" s="17"/>
      <c r="AO5" s="17"/>
      <c r="AP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R6" s="13" t="s">
        <v>31</v>
      </c>
      <c r="T6" s="13" t="s">
        <v>32</v>
      </c>
      <c r="U6" s="13" t="s">
        <v>33</v>
      </c>
      <c r="V6" s="13" t="s">
        <v>34</v>
      </c>
      <c r="W6" s="13" t="s">
        <v>35</v>
      </c>
      <c r="Y6" s="13" t="s">
        <v>36</v>
      </c>
      <c r="Z6" s="13" t="s">
        <v>37</v>
      </c>
      <c r="AA6" s="13" t="s">
        <v>38</v>
      </c>
      <c r="AB6" s="13" t="s">
        <v>39</v>
      </c>
      <c r="AC6" s="13" t="s">
        <v>40</v>
      </c>
      <c r="AD6" s="13" t="s">
        <v>41</v>
      </c>
      <c r="AF6" s="13" t="s">
        <v>42</v>
      </c>
      <c r="AH6" s="13" t="s">
        <v>43</v>
      </c>
      <c r="AJ6" s="13" t="s">
        <v>44</v>
      </c>
      <c r="AK6" s="13" t="s">
        <v>45</v>
      </c>
      <c r="AL6" s="13" t="s">
        <v>46</v>
      </c>
      <c r="AM6" s="13" t="s">
        <v>47</v>
      </c>
      <c r="AN6" s="13" t="s">
        <v>48</v>
      </c>
      <c r="AO6" s="13" t="s">
        <v>49</v>
      </c>
      <c r="AP6" s="13" t="s">
        <v>50</v>
      </c>
    </row>
    <row r="7" ht="30" customHeight="1">
      <c r="B7" s="11" t="s">
        <v>19</v>
      </c>
      <c r="C7" s="11" t="n">
        <v>198</v>
      </c>
      <c r="D7" s="11" t="n">
        <v>93</v>
      </c>
      <c r="E7" s="11" t="n">
        <v>105</v>
      </c>
      <c r="F7" s="11"/>
      <c r="G7" s="11" t="n">
        <v>31</v>
      </c>
      <c r="H7" s="11" t="n">
        <v>42</v>
      </c>
      <c r="I7" s="11" t="n">
        <v>31</v>
      </c>
      <c r="J7" s="11" t="n">
        <v>24</v>
      </c>
      <c r="K7" s="11" t="n">
        <v>26</v>
      </c>
      <c r="L7" s="11" t="n">
        <v>44</v>
      </c>
      <c r="M7" s="11"/>
      <c r="N7" s="11" t="n">
        <v>12</v>
      </c>
      <c r="O7" s="11" t="n">
        <v>35</v>
      </c>
      <c r="P7" s="11" t="n">
        <v>39</v>
      </c>
      <c r="Q7" s="11" t="n">
        <v>70</v>
      </c>
      <c r="R7" s="11" t="n">
        <v>42</v>
      </c>
      <c r="S7" s="11"/>
      <c r="T7" s="11" t="n">
        <v>11</v>
      </c>
      <c r="U7" s="11" t="n">
        <v>34</v>
      </c>
      <c r="V7" s="11" t="n">
        <v>29</v>
      </c>
      <c r="W7" s="11" t="n">
        <v>98</v>
      </c>
      <c r="X7" s="11"/>
      <c r="Y7" s="11" t="n">
        <v>88</v>
      </c>
      <c r="Z7" s="11" t="n">
        <v>23</v>
      </c>
      <c r="AA7" s="11" t="n">
        <v>41</v>
      </c>
      <c r="AB7" s="11" t="n">
        <v>17</v>
      </c>
      <c r="AC7" s="11" t="n">
        <v>18</v>
      </c>
      <c r="AD7" s="11" t="n">
        <v>9</v>
      </c>
      <c r="AE7" s="11"/>
      <c r="AF7" s="11" t="n">
        <v>91</v>
      </c>
      <c r="AG7" s="11"/>
      <c r="AH7" s="11" t="n">
        <v>183</v>
      </c>
      <c r="AI7" s="11"/>
      <c r="AJ7" s="11" t="n">
        <v>59</v>
      </c>
      <c r="AK7" s="11" t="n">
        <v>39</v>
      </c>
      <c r="AL7" s="11" t="n">
        <v>35</v>
      </c>
      <c r="AM7" s="11" t="n">
        <v>14</v>
      </c>
      <c r="AN7" s="11" t="n">
        <v>9</v>
      </c>
      <c r="AO7" s="11" t="n">
        <v>26</v>
      </c>
      <c r="AP7" s="11" t="n">
        <v>16</v>
      </c>
    </row>
    <row r="8" ht="30" customHeight="1">
      <c r="B8" s="12" t="s">
        <v>20</v>
      </c>
      <c r="C8" s="12" t="n">
        <v>195</v>
      </c>
      <c r="D8" s="12" t="n">
        <v>88</v>
      </c>
      <c r="E8" s="12" t="n">
        <v>107</v>
      </c>
      <c r="F8" s="12"/>
      <c r="G8" s="12" t="n">
        <v>28</v>
      </c>
      <c r="H8" s="12" t="n">
        <v>38</v>
      </c>
      <c r="I8" s="12" t="n">
        <v>25</v>
      </c>
      <c r="J8" s="12" t="n">
        <v>23</v>
      </c>
      <c r="K8" s="12" t="n">
        <v>29</v>
      </c>
      <c r="L8" s="12" t="n">
        <v>52</v>
      </c>
      <c r="M8" s="12"/>
      <c r="N8" s="12" t="n">
        <v>15</v>
      </c>
      <c r="O8" s="12" t="n">
        <v>41</v>
      </c>
      <c r="P8" s="12" t="n">
        <v>47</v>
      </c>
      <c r="Q8" s="12" t="n">
        <v>59</v>
      </c>
      <c r="R8" s="12" t="n">
        <v>33</v>
      </c>
      <c r="S8" s="12"/>
      <c r="T8" s="12" t="n">
        <v>11</v>
      </c>
      <c r="U8" s="12" t="n">
        <v>38</v>
      </c>
      <c r="V8" s="12" t="n">
        <v>32</v>
      </c>
      <c r="W8" s="12" t="n">
        <v>89</v>
      </c>
      <c r="X8" s="12"/>
      <c r="Y8" s="12" t="n">
        <v>76</v>
      </c>
      <c r="Z8" s="12" t="n">
        <v>23</v>
      </c>
      <c r="AA8" s="12" t="n">
        <v>48</v>
      </c>
      <c r="AB8" s="12" t="n">
        <v>19</v>
      </c>
      <c r="AC8" s="12" t="n">
        <v>16</v>
      </c>
      <c r="AD8" s="12" t="n">
        <v>10</v>
      </c>
      <c r="AE8" s="12"/>
      <c r="AF8" s="12" t="n">
        <v>93</v>
      </c>
      <c r="AG8" s="12"/>
      <c r="AH8" s="12" t="n">
        <v>179</v>
      </c>
      <c r="AI8" s="12"/>
      <c r="AJ8" s="12" t="n">
        <v>49</v>
      </c>
      <c r="AK8" s="12" t="n">
        <v>39</v>
      </c>
      <c r="AL8" s="12" t="n">
        <v>29</v>
      </c>
      <c r="AM8" s="12" t="n">
        <v>13</v>
      </c>
      <c r="AN8" s="12" t="n">
        <v>12</v>
      </c>
      <c r="AO8" s="12" t="n">
        <v>25</v>
      </c>
      <c r="AP8" s="12" t="n">
        <v>27</v>
      </c>
    </row>
    <row r="9">
      <c r="B9" s="20" t="s">
        <v>352</v>
      </c>
      <c r="C9" s="19" t="n">
        <v>0.133933590155178</v>
      </c>
      <c r="D9" s="19" t="n">
        <v>0.167860077590836</v>
      </c>
      <c r="E9" s="19" t="n">
        <v>0.106051279782998</v>
      </c>
      <c r="F9" s="19"/>
      <c r="G9" s="19" t="n">
        <v>0.130371810521521</v>
      </c>
      <c r="H9" s="19" t="n">
        <v>0.202584195005039</v>
      </c>
      <c r="I9" s="19" t="n">
        <v>0.0961895496799245</v>
      </c>
      <c r="J9" s="19" t="n">
        <v>0.0803681430834098</v>
      </c>
      <c r="K9" s="19" t="n">
        <v>0.125269735088903</v>
      </c>
      <c r="L9" s="19" t="n">
        <v>0.132309749987471</v>
      </c>
      <c r="M9" s="19"/>
      <c r="N9" s="19" t="n">
        <v>0.138930196250737</v>
      </c>
      <c r="O9" s="19" t="n">
        <v>0</v>
      </c>
      <c r="P9" s="19" t="n">
        <v>0.195355987886579</v>
      </c>
      <c r="Q9" s="19" t="n">
        <v>0.0889898628036832</v>
      </c>
      <c r="R9" s="19" t="n">
        <v>0.29097925506602</v>
      </c>
      <c r="S9" s="19"/>
      <c r="T9" s="19" t="n">
        <v>0.203809341432384</v>
      </c>
      <c r="U9" s="19" t="n">
        <v>0.19287752703994</v>
      </c>
      <c r="V9" s="19" t="n">
        <v>0.0902214813413078</v>
      </c>
      <c r="W9" s="19" t="n">
        <v>0.12857298542672</v>
      </c>
      <c r="X9" s="19"/>
      <c r="Y9" s="19" t="n">
        <v>0.205729087216537</v>
      </c>
      <c r="Z9" s="19" t="n">
        <v>0.0414394615454179</v>
      </c>
      <c r="AA9" s="19" t="n">
        <v>0.100251770788987</v>
      </c>
      <c r="AB9" s="19" t="n">
        <v>0.117982179062602</v>
      </c>
      <c r="AC9" s="19" t="n">
        <v>0.146889664859053</v>
      </c>
      <c r="AD9" s="19" t="n">
        <v>0</v>
      </c>
      <c r="AE9" s="19"/>
      <c r="AF9" s="19" t="n">
        <v>0.16067204712404</v>
      </c>
      <c r="AG9" s="19"/>
      <c r="AH9" s="19" t="n">
        <v>0.116479818091242</v>
      </c>
      <c r="AI9" s="19"/>
      <c r="AJ9" s="19" t="n">
        <v>0.127193360713065</v>
      </c>
      <c r="AK9" s="19" t="n">
        <v>0.120163531868097</v>
      </c>
      <c r="AL9" s="19" t="n">
        <v>0.12418880855998</v>
      </c>
      <c r="AM9" s="19" t="n">
        <v>0.287019582819154</v>
      </c>
      <c r="AN9" s="19" t="n">
        <v>0.139647005458673</v>
      </c>
      <c r="AO9" s="19" t="n">
        <v>0.176514575650482</v>
      </c>
      <c r="AP9" s="19" t="n">
        <v>0.0604303082602584</v>
      </c>
    </row>
    <row r="10">
      <c r="B10" s="20" t="s">
        <v>349</v>
      </c>
      <c r="C10" s="19" t="n">
        <v>0.784551143019047</v>
      </c>
      <c r="D10" s="19" t="n">
        <v>0.748454086349418</v>
      </c>
      <c r="E10" s="19" t="n">
        <v>0.814217324626957</v>
      </c>
      <c r="F10" s="19"/>
      <c r="G10" s="19" t="n">
        <v>0.812176278598735</v>
      </c>
      <c r="H10" s="19" t="n">
        <v>0.748501694687589</v>
      </c>
      <c r="I10" s="19" t="n">
        <v>0.708964213351664</v>
      </c>
      <c r="J10" s="19" t="n">
        <v>0.793343451444639</v>
      </c>
      <c r="K10" s="19" t="n">
        <v>0.806029065288023</v>
      </c>
      <c r="L10" s="19" t="n">
        <v>0.816219079659012</v>
      </c>
      <c r="M10" s="19"/>
      <c r="N10" s="19" t="n">
        <v>0.794671448480464</v>
      </c>
      <c r="O10" s="19" t="n">
        <v>0.904135469277741</v>
      </c>
      <c r="P10" s="19" t="n">
        <v>0.688489720844369</v>
      </c>
      <c r="Q10" s="19" t="n">
        <v>0.851564312820492</v>
      </c>
      <c r="R10" s="19" t="n">
        <v>0.647551159125075</v>
      </c>
      <c r="S10" s="19"/>
      <c r="T10" s="19" t="n">
        <v>0.796190658567616</v>
      </c>
      <c r="U10" s="19" t="n">
        <v>0.75843738256792</v>
      </c>
      <c r="V10" s="19" t="n">
        <v>0.764052634764004</v>
      </c>
      <c r="W10" s="19" t="n">
        <v>0.7745531022936</v>
      </c>
      <c r="X10" s="19"/>
      <c r="Y10" s="19" t="n">
        <v>0.681953550749779</v>
      </c>
      <c r="Z10" s="19" t="n">
        <v>0.869569264340979</v>
      </c>
      <c r="AA10" s="19" t="n">
        <v>0.82805666921955</v>
      </c>
      <c r="AB10" s="19" t="n">
        <v>0.828559688442272</v>
      </c>
      <c r="AC10" s="19" t="n">
        <v>0.803928743190024</v>
      </c>
      <c r="AD10" s="19" t="n">
        <v>1</v>
      </c>
      <c r="AE10" s="19"/>
      <c r="AF10" s="19" t="n">
        <v>0.781783260835038</v>
      </c>
      <c r="AG10" s="19"/>
      <c r="AH10" s="19" t="n">
        <v>0.824559649975964</v>
      </c>
      <c r="AI10" s="19"/>
      <c r="AJ10" s="19" t="n">
        <v>0.722599005054718</v>
      </c>
      <c r="AK10" s="19" t="n">
        <v>0.771110519535965</v>
      </c>
      <c r="AL10" s="19" t="n">
        <v>0.875811191440021</v>
      </c>
      <c r="AM10" s="19" t="n">
        <v>0.712980417180846</v>
      </c>
      <c r="AN10" s="19" t="n">
        <v>0.758266168370531</v>
      </c>
      <c r="AO10" s="19" t="n">
        <v>0.702815021295111</v>
      </c>
      <c r="AP10" s="19" t="n">
        <v>0.939569691739742</v>
      </c>
    </row>
    <row r="11">
      <c r="B11" s="20" t="s">
        <v>209</v>
      </c>
      <c r="C11" s="21" t="n">
        <v>0.0815152668257759</v>
      </c>
      <c r="D11" s="21" t="n">
        <v>0.0836858360597463</v>
      </c>
      <c r="E11" s="21" t="n">
        <v>0.0797313955900446</v>
      </c>
      <c r="F11" s="21"/>
      <c r="G11" s="21" t="n">
        <v>0.0574519108797436</v>
      </c>
      <c r="H11" s="21" t="n">
        <v>0.0489141103073715</v>
      </c>
      <c r="I11" s="21" t="n">
        <v>0.194846236968411</v>
      </c>
      <c r="J11" s="21" t="n">
        <v>0.126288405471951</v>
      </c>
      <c r="K11" s="21" t="n">
        <v>0.0687011996230741</v>
      </c>
      <c r="L11" s="21" t="n">
        <v>0.0514711703535175</v>
      </c>
      <c r="M11" s="21"/>
      <c r="N11" s="21" t="n">
        <v>0.0663983552687988</v>
      </c>
      <c r="O11" s="21" t="n">
        <v>0.0958645307222586</v>
      </c>
      <c r="P11" s="21" t="n">
        <v>0.116154291269052</v>
      </c>
      <c r="Q11" s="21" t="n">
        <v>0.0594458243758243</v>
      </c>
      <c r="R11" s="21" t="n">
        <v>0.0614695858089044</v>
      </c>
      <c r="S11" s="21"/>
      <c r="T11" s="21" t="n">
        <v>0</v>
      </c>
      <c r="U11" s="21" t="n">
        <v>0.0486850903921403</v>
      </c>
      <c r="V11" s="21" t="n">
        <v>0.145725883894688</v>
      </c>
      <c r="W11" s="21" t="n">
        <v>0.0968739122796797</v>
      </c>
      <c r="X11" s="21"/>
      <c r="Y11" s="21" t="n">
        <v>0.112317362033683</v>
      </c>
      <c r="Z11" s="21" t="n">
        <v>0.0889912741136033</v>
      </c>
      <c r="AA11" s="21" t="n">
        <v>0.0716915599914631</v>
      </c>
      <c r="AB11" s="21" t="n">
        <v>0.0534581324951253</v>
      </c>
      <c r="AC11" s="21" t="n">
        <v>0.0491815919509232</v>
      </c>
      <c r="AD11" s="21" t="n">
        <v>0</v>
      </c>
      <c r="AE11" s="21"/>
      <c r="AF11" s="21" t="n">
        <v>0.0575446920409218</v>
      </c>
      <c r="AG11" s="21"/>
      <c r="AH11" s="21" t="n">
        <v>0.0589605319327939</v>
      </c>
      <c r="AI11" s="21"/>
      <c r="AJ11" s="21" t="n">
        <v>0.150207634232217</v>
      </c>
      <c r="AK11" s="21" t="n">
        <v>0.108725948595937</v>
      </c>
      <c r="AL11" s="21" t="n">
        <v>0</v>
      </c>
      <c r="AM11" s="21" t="n">
        <v>0</v>
      </c>
      <c r="AN11" s="21" t="n">
        <v>0.102086826170796</v>
      </c>
      <c r="AO11" s="21" t="n">
        <v>0.120670403054407</v>
      </c>
      <c r="AP11" s="21" t="n">
        <v>0</v>
      </c>
    </row>
    <row r="12">
      <c r="B12" s="18" t="s">
        <v>351</v>
      </c>
    </row>
    <row r="13">
      <c r="B13" t="s">
        <v>65</v>
      </c>
    </row>
    <row r="14">
      <c r="B14" t="s">
        <v>66</v>
      </c>
    </row>
    <row r="16">
      <c r="B16" s="9" t="str">
        <f>=HYPERLINK("#'Contents'!A1", "Return to Contents")</f>
      </c>
    </row>
  </sheetData>
  <mergeCells count="9">
    <mergeCell ref="D5:E5"/>
    <mergeCell ref="G5:L5"/>
    <mergeCell ref="N5:R5"/>
    <mergeCell ref="T5:W5"/>
    <mergeCell ref="Y5:AD5"/>
    <mergeCell ref="AF5:AF5"/>
    <mergeCell ref="AH5:AH5"/>
    <mergeCell ref="AJ5:AP5"/>
    <mergeCell ref="D2:AJ2"/>
  </mergeCells>
  <pageMargins left="0.7" right="0.7" top="0.75" bottom="0.75" header="0.3" footer="0.3"/>
  <pageSetup paperSize="9" orientation="portrait" horizontalDpi="300" verticalDpi="300" r:id="rId2"/>
  <drawing r:id="rId1"/>
</worksheet>
</file>

<file path=xl/worksheets/sheet10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2.21" hidden="0" customWidth="1"/>
    <col min="20" max="20" width="10.71" hidden="0" customWidth="1"/>
    <col min="21" max="21" width="10.71" hidden="0" customWidth="1"/>
    <col min="22" max="22" width="10.71" hidden="0" customWidth="1"/>
    <col min="23" max="23" width="10.71" hidden="0" customWidth="1"/>
    <col min="24" max="24" width="2.2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2.21" hidden="0" customWidth="1"/>
    <col min="34" max="34" width="10.71" hidden="0" customWidth="1"/>
    <col min="35" max="35" width="2.2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s>
  <sheetData>
    <row r="2" ht="40" customHeight="1">
      <c r="D2" s="16" t="s">
        <v>355</v>
      </c>
    </row>
    <row r="5" ht="30" customHeight="1">
      <c r="B5" s="17"/>
      <c r="C5" s="17"/>
      <c r="D5" s="17" t="s">
        <v>51</v>
      </c>
      <c r="E5" s="17"/>
      <c r="F5" s="17"/>
      <c r="G5" s="17" t="s">
        <v>52</v>
      </c>
      <c r="H5" s="17"/>
      <c r="I5" s="17"/>
      <c r="J5" s="17"/>
      <c r="K5" s="17"/>
      <c r="L5" s="17"/>
      <c r="M5" s="17"/>
      <c r="N5" s="17" t="s">
        <v>53</v>
      </c>
      <c r="O5" s="17"/>
      <c r="P5" s="17"/>
      <c r="Q5" s="17"/>
      <c r="R5" s="17"/>
      <c r="S5" s="17"/>
      <c r="T5" s="17" t="s">
        <v>54</v>
      </c>
      <c r="U5" s="17"/>
      <c r="V5" s="17"/>
      <c r="W5" s="17"/>
      <c r="X5" s="17"/>
      <c r="Y5" s="17" t="s">
        <v>55</v>
      </c>
      <c r="Z5" s="17"/>
      <c r="AA5" s="17"/>
      <c r="AB5" s="17"/>
      <c r="AC5" s="17"/>
      <c r="AD5" s="17"/>
      <c r="AE5" s="17"/>
      <c r="AF5" s="17" t="s">
        <v>42</v>
      </c>
      <c r="AG5" s="17"/>
      <c r="AH5" s="17" t="s">
        <v>43</v>
      </c>
      <c r="AI5" s="17"/>
      <c r="AJ5" s="17" t="s">
        <v>56</v>
      </c>
      <c r="AK5" s="17"/>
      <c r="AL5" s="17"/>
      <c r="AM5" s="17"/>
      <c r="AN5" s="17"/>
      <c r="AO5" s="17"/>
      <c r="AP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R6" s="13" t="s">
        <v>31</v>
      </c>
      <c r="T6" s="13" t="s">
        <v>32</v>
      </c>
      <c r="U6" s="13" t="s">
        <v>33</v>
      </c>
      <c r="V6" s="13" t="s">
        <v>34</v>
      </c>
      <c r="W6" s="13" t="s">
        <v>35</v>
      </c>
      <c r="Y6" s="13" t="s">
        <v>36</v>
      </c>
      <c r="Z6" s="13" t="s">
        <v>37</v>
      </c>
      <c r="AA6" s="13" t="s">
        <v>38</v>
      </c>
      <c r="AB6" s="13" t="s">
        <v>39</v>
      </c>
      <c r="AC6" s="13" t="s">
        <v>40</v>
      </c>
      <c r="AD6" s="13" t="s">
        <v>41</v>
      </c>
      <c r="AF6" s="13" t="s">
        <v>42</v>
      </c>
      <c r="AH6" s="13" t="s">
        <v>43</v>
      </c>
      <c r="AJ6" s="13" t="s">
        <v>44</v>
      </c>
      <c r="AK6" s="13" t="s">
        <v>45</v>
      </c>
      <c r="AL6" s="13" t="s">
        <v>46</v>
      </c>
      <c r="AM6" s="13" t="s">
        <v>47</v>
      </c>
      <c r="AN6" s="13" t="s">
        <v>48</v>
      </c>
      <c r="AO6" s="13" t="s">
        <v>49</v>
      </c>
      <c r="AP6" s="13" t="s">
        <v>50</v>
      </c>
    </row>
    <row r="7" ht="30" customHeight="1">
      <c r="B7" s="11" t="s">
        <v>19</v>
      </c>
      <c r="C7" s="11" t="n">
        <v>193</v>
      </c>
      <c r="D7" s="11" t="n">
        <v>95</v>
      </c>
      <c r="E7" s="11" t="n">
        <v>98</v>
      </c>
      <c r="F7" s="11"/>
      <c r="G7" s="11" t="n">
        <v>23</v>
      </c>
      <c r="H7" s="11" t="n">
        <v>36</v>
      </c>
      <c r="I7" s="11" t="n">
        <v>48</v>
      </c>
      <c r="J7" s="11" t="n">
        <v>32</v>
      </c>
      <c r="K7" s="11" t="n">
        <v>20</v>
      </c>
      <c r="L7" s="11" t="n">
        <v>34</v>
      </c>
      <c r="M7" s="11"/>
      <c r="N7" s="11" t="n">
        <v>9</v>
      </c>
      <c r="O7" s="11" t="n">
        <v>35</v>
      </c>
      <c r="P7" s="11" t="n">
        <v>41</v>
      </c>
      <c r="Q7" s="11" t="n">
        <v>74</v>
      </c>
      <c r="R7" s="11" t="n">
        <v>34</v>
      </c>
      <c r="S7" s="11"/>
      <c r="T7" s="11" t="n">
        <v>7</v>
      </c>
      <c r="U7" s="11" t="n">
        <v>35</v>
      </c>
      <c r="V7" s="11" t="n">
        <v>28</v>
      </c>
      <c r="W7" s="11" t="n">
        <v>101</v>
      </c>
      <c r="X7" s="11"/>
      <c r="Y7" s="11" t="n">
        <v>97</v>
      </c>
      <c r="Z7" s="11" t="n">
        <v>18</v>
      </c>
      <c r="AA7" s="11" t="n">
        <v>44</v>
      </c>
      <c r="AB7" s="11" t="n">
        <v>11</v>
      </c>
      <c r="AC7" s="11" t="n">
        <v>13</v>
      </c>
      <c r="AD7" s="11" t="n">
        <v>8</v>
      </c>
      <c r="AE7" s="11"/>
      <c r="AF7" s="11" t="n">
        <v>100</v>
      </c>
      <c r="AG7" s="11"/>
      <c r="AH7" s="11" t="n">
        <v>180</v>
      </c>
      <c r="AI7" s="11"/>
      <c r="AJ7" s="11" t="n">
        <v>58</v>
      </c>
      <c r="AK7" s="11" t="n">
        <v>38</v>
      </c>
      <c r="AL7" s="11" t="n">
        <v>34</v>
      </c>
      <c r="AM7" s="11" t="n">
        <v>15</v>
      </c>
      <c r="AN7" s="11" t="n">
        <v>11</v>
      </c>
      <c r="AO7" s="11" t="n">
        <v>20</v>
      </c>
      <c r="AP7" s="11" t="n">
        <v>17</v>
      </c>
    </row>
    <row r="8" ht="30" customHeight="1">
      <c r="B8" s="12" t="s">
        <v>20</v>
      </c>
      <c r="C8" s="12" t="n">
        <v>195</v>
      </c>
      <c r="D8" s="12" t="n">
        <v>98</v>
      </c>
      <c r="E8" s="12" t="n">
        <v>96</v>
      </c>
      <c r="F8" s="12"/>
      <c r="G8" s="12" t="n">
        <v>20</v>
      </c>
      <c r="H8" s="12" t="n">
        <v>33</v>
      </c>
      <c r="I8" s="12" t="n">
        <v>41</v>
      </c>
      <c r="J8" s="12" t="n">
        <v>32</v>
      </c>
      <c r="K8" s="12" t="n">
        <v>26</v>
      </c>
      <c r="L8" s="12" t="n">
        <v>43</v>
      </c>
      <c r="M8" s="12"/>
      <c r="N8" s="12" t="n">
        <v>11</v>
      </c>
      <c r="O8" s="12" t="n">
        <v>40</v>
      </c>
      <c r="P8" s="12" t="n">
        <v>54</v>
      </c>
      <c r="Q8" s="12" t="n">
        <v>61</v>
      </c>
      <c r="R8" s="12" t="n">
        <v>29</v>
      </c>
      <c r="S8" s="12"/>
      <c r="T8" s="12" t="n">
        <v>6</v>
      </c>
      <c r="U8" s="12" t="n">
        <v>41</v>
      </c>
      <c r="V8" s="12" t="n">
        <v>30</v>
      </c>
      <c r="W8" s="12" t="n">
        <v>97</v>
      </c>
      <c r="X8" s="12"/>
      <c r="Y8" s="12" t="n">
        <v>86</v>
      </c>
      <c r="Z8" s="12" t="n">
        <v>17</v>
      </c>
      <c r="AA8" s="12" t="n">
        <v>56</v>
      </c>
      <c r="AB8" s="12" t="n">
        <v>15</v>
      </c>
      <c r="AC8" s="12" t="n">
        <v>9</v>
      </c>
      <c r="AD8" s="12" t="n">
        <v>9</v>
      </c>
      <c r="AE8" s="12"/>
      <c r="AF8" s="12" t="n">
        <v>107</v>
      </c>
      <c r="AG8" s="12"/>
      <c r="AH8" s="12" t="n">
        <v>181</v>
      </c>
      <c r="AI8" s="12"/>
      <c r="AJ8" s="12" t="n">
        <v>50</v>
      </c>
      <c r="AK8" s="12" t="n">
        <v>38</v>
      </c>
      <c r="AL8" s="12" t="n">
        <v>32</v>
      </c>
      <c r="AM8" s="12" t="n">
        <v>15</v>
      </c>
      <c r="AN8" s="12" t="n">
        <v>15</v>
      </c>
      <c r="AO8" s="12" t="n">
        <v>17</v>
      </c>
      <c r="AP8" s="12" t="n">
        <v>28</v>
      </c>
    </row>
    <row r="9">
      <c r="B9" s="20" t="s">
        <v>354</v>
      </c>
      <c r="C9" s="19" t="n">
        <v>0.127727964008718</v>
      </c>
      <c r="D9" s="19" t="n">
        <v>0.139849947944223</v>
      </c>
      <c r="E9" s="19" t="n">
        <v>0.115384860441636</v>
      </c>
      <c r="F9" s="19"/>
      <c r="G9" s="19" t="n">
        <v>0.186761042772065</v>
      </c>
      <c r="H9" s="19" t="n">
        <v>0.145678826629647</v>
      </c>
      <c r="I9" s="19" t="n">
        <v>0.0891831458125456</v>
      </c>
      <c r="J9" s="19" t="n">
        <v>0.0893833095734086</v>
      </c>
      <c r="K9" s="19" t="n">
        <v>0.0965199379563788</v>
      </c>
      <c r="L9" s="19" t="n">
        <v>0.170985075936408</v>
      </c>
      <c r="M9" s="19"/>
      <c r="N9" s="19" t="n">
        <v>0.176222110670762</v>
      </c>
      <c r="O9" s="19" t="n">
        <v>0.0496422667639169</v>
      </c>
      <c r="P9" s="19" t="n">
        <v>0.101958274249781</v>
      </c>
      <c r="Q9" s="19" t="n">
        <v>0.13923079790259</v>
      </c>
      <c r="R9" s="19" t="n">
        <v>0.242430813591662</v>
      </c>
      <c r="S9" s="19"/>
      <c r="T9" s="19" t="n">
        <v>0</v>
      </c>
      <c r="U9" s="19" t="n">
        <v>0.173229966602831</v>
      </c>
      <c r="V9" s="19" t="n">
        <v>0.133467763777756</v>
      </c>
      <c r="W9" s="19" t="n">
        <v>0.111591610554744</v>
      </c>
      <c r="X9" s="19"/>
      <c r="Y9" s="19" t="n">
        <v>0.143397431596428</v>
      </c>
      <c r="Z9" s="19" t="n">
        <v>0.147997355917661</v>
      </c>
      <c r="AA9" s="19" t="n">
        <v>0.151323764669154</v>
      </c>
      <c r="AB9" s="19" t="n">
        <v>0.0643163077065769</v>
      </c>
      <c r="AC9" s="19" t="n">
        <v>0.0689260671653675</v>
      </c>
      <c r="AD9" s="19" t="n">
        <v>0</v>
      </c>
      <c r="AE9" s="19"/>
      <c r="AF9" s="19" t="n">
        <v>0.132401610801114</v>
      </c>
      <c r="AG9" s="19"/>
      <c r="AH9" s="19" t="n">
        <v>0.131907402191303</v>
      </c>
      <c r="AI9" s="19"/>
      <c r="AJ9" s="19" t="n">
        <v>0.227081407898052</v>
      </c>
      <c r="AK9" s="19" t="n">
        <v>0.131984314475845</v>
      </c>
      <c r="AL9" s="19" t="n">
        <v>0.172571006863519</v>
      </c>
      <c r="AM9" s="19" t="n">
        <v>0.0398669625441947</v>
      </c>
      <c r="AN9" s="19" t="n">
        <v>0.116417455977453</v>
      </c>
      <c r="AO9" s="19" t="n">
        <v>0.0391467247359966</v>
      </c>
      <c r="AP9" s="19" t="n">
        <v>0</v>
      </c>
    </row>
    <row r="10">
      <c r="B10" s="20" t="s">
        <v>349</v>
      </c>
      <c r="C10" s="19" t="n">
        <v>0.743860447763002</v>
      </c>
      <c r="D10" s="19" t="n">
        <v>0.721639741022462</v>
      </c>
      <c r="E10" s="19" t="n">
        <v>0.766486487039368</v>
      </c>
      <c r="F10" s="19"/>
      <c r="G10" s="19" t="n">
        <v>0.729556838419593</v>
      </c>
      <c r="H10" s="19" t="n">
        <v>0.791597447079179</v>
      </c>
      <c r="I10" s="19" t="n">
        <v>0.655093372427829</v>
      </c>
      <c r="J10" s="19" t="n">
        <v>0.850887101955505</v>
      </c>
      <c r="K10" s="19" t="n">
        <v>0.70794868357161</v>
      </c>
      <c r="L10" s="19" t="n">
        <v>0.739871640977332</v>
      </c>
      <c r="M10" s="19"/>
      <c r="N10" s="19" t="n">
        <v>0.564918337493132</v>
      </c>
      <c r="O10" s="19" t="n">
        <v>0.907923732167515</v>
      </c>
      <c r="P10" s="19" t="n">
        <v>0.747355935767286</v>
      </c>
      <c r="Q10" s="19" t="n">
        <v>0.719514924746572</v>
      </c>
      <c r="R10" s="19" t="n">
        <v>0.629173994485368</v>
      </c>
      <c r="S10" s="19"/>
      <c r="T10" s="19" t="n">
        <v>1</v>
      </c>
      <c r="U10" s="19" t="n">
        <v>0.727940529399937</v>
      </c>
      <c r="V10" s="19" t="n">
        <v>0.734005278065309</v>
      </c>
      <c r="W10" s="19" t="n">
        <v>0.747951436773141</v>
      </c>
      <c r="X10" s="19"/>
      <c r="Y10" s="19" t="n">
        <v>0.726213843730056</v>
      </c>
      <c r="Z10" s="19" t="n">
        <v>0.742917086634075</v>
      </c>
      <c r="AA10" s="19" t="n">
        <v>0.779548209523904</v>
      </c>
      <c r="AB10" s="19" t="n">
        <v>0.709485881657447</v>
      </c>
      <c r="AC10" s="19" t="n">
        <v>0.931073932834633</v>
      </c>
      <c r="AD10" s="19" t="n">
        <v>0.775400402402673</v>
      </c>
      <c r="AE10" s="19"/>
      <c r="AF10" s="19" t="n">
        <v>0.748210933558629</v>
      </c>
      <c r="AG10" s="19"/>
      <c r="AH10" s="19" t="n">
        <v>0.746203223063779</v>
      </c>
      <c r="AI10" s="19"/>
      <c r="AJ10" s="19" t="n">
        <v>0.660181642336212</v>
      </c>
      <c r="AK10" s="19" t="n">
        <v>0.718308802912048</v>
      </c>
      <c r="AL10" s="19" t="n">
        <v>0.684200482072947</v>
      </c>
      <c r="AM10" s="19" t="n">
        <v>0.775673772267122</v>
      </c>
      <c r="AN10" s="19" t="n">
        <v>0.795683529406548</v>
      </c>
      <c r="AO10" s="19" t="n">
        <v>0.863018139128857</v>
      </c>
      <c r="AP10" s="19" t="n">
        <v>0.87946537748912</v>
      </c>
    </row>
    <row r="11">
      <c r="B11" s="20" t="s">
        <v>209</v>
      </c>
      <c r="C11" s="21" t="n">
        <v>0.128411588228281</v>
      </c>
      <c r="D11" s="21" t="n">
        <v>0.138510311033314</v>
      </c>
      <c r="E11" s="21" t="n">
        <v>0.118128652518996</v>
      </c>
      <c r="F11" s="21"/>
      <c r="G11" s="21" t="n">
        <v>0.0836821188083422</v>
      </c>
      <c r="H11" s="21" t="n">
        <v>0.0627237262911737</v>
      </c>
      <c r="I11" s="21" t="n">
        <v>0.255723481759626</v>
      </c>
      <c r="J11" s="21" t="n">
        <v>0.059729588471086</v>
      </c>
      <c r="K11" s="21" t="n">
        <v>0.195531378472011</v>
      </c>
      <c r="L11" s="21" t="n">
        <v>0.0891432830862604</v>
      </c>
      <c r="M11" s="21"/>
      <c r="N11" s="21" t="n">
        <v>0.258859551836106</v>
      </c>
      <c r="O11" s="21" t="n">
        <v>0.0424340010685682</v>
      </c>
      <c r="P11" s="21" t="n">
        <v>0.150685789982933</v>
      </c>
      <c r="Q11" s="21" t="n">
        <v>0.141254277350838</v>
      </c>
      <c r="R11" s="21" t="n">
        <v>0.12839519192297</v>
      </c>
      <c r="S11" s="21"/>
      <c r="T11" s="21" t="n">
        <v>0</v>
      </c>
      <c r="U11" s="21" t="n">
        <v>0.0988295039972323</v>
      </c>
      <c r="V11" s="21" t="n">
        <v>0.132526958156935</v>
      </c>
      <c r="W11" s="21" t="n">
        <v>0.140456952672115</v>
      </c>
      <c r="X11" s="21"/>
      <c r="Y11" s="21" t="n">
        <v>0.130388724673516</v>
      </c>
      <c r="Z11" s="21" t="n">
        <v>0.109085557448264</v>
      </c>
      <c r="AA11" s="21" t="n">
        <v>0.0691280258069414</v>
      </c>
      <c r="AB11" s="21" t="n">
        <v>0.226197810635977</v>
      </c>
      <c r="AC11" s="21" t="n">
        <v>0</v>
      </c>
      <c r="AD11" s="21" t="n">
        <v>0.224599597597327</v>
      </c>
      <c r="AE11" s="21"/>
      <c r="AF11" s="21" t="n">
        <v>0.119387455640256</v>
      </c>
      <c r="AG11" s="21"/>
      <c r="AH11" s="21" t="n">
        <v>0.121889374744918</v>
      </c>
      <c r="AI11" s="21"/>
      <c r="AJ11" s="21" t="n">
        <v>0.112736949765736</v>
      </c>
      <c r="AK11" s="21" t="n">
        <v>0.149706882612107</v>
      </c>
      <c r="AL11" s="21" t="n">
        <v>0.143228511063534</v>
      </c>
      <c r="AM11" s="21" t="n">
        <v>0.184459265188684</v>
      </c>
      <c r="AN11" s="21" t="n">
        <v>0.0878990146159995</v>
      </c>
      <c r="AO11" s="21" t="n">
        <v>0.0978351361351461</v>
      </c>
      <c r="AP11" s="21" t="n">
        <v>0.12053462251088</v>
      </c>
    </row>
    <row r="12">
      <c r="B12" s="18" t="s">
        <v>351</v>
      </c>
    </row>
    <row r="13">
      <c r="B13" t="s">
        <v>65</v>
      </c>
    </row>
    <row r="14">
      <c r="B14" t="s">
        <v>66</v>
      </c>
    </row>
    <row r="16">
      <c r="B16" s="9" t="str">
        <f>=HYPERLINK("#'Contents'!A1", "Return to Contents")</f>
      </c>
    </row>
  </sheetData>
  <mergeCells count="9">
    <mergeCell ref="D5:E5"/>
    <mergeCell ref="G5:L5"/>
    <mergeCell ref="N5:R5"/>
    <mergeCell ref="T5:W5"/>
    <mergeCell ref="Y5:AD5"/>
    <mergeCell ref="AF5:AF5"/>
    <mergeCell ref="AH5:AH5"/>
    <mergeCell ref="AJ5:AP5"/>
    <mergeCell ref="D2:AJ2"/>
  </mergeCells>
  <pageMargins left="0.7" right="0.7" top="0.75" bottom="0.75" header="0.3" footer="0.3"/>
  <pageSetup paperSize="9" orientation="portrait" horizontalDpi="300" verticalDpi="300" r:id="rId2"/>
  <drawing r:id="rId1"/>
</worksheet>
</file>

<file path=xl/worksheets/sheet10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2.21" hidden="0" customWidth="1"/>
    <col min="20" max="20" width="10.71" hidden="0" customWidth="1"/>
    <col min="21" max="21" width="10.71" hidden="0" customWidth="1"/>
    <col min="22" max="22" width="10.71" hidden="0" customWidth="1"/>
    <col min="23" max="23" width="10.71" hidden="0" customWidth="1"/>
    <col min="24" max="24" width="2.2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2.21" hidden="0" customWidth="1"/>
    <col min="34" max="34" width="10.71" hidden="0" customWidth="1"/>
    <col min="35" max="35" width="2.2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s>
  <sheetData>
    <row r="2" ht="40" customHeight="1">
      <c r="D2" s="16" t="s">
        <v>357</v>
      </c>
    </row>
    <row r="5" ht="30" customHeight="1">
      <c r="B5" s="17"/>
      <c r="C5" s="17"/>
      <c r="D5" s="17" t="s">
        <v>51</v>
      </c>
      <c r="E5" s="17"/>
      <c r="F5" s="17"/>
      <c r="G5" s="17" t="s">
        <v>52</v>
      </c>
      <c r="H5" s="17"/>
      <c r="I5" s="17"/>
      <c r="J5" s="17"/>
      <c r="K5" s="17"/>
      <c r="L5" s="17"/>
      <c r="M5" s="17"/>
      <c r="N5" s="17" t="s">
        <v>53</v>
      </c>
      <c r="O5" s="17"/>
      <c r="P5" s="17"/>
      <c r="Q5" s="17"/>
      <c r="R5" s="17"/>
      <c r="S5" s="17"/>
      <c r="T5" s="17" t="s">
        <v>54</v>
      </c>
      <c r="U5" s="17"/>
      <c r="V5" s="17"/>
      <c r="W5" s="17"/>
      <c r="X5" s="17"/>
      <c r="Y5" s="17" t="s">
        <v>55</v>
      </c>
      <c r="Z5" s="17"/>
      <c r="AA5" s="17"/>
      <c r="AB5" s="17"/>
      <c r="AC5" s="17"/>
      <c r="AD5" s="17"/>
      <c r="AE5" s="17"/>
      <c r="AF5" s="17" t="s">
        <v>42</v>
      </c>
      <c r="AG5" s="17"/>
      <c r="AH5" s="17" t="s">
        <v>43</v>
      </c>
      <c r="AI5" s="17"/>
      <c r="AJ5" s="17" t="s">
        <v>56</v>
      </c>
      <c r="AK5" s="17"/>
      <c r="AL5" s="17"/>
      <c r="AM5" s="17"/>
      <c r="AN5" s="17"/>
      <c r="AO5" s="17"/>
      <c r="AP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R6" s="13" t="s">
        <v>31</v>
      </c>
      <c r="T6" s="13" t="s">
        <v>32</v>
      </c>
      <c r="U6" s="13" t="s">
        <v>33</v>
      </c>
      <c r="V6" s="13" t="s">
        <v>34</v>
      </c>
      <c r="W6" s="13" t="s">
        <v>35</v>
      </c>
      <c r="Y6" s="13" t="s">
        <v>36</v>
      </c>
      <c r="Z6" s="13" t="s">
        <v>37</v>
      </c>
      <c r="AA6" s="13" t="s">
        <v>38</v>
      </c>
      <c r="AB6" s="13" t="s">
        <v>39</v>
      </c>
      <c r="AC6" s="13" t="s">
        <v>40</v>
      </c>
      <c r="AD6" s="13" t="s">
        <v>41</v>
      </c>
      <c r="AF6" s="13" t="s">
        <v>42</v>
      </c>
      <c r="AH6" s="13" t="s">
        <v>43</v>
      </c>
      <c r="AJ6" s="13" t="s">
        <v>44</v>
      </c>
      <c r="AK6" s="13" t="s">
        <v>45</v>
      </c>
      <c r="AL6" s="13" t="s">
        <v>46</v>
      </c>
      <c r="AM6" s="13" t="s">
        <v>47</v>
      </c>
      <c r="AN6" s="13" t="s">
        <v>48</v>
      </c>
      <c r="AO6" s="13" t="s">
        <v>49</v>
      </c>
      <c r="AP6" s="13" t="s">
        <v>50</v>
      </c>
    </row>
    <row r="7" ht="30" customHeight="1">
      <c r="B7" s="11" t="s">
        <v>19</v>
      </c>
      <c r="C7" s="11" t="n">
        <v>196</v>
      </c>
      <c r="D7" s="11" t="n">
        <v>103</v>
      </c>
      <c r="E7" s="11" t="n">
        <v>93</v>
      </c>
      <c r="F7" s="11"/>
      <c r="G7" s="11" t="n">
        <v>22</v>
      </c>
      <c r="H7" s="11" t="n">
        <v>42</v>
      </c>
      <c r="I7" s="11" t="n">
        <v>46</v>
      </c>
      <c r="J7" s="11" t="n">
        <v>32</v>
      </c>
      <c r="K7" s="11" t="n">
        <v>24</v>
      </c>
      <c r="L7" s="11" t="n">
        <v>30</v>
      </c>
      <c r="M7" s="11"/>
      <c r="N7" s="11" t="n">
        <v>10</v>
      </c>
      <c r="O7" s="11" t="n">
        <v>34</v>
      </c>
      <c r="P7" s="11" t="n">
        <v>39</v>
      </c>
      <c r="Q7" s="11" t="n">
        <v>76</v>
      </c>
      <c r="R7" s="11" t="n">
        <v>37</v>
      </c>
      <c r="S7" s="11"/>
      <c r="T7" s="11" t="n">
        <v>10</v>
      </c>
      <c r="U7" s="11" t="n">
        <v>32</v>
      </c>
      <c r="V7" s="11" t="n">
        <v>31</v>
      </c>
      <c r="W7" s="11" t="n">
        <v>105</v>
      </c>
      <c r="X7" s="11"/>
      <c r="Y7" s="11" t="n">
        <v>95</v>
      </c>
      <c r="Z7" s="11" t="n">
        <v>21</v>
      </c>
      <c r="AA7" s="11" t="n">
        <v>37</v>
      </c>
      <c r="AB7" s="11" t="n">
        <v>10</v>
      </c>
      <c r="AC7" s="11" t="n">
        <v>15</v>
      </c>
      <c r="AD7" s="11" t="n">
        <v>15</v>
      </c>
      <c r="AE7" s="11"/>
      <c r="AF7" s="11" t="n">
        <v>93</v>
      </c>
      <c r="AG7" s="11"/>
      <c r="AH7" s="11" t="n">
        <v>186</v>
      </c>
      <c r="AI7" s="11"/>
      <c r="AJ7" s="11" t="n">
        <v>62</v>
      </c>
      <c r="AK7" s="11" t="n">
        <v>27</v>
      </c>
      <c r="AL7" s="11" t="n">
        <v>41</v>
      </c>
      <c r="AM7" s="11" t="n">
        <v>22</v>
      </c>
      <c r="AN7" s="11" t="n">
        <v>13</v>
      </c>
      <c r="AO7" s="11" t="n">
        <v>13</v>
      </c>
      <c r="AP7" s="11" t="n">
        <v>18</v>
      </c>
    </row>
    <row r="8" ht="30" customHeight="1">
      <c r="B8" s="12" t="s">
        <v>20</v>
      </c>
      <c r="C8" s="12" t="n">
        <v>189</v>
      </c>
      <c r="D8" s="12" t="n">
        <v>102</v>
      </c>
      <c r="E8" s="12" t="n">
        <v>88</v>
      </c>
      <c r="F8" s="12"/>
      <c r="G8" s="12" t="n">
        <v>18</v>
      </c>
      <c r="H8" s="12" t="n">
        <v>39</v>
      </c>
      <c r="I8" s="12" t="n">
        <v>42</v>
      </c>
      <c r="J8" s="12" t="n">
        <v>30</v>
      </c>
      <c r="K8" s="12" t="n">
        <v>28</v>
      </c>
      <c r="L8" s="12" t="n">
        <v>32</v>
      </c>
      <c r="M8" s="12"/>
      <c r="N8" s="12" t="n">
        <v>11</v>
      </c>
      <c r="O8" s="12" t="n">
        <v>39</v>
      </c>
      <c r="P8" s="12" t="n">
        <v>49</v>
      </c>
      <c r="Q8" s="12" t="n">
        <v>61</v>
      </c>
      <c r="R8" s="12" t="n">
        <v>29</v>
      </c>
      <c r="S8" s="12"/>
      <c r="T8" s="12" t="n">
        <v>9</v>
      </c>
      <c r="U8" s="12" t="n">
        <v>35</v>
      </c>
      <c r="V8" s="12" t="n">
        <v>31</v>
      </c>
      <c r="W8" s="12" t="n">
        <v>94</v>
      </c>
      <c r="X8" s="12"/>
      <c r="Y8" s="12" t="n">
        <v>85</v>
      </c>
      <c r="Z8" s="12" t="n">
        <v>20</v>
      </c>
      <c r="AA8" s="12" t="n">
        <v>42</v>
      </c>
      <c r="AB8" s="12" t="n">
        <v>11</v>
      </c>
      <c r="AC8" s="12" t="n">
        <v>13</v>
      </c>
      <c r="AD8" s="12" t="n">
        <v>15</v>
      </c>
      <c r="AE8" s="12"/>
      <c r="AF8" s="12" t="n">
        <v>93</v>
      </c>
      <c r="AG8" s="12"/>
      <c r="AH8" s="12" t="n">
        <v>181</v>
      </c>
      <c r="AI8" s="12"/>
      <c r="AJ8" s="12" t="n">
        <v>54</v>
      </c>
      <c r="AK8" s="12" t="n">
        <v>24</v>
      </c>
      <c r="AL8" s="12" t="n">
        <v>34</v>
      </c>
      <c r="AM8" s="12" t="n">
        <v>24</v>
      </c>
      <c r="AN8" s="12" t="n">
        <v>15</v>
      </c>
      <c r="AO8" s="12" t="n">
        <v>12</v>
      </c>
      <c r="AP8" s="12" t="n">
        <v>26</v>
      </c>
    </row>
    <row r="9">
      <c r="B9" s="20" t="s">
        <v>356</v>
      </c>
      <c r="C9" s="19" t="n">
        <v>0.175125997261128</v>
      </c>
      <c r="D9" s="19" t="n">
        <v>0.216450835450719</v>
      </c>
      <c r="E9" s="19" t="n">
        <v>0.127062360723682</v>
      </c>
      <c r="F9" s="19"/>
      <c r="G9" s="19" t="n">
        <v>0.105645986875415</v>
      </c>
      <c r="H9" s="19" t="n">
        <v>0.18857053669817</v>
      </c>
      <c r="I9" s="19" t="n">
        <v>0.252854989411737</v>
      </c>
      <c r="J9" s="19" t="n">
        <v>0.165281884242685</v>
      </c>
      <c r="K9" s="19" t="n">
        <v>0.133325504943209</v>
      </c>
      <c r="L9" s="19" t="n">
        <v>0.142624839979161</v>
      </c>
      <c r="M9" s="19"/>
      <c r="N9" s="19" t="n">
        <v>0.173913109168496</v>
      </c>
      <c r="O9" s="19" t="n">
        <v>0.128726204762386</v>
      </c>
      <c r="P9" s="19" t="n">
        <v>0.168678270514568</v>
      </c>
      <c r="Q9" s="19" t="n">
        <v>0.123135073831016</v>
      </c>
      <c r="R9" s="19" t="n">
        <v>0.359366485823193</v>
      </c>
      <c r="S9" s="19"/>
      <c r="T9" s="19" t="n">
        <v>0.162863475317945</v>
      </c>
      <c r="U9" s="19" t="n">
        <v>0.202800308263369</v>
      </c>
      <c r="V9" s="19" t="n">
        <v>0.16791777422977</v>
      </c>
      <c r="W9" s="19" t="n">
        <v>0.177027845014948</v>
      </c>
      <c r="X9" s="19"/>
      <c r="Y9" s="19" t="n">
        <v>0.217645207960314</v>
      </c>
      <c r="Z9" s="19" t="n">
        <v>0.119696791156347</v>
      </c>
      <c r="AA9" s="19" t="n">
        <v>0.200657135291167</v>
      </c>
      <c r="AB9" s="19" t="n">
        <v>0.101499408815851</v>
      </c>
      <c r="AC9" s="19" t="n">
        <v>0</v>
      </c>
      <c r="AD9" s="19" t="n">
        <v>0.114913081752713</v>
      </c>
      <c r="AE9" s="19"/>
      <c r="AF9" s="19" t="n">
        <v>0.140944821496049</v>
      </c>
      <c r="AG9" s="19"/>
      <c r="AH9" s="19" t="n">
        <v>0.163666393314865</v>
      </c>
      <c r="AI9" s="19"/>
      <c r="AJ9" s="19" t="n">
        <v>0.223873910593281</v>
      </c>
      <c r="AK9" s="19" t="n">
        <v>0.0862786397236679</v>
      </c>
      <c r="AL9" s="19" t="n">
        <v>0.199332572151818</v>
      </c>
      <c r="AM9" s="19" t="n">
        <v>0.28584396363688</v>
      </c>
      <c r="AN9" s="19" t="n">
        <v>0.0687374160412794</v>
      </c>
      <c r="AO9" s="19" t="n">
        <v>0.190875402771579</v>
      </c>
      <c r="AP9" s="19" t="n">
        <v>0.081902497321027</v>
      </c>
    </row>
    <row r="10">
      <c r="B10" s="20" t="s">
        <v>349</v>
      </c>
      <c r="C10" s="19" t="n">
        <v>0.665983428924944</v>
      </c>
      <c r="D10" s="19" t="n">
        <v>0.63685927332081</v>
      </c>
      <c r="E10" s="19" t="n">
        <v>0.699856830267618</v>
      </c>
      <c r="F10" s="19"/>
      <c r="G10" s="19" t="n">
        <v>0.894354013124585</v>
      </c>
      <c r="H10" s="19" t="n">
        <v>0.729423946895062</v>
      </c>
      <c r="I10" s="19" t="n">
        <v>0.623684062076374</v>
      </c>
      <c r="J10" s="19" t="n">
        <v>0.764095656695743</v>
      </c>
      <c r="K10" s="19" t="n">
        <v>0.582000785066405</v>
      </c>
      <c r="L10" s="19" t="n">
        <v>0.494521855434766</v>
      </c>
      <c r="M10" s="19"/>
      <c r="N10" s="19" t="n">
        <v>0.826086890831504</v>
      </c>
      <c r="O10" s="19" t="n">
        <v>0.719975213833113</v>
      </c>
      <c r="P10" s="19" t="n">
        <v>0.606928562890714</v>
      </c>
      <c r="Q10" s="19" t="n">
        <v>0.732182685680566</v>
      </c>
      <c r="R10" s="19" t="n">
        <v>0.489967708525676</v>
      </c>
      <c r="S10" s="19"/>
      <c r="T10" s="19" t="n">
        <v>0.837136524682055</v>
      </c>
      <c r="U10" s="19" t="n">
        <v>0.654019123998728</v>
      </c>
      <c r="V10" s="19" t="n">
        <v>0.694817169414995</v>
      </c>
      <c r="W10" s="19" t="n">
        <v>0.670529603934644</v>
      </c>
      <c r="X10" s="19"/>
      <c r="Y10" s="19" t="n">
        <v>0.70065632555336</v>
      </c>
      <c r="Z10" s="19" t="n">
        <v>0.880303208843653</v>
      </c>
      <c r="AA10" s="19" t="n">
        <v>0.457392682994763</v>
      </c>
      <c r="AB10" s="19" t="n">
        <v>0.586863378398702</v>
      </c>
      <c r="AC10" s="19" t="n">
        <v>1</v>
      </c>
      <c r="AD10" s="19" t="n">
        <v>0.598532934575113</v>
      </c>
      <c r="AE10" s="19"/>
      <c r="AF10" s="19" t="n">
        <v>0.676980786216859</v>
      </c>
      <c r="AG10" s="19"/>
      <c r="AH10" s="19" t="n">
        <v>0.680425809006382</v>
      </c>
      <c r="AI10" s="19"/>
      <c r="AJ10" s="19" t="n">
        <v>0.61415305973851</v>
      </c>
      <c r="AK10" s="19" t="n">
        <v>0.751529998749746</v>
      </c>
      <c r="AL10" s="19" t="n">
        <v>0.638738038210877</v>
      </c>
      <c r="AM10" s="19" t="n">
        <v>0.665845951704873</v>
      </c>
      <c r="AN10" s="19" t="n">
        <v>0.751479886997363</v>
      </c>
      <c r="AO10" s="19" t="n">
        <v>0.723400333183348</v>
      </c>
      <c r="AP10" s="19" t="n">
        <v>0.652061879895793</v>
      </c>
    </row>
    <row r="11">
      <c r="B11" s="20" t="s">
        <v>209</v>
      </c>
      <c r="C11" s="21" t="n">
        <v>0.158890573813929</v>
      </c>
      <c r="D11" s="21" t="n">
        <v>0.146689891228471</v>
      </c>
      <c r="E11" s="21" t="n">
        <v>0.1730808090087</v>
      </c>
      <c r="F11" s="21"/>
      <c r="G11" s="21" t="n">
        <v>0</v>
      </c>
      <c r="H11" s="21" t="n">
        <v>0.0820055164067685</v>
      </c>
      <c r="I11" s="21" t="n">
        <v>0.123460948511889</v>
      </c>
      <c r="J11" s="21" t="n">
        <v>0.0706224590615721</v>
      </c>
      <c r="K11" s="21" t="n">
        <v>0.284673709990386</v>
      </c>
      <c r="L11" s="21" t="n">
        <v>0.362853304586073</v>
      </c>
      <c r="M11" s="21"/>
      <c r="N11" s="21" t="n">
        <v>0</v>
      </c>
      <c r="O11" s="21" t="n">
        <v>0.151298581404501</v>
      </c>
      <c r="P11" s="21" t="n">
        <v>0.224393166594718</v>
      </c>
      <c r="Q11" s="21" t="n">
        <v>0.144682240488419</v>
      </c>
      <c r="R11" s="21" t="n">
        <v>0.150665805651131</v>
      </c>
      <c r="S11" s="21"/>
      <c r="T11" s="21" t="n">
        <v>0</v>
      </c>
      <c r="U11" s="21" t="n">
        <v>0.143180567737903</v>
      </c>
      <c r="V11" s="21" t="n">
        <v>0.137265056355234</v>
      </c>
      <c r="W11" s="21" t="n">
        <v>0.152442551050408</v>
      </c>
      <c r="X11" s="21"/>
      <c r="Y11" s="21" t="n">
        <v>0.0816984664863259</v>
      </c>
      <c r="Z11" s="21" t="n">
        <v>0</v>
      </c>
      <c r="AA11" s="21" t="n">
        <v>0.34195018171407</v>
      </c>
      <c r="AB11" s="21" t="n">
        <v>0.311637212785446</v>
      </c>
      <c r="AC11" s="21" t="n">
        <v>0</v>
      </c>
      <c r="AD11" s="21" t="n">
        <v>0.286553983672173</v>
      </c>
      <c r="AE11" s="21"/>
      <c r="AF11" s="21" t="n">
        <v>0.182074392287091</v>
      </c>
      <c r="AG11" s="21"/>
      <c r="AH11" s="21" t="n">
        <v>0.155907797678753</v>
      </c>
      <c r="AI11" s="21"/>
      <c r="AJ11" s="21" t="n">
        <v>0.161973029668209</v>
      </c>
      <c r="AK11" s="21" t="n">
        <v>0.162191361526586</v>
      </c>
      <c r="AL11" s="21" t="n">
        <v>0.161929389637304</v>
      </c>
      <c r="AM11" s="21" t="n">
        <v>0.0483100846582472</v>
      </c>
      <c r="AN11" s="21" t="n">
        <v>0.179782696961358</v>
      </c>
      <c r="AO11" s="21" t="n">
        <v>0.0857242640450732</v>
      </c>
      <c r="AP11" s="21" t="n">
        <v>0.26603562278318</v>
      </c>
    </row>
    <row r="12">
      <c r="B12" s="18" t="s">
        <v>351</v>
      </c>
    </row>
    <row r="13">
      <c r="B13" t="s">
        <v>65</v>
      </c>
    </row>
    <row r="14">
      <c r="B14" t="s">
        <v>66</v>
      </c>
    </row>
    <row r="16">
      <c r="B16" s="9" t="str">
        <f>=HYPERLINK("#'Contents'!A1", "Return to Contents")</f>
      </c>
    </row>
  </sheetData>
  <mergeCells count="9">
    <mergeCell ref="D5:E5"/>
    <mergeCell ref="G5:L5"/>
    <mergeCell ref="N5:R5"/>
    <mergeCell ref="T5:W5"/>
    <mergeCell ref="Y5:AD5"/>
    <mergeCell ref="AF5:AF5"/>
    <mergeCell ref="AH5:AH5"/>
    <mergeCell ref="AJ5:AP5"/>
    <mergeCell ref="D2:AJ2"/>
  </mergeCells>
  <pageMargins left="0.7" right="0.7" top="0.75" bottom="0.75" header="0.3" footer="0.3"/>
  <pageSetup paperSize="9" orientation="portrait" horizontalDpi="300" verticalDpi="300" r:id="rId2"/>
  <drawing r:id="rId1"/>
</worksheet>
</file>

<file path=xl/worksheets/sheet10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2.21" hidden="0" customWidth="1"/>
    <col min="20" max="20" width="10.71" hidden="0" customWidth="1"/>
    <col min="21" max="21" width="10.71" hidden="0" customWidth="1"/>
    <col min="22" max="22" width="10.71" hidden="0" customWidth="1"/>
    <col min="23" max="23" width="10.71" hidden="0" customWidth="1"/>
    <col min="24" max="24" width="2.2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2.21" hidden="0" customWidth="1"/>
    <col min="34" max="34" width="10.71" hidden="0" customWidth="1"/>
    <col min="35" max="35" width="2.2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s>
  <sheetData>
    <row r="2" ht="40" customHeight="1">
      <c r="D2" s="16" t="s">
        <v>359</v>
      </c>
    </row>
    <row r="5" ht="30" customHeight="1">
      <c r="B5" s="17"/>
      <c r="C5" s="17"/>
      <c r="D5" s="17" t="s">
        <v>51</v>
      </c>
      <c r="E5" s="17"/>
      <c r="F5" s="17"/>
      <c r="G5" s="17" t="s">
        <v>52</v>
      </c>
      <c r="H5" s="17"/>
      <c r="I5" s="17"/>
      <c r="J5" s="17"/>
      <c r="K5" s="17"/>
      <c r="L5" s="17"/>
      <c r="M5" s="17"/>
      <c r="N5" s="17" t="s">
        <v>53</v>
      </c>
      <c r="O5" s="17"/>
      <c r="P5" s="17"/>
      <c r="Q5" s="17"/>
      <c r="R5" s="17"/>
      <c r="S5" s="17"/>
      <c r="T5" s="17" t="s">
        <v>54</v>
      </c>
      <c r="U5" s="17"/>
      <c r="V5" s="17"/>
      <c r="W5" s="17"/>
      <c r="X5" s="17"/>
      <c r="Y5" s="17" t="s">
        <v>55</v>
      </c>
      <c r="Z5" s="17"/>
      <c r="AA5" s="17"/>
      <c r="AB5" s="17"/>
      <c r="AC5" s="17"/>
      <c r="AD5" s="17"/>
      <c r="AE5" s="17"/>
      <c r="AF5" s="17" t="s">
        <v>42</v>
      </c>
      <c r="AG5" s="17"/>
      <c r="AH5" s="17" t="s">
        <v>43</v>
      </c>
      <c r="AI5" s="17"/>
      <c r="AJ5" s="17" t="s">
        <v>56</v>
      </c>
      <c r="AK5" s="17"/>
      <c r="AL5" s="17"/>
      <c r="AM5" s="17"/>
      <c r="AN5" s="17"/>
      <c r="AO5" s="17"/>
      <c r="AP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R6" s="13" t="s">
        <v>31</v>
      </c>
      <c r="T6" s="13" t="s">
        <v>32</v>
      </c>
      <c r="U6" s="13" t="s">
        <v>33</v>
      </c>
      <c r="V6" s="13" t="s">
        <v>34</v>
      </c>
      <c r="W6" s="13" t="s">
        <v>35</v>
      </c>
      <c r="Y6" s="13" t="s">
        <v>36</v>
      </c>
      <c r="Z6" s="13" t="s">
        <v>37</v>
      </c>
      <c r="AA6" s="13" t="s">
        <v>38</v>
      </c>
      <c r="AB6" s="13" t="s">
        <v>39</v>
      </c>
      <c r="AC6" s="13" t="s">
        <v>40</v>
      </c>
      <c r="AD6" s="13" t="s">
        <v>41</v>
      </c>
      <c r="AF6" s="13" t="s">
        <v>42</v>
      </c>
      <c r="AH6" s="13" t="s">
        <v>43</v>
      </c>
      <c r="AJ6" s="13" t="s">
        <v>44</v>
      </c>
      <c r="AK6" s="13" t="s">
        <v>45</v>
      </c>
      <c r="AL6" s="13" t="s">
        <v>46</v>
      </c>
      <c r="AM6" s="13" t="s">
        <v>47</v>
      </c>
      <c r="AN6" s="13" t="s">
        <v>48</v>
      </c>
      <c r="AO6" s="13" t="s">
        <v>49</v>
      </c>
      <c r="AP6" s="13" t="s">
        <v>50</v>
      </c>
    </row>
    <row r="7" ht="30" customHeight="1">
      <c r="B7" s="11" t="s">
        <v>19</v>
      </c>
      <c r="C7" s="11" t="n">
        <v>224</v>
      </c>
      <c r="D7" s="11" t="n">
        <v>117</v>
      </c>
      <c r="E7" s="11" t="n">
        <v>107</v>
      </c>
      <c r="F7" s="11"/>
      <c r="G7" s="11" t="n">
        <v>25</v>
      </c>
      <c r="H7" s="11" t="n">
        <v>40</v>
      </c>
      <c r="I7" s="11" t="n">
        <v>40</v>
      </c>
      <c r="J7" s="11" t="n">
        <v>39</v>
      </c>
      <c r="K7" s="11" t="n">
        <v>39</v>
      </c>
      <c r="L7" s="11" t="n">
        <v>41</v>
      </c>
      <c r="M7" s="11"/>
      <c r="N7" s="11" t="n">
        <v>17</v>
      </c>
      <c r="O7" s="11" t="n">
        <v>41</v>
      </c>
      <c r="P7" s="11" t="n">
        <v>51</v>
      </c>
      <c r="Q7" s="11" t="n">
        <v>79</v>
      </c>
      <c r="R7" s="11" t="n">
        <v>36</v>
      </c>
      <c r="S7" s="11"/>
      <c r="T7" s="11" t="n">
        <v>14</v>
      </c>
      <c r="U7" s="11" t="n">
        <v>36</v>
      </c>
      <c r="V7" s="11" t="n">
        <v>39</v>
      </c>
      <c r="W7" s="11" t="n">
        <v>118</v>
      </c>
      <c r="X7" s="11"/>
      <c r="Y7" s="11" t="n">
        <v>99</v>
      </c>
      <c r="Z7" s="11" t="n">
        <v>21</v>
      </c>
      <c r="AA7" s="11" t="n">
        <v>58</v>
      </c>
      <c r="AB7" s="11" t="n">
        <v>16</v>
      </c>
      <c r="AC7" s="11" t="n">
        <v>14</v>
      </c>
      <c r="AD7" s="11" t="n">
        <v>12</v>
      </c>
      <c r="AE7" s="11"/>
      <c r="AF7" s="11" t="n">
        <v>112</v>
      </c>
      <c r="AG7" s="11"/>
      <c r="AH7" s="11" t="n">
        <v>211</v>
      </c>
      <c r="AI7" s="11"/>
      <c r="AJ7" s="11" t="n">
        <v>51</v>
      </c>
      <c r="AK7" s="11" t="n">
        <v>51</v>
      </c>
      <c r="AL7" s="11" t="n">
        <v>48</v>
      </c>
      <c r="AM7" s="11" t="n">
        <v>21</v>
      </c>
      <c r="AN7" s="11" t="n">
        <v>14</v>
      </c>
      <c r="AO7" s="11" t="n">
        <v>12</v>
      </c>
      <c r="AP7" s="11" t="n">
        <v>27</v>
      </c>
    </row>
    <row r="8" ht="30" customHeight="1">
      <c r="B8" s="12" t="s">
        <v>20</v>
      </c>
      <c r="C8" s="12" t="n">
        <v>235</v>
      </c>
      <c r="D8" s="12" t="n">
        <v>125</v>
      </c>
      <c r="E8" s="12" t="n">
        <v>110</v>
      </c>
      <c r="F8" s="12"/>
      <c r="G8" s="12" t="n">
        <v>24</v>
      </c>
      <c r="H8" s="12" t="n">
        <v>39</v>
      </c>
      <c r="I8" s="12" t="n">
        <v>35</v>
      </c>
      <c r="J8" s="12" t="n">
        <v>39</v>
      </c>
      <c r="K8" s="12" t="n">
        <v>46</v>
      </c>
      <c r="L8" s="12" t="n">
        <v>52</v>
      </c>
      <c r="M8" s="12"/>
      <c r="N8" s="12" t="n">
        <v>25</v>
      </c>
      <c r="O8" s="12" t="n">
        <v>47</v>
      </c>
      <c r="P8" s="12" t="n">
        <v>65</v>
      </c>
      <c r="Q8" s="12" t="n">
        <v>68</v>
      </c>
      <c r="R8" s="12" t="n">
        <v>30</v>
      </c>
      <c r="S8" s="12"/>
      <c r="T8" s="12" t="n">
        <v>14</v>
      </c>
      <c r="U8" s="12" t="n">
        <v>44</v>
      </c>
      <c r="V8" s="12" t="n">
        <v>44</v>
      </c>
      <c r="W8" s="12" t="n">
        <v>114</v>
      </c>
      <c r="X8" s="12"/>
      <c r="Y8" s="12" t="n">
        <v>95</v>
      </c>
      <c r="Z8" s="12" t="n">
        <v>22</v>
      </c>
      <c r="AA8" s="12" t="n">
        <v>71</v>
      </c>
      <c r="AB8" s="12" t="n">
        <v>17</v>
      </c>
      <c r="AC8" s="12" t="n">
        <v>13</v>
      </c>
      <c r="AD8" s="12" t="n">
        <v>13</v>
      </c>
      <c r="AE8" s="12"/>
      <c r="AF8" s="12" t="n">
        <v>125</v>
      </c>
      <c r="AG8" s="12"/>
      <c r="AH8" s="12" t="n">
        <v>223</v>
      </c>
      <c r="AI8" s="12"/>
      <c r="AJ8" s="12" t="n">
        <v>46</v>
      </c>
      <c r="AK8" s="12" t="n">
        <v>56</v>
      </c>
      <c r="AL8" s="12" t="n">
        <v>42</v>
      </c>
      <c r="AM8" s="12" t="n">
        <v>23</v>
      </c>
      <c r="AN8" s="12" t="n">
        <v>16</v>
      </c>
      <c r="AO8" s="12" t="n">
        <v>10</v>
      </c>
      <c r="AP8" s="12" t="n">
        <v>42</v>
      </c>
    </row>
    <row r="9">
      <c r="B9" s="20" t="s">
        <v>358</v>
      </c>
      <c r="C9" s="19" t="n">
        <v>0.253368012435477</v>
      </c>
      <c r="D9" s="19" t="n">
        <v>0.337665868284838</v>
      </c>
      <c r="E9" s="19" t="n">
        <v>0.157527843219646</v>
      </c>
      <c r="F9" s="19"/>
      <c r="G9" s="19" t="n">
        <v>0.262692313499572</v>
      </c>
      <c r="H9" s="19" t="n">
        <v>0.316354165094805</v>
      </c>
      <c r="I9" s="19" t="n">
        <v>0.270519493611565</v>
      </c>
      <c r="J9" s="19" t="n">
        <v>0.271684261480727</v>
      </c>
      <c r="K9" s="19" t="n">
        <v>0.283264123556001</v>
      </c>
      <c r="L9" s="19" t="n">
        <v>0.149650781821484</v>
      </c>
      <c r="M9" s="19"/>
      <c r="N9" s="19" t="n">
        <v>0.273604216320877</v>
      </c>
      <c r="O9" s="19" t="n">
        <v>0.275072612634985</v>
      </c>
      <c r="P9" s="19" t="n">
        <v>0.274370002663999</v>
      </c>
      <c r="Q9" s="19" t="n">
        <v>0.177969479431829</v>
      </c>
      <c r="R9" s="19" t="n">
        <v>0.326369041724543</v>
      </c>
      <c r="S9" s="19"/>
      <c r="T9" s="19" t="n">
        <v>0.452934853369141</v>
      </c>
      <c r="U9" s="19" t="n">
        <v>0.224747302594566</v>
      </c>
      <c r="V9" s="19" t="n">
        <v>0.275743339602724</v>
      </c>
      <c r="W9" s="19" t="n">
        <v>0.247252878021133</v>
      </c>
      <c r="X9" s="19"/>
      <c r="Y9" s="19" t="n">
        <v>0.283339632883012</v>
      </c>
      <c r="Z9" s="19" t="n">
        <v>0.457041890387594</v>
      </c>
      <c r="AA9" s="19" t="n">
        <v>0.178789605180152</v>
      </c>
      <c r="AB9" s="19" t="n">
        <v>0.239849307001455</v>
      </c>
      <c r="AC9" s="19" t="n">
        <v>0.26751193870708</v>
      </c>
      <c r="AD9" s="19" t="n">
        <v>0.0890165893619069</v>
      </c>
      <c r="AE9" s="19"/>
      <c r="AF9" s="19" t="n">
        <v>0.290212888924069</v>
      </c>
      <c r="AG9" s="19"/>
      <c r="AH9" s="19" t="n">
        <v>0.234697731516205</v>
      </c>
      <c r="AI9" s="19"/>
      <c r="AJ9" s="19" t="n">
        <v>0.287294255889898</v>
      </c>
      <c r="AK9" s="19" t="n">
        <v>0.211164979603103</v>
      </c>
      <c r="AL9" s="19" t="n">
        <v>0.318917428230475</v>
      </c>
      <c r="AM9" s="19" t="n">
        <v>0.144057886837657</v>
      </c>
      <c r="AN9" s="19" t="n">
        <v>0.305293266153016</v>
      </c>
      <c r="AO9" s="19" t="n">
        <v>0.376092597879185</v>
      </c>
      <c r="AP9" s="19" t="n">
        <v>0.217469831295493</v>
      </c>
    </row>
    <row r="10">
      <c r="B10" s="20" t="s">
        <v>349</v>
      </c>
      <c r="C10" s="19" t="n">
        <v>0.631313497712974</v>
      </c>
      <c r="D10" s="19" t="n">
        <v>0.56641598487086</v>
      </c>
      <c r="E10" s="19" t="n">
        <v>0.705096971204748</v>
      </c>
      <c r="F10" s="19"/>
      <c r="G10" s="19" t="n">
        <v>0.682519789226814</v>
      </c>
      <c r="H10" s="19" t="n">
        <v>0.653663105880813</v>
      </c>
      <c r="I10" s="19" t="n">
        <v>0.547482268717904</v>
      </c>
      <c r="J10" s="19" t="n">
        <v>0.596302014695878</v>
      </c>
      <c r="K10" s="19" t="n">
        <v>0.580586586119879</v>
      </c>
      <c r="L10" s="19" t="n">
        <v>0.71824035498313</v>
      </c>
      <c r="M10" s="19"/>
      <c r="N10" s="19" t="n">
        <v>0.604234975484276</v>
      </c>
      <c r="O10" s="19" t="n">
        <v>0.6334137999568</v>
      </c>
      <c r="P10" s="19" t="n">
        <v>0.559820284535</v>
      </c>
      <c r="Q10" s="19" t="n">
        <v>0.715255405038051</v>
      </c>
      <c r="R10" s="19" t="n">
        <v>0.6173779629675</v>
      </c>
      <c r="S10" s="19"/>
      <c r="T10" s="19" t="n">
        <v>0.375152102148292</v>
      </c>
      <c r="U10" s="19" t="n">
        <v>0.66346362821916</v>
      </c>
      <c r="V10" s="19" t="n">
        <v>0.650108080243547</v>
      </c>
      <c r="W10" s="19" t="n">
        <v>0.627793194932329</v>
      </c>
      <c r="X10" s="19"/>
      <c r="Y10" s="19" t="n">
        <v>0.655224704776747</v>
      </c>
      <c r="Z10" s="19" t="n">
        <v>0.455567336500099</v>
      </c>
      <c r="AA10" s="19" t="n">
        <v>0.637754583649744</v>
      </c>
      <c r="AB10" s="19" t="n">
        <v>0.562493654970939</v>
      </c>
      <c r="AC10" s="19" t="n">
        <v>0.73248806129292</v>
      </c>
      <c r="AD10" s="19" t="n">
        <v>0.761859468293637</v>
      </c>
      <c r="AE10" s="19"/>
      <c r="AF10" s="19" t="n">
        <v>0.638171620182173</v>
      </c>
      <c r="AG10" s="19"/>
      <c r="AH10" s="19" t="n">
        <v>0.651605778948607</v>
      </c>
      <c r="AI10" s="19"/>
      <c r="AJ10" s="19" t="n">
        <v>0.592749890127672</v>
      </c>
      <c r="AK10" s="19" t="n">
        <v>0.666392478401452</v>
      </c>
      <c r="AL10" s="19" t="n">
        <v>0.547903386134266</v>
      </c>
      <c r="AM10" s="19" t="n">
        <v>0.757977086731695</v>
      </c>
      <c r="AN10" s="19" t="n">
        <v>0.642163492424401</v>
      </c>
      <c r="AO10" s="19" t="n">
        <v>0.550928972547683</v>
      </c>
      <c r="AP10" s="19" t="n">
        <v>0.655873104611033</v>
      </c>
    </row>
    <row r="11">
      <c r="B11" s="20" t="s">
        <v>209</v>
      </c>
      <c r="C11" s="21" t="n">
        <v>0.115318489851549</v>
      </c>
      <c r="D11" s="21" t="n">
        <v>0.0959181468443025</v>
      </c>
      <c r="E11" s="21" t="n">
        <v>0.137375185575605</v>
      </c>
      <c r="F11" s="21"/>
      <c r="G11" s="21" t="n">
        <v>0.0547878972736135</v>
      </c>
      <c r="H11" s="21" t="n">
        <v>0.0299827290243825</v>
      </c>
      <c r="I11" s="21" t="n">
        <v>0.181998237670531</v>
      </c>
      <c r="J11" s="21" t="n">
        <v>0.132013723823395</v>
      </c>
      <c r="K11" s="21" t="n">
        <v>0.13614929032412</v>
      </c>
      <c r="L11" s="21" t="n">
        <v>0.132108863195386</v>
      </c>
      <c r="M11" s="21"/>
      <c r="N11" s="21" t="n">
        <v>0.122160808194848</v>
      </c>
      <c r="O11" s="21" t="n">
        <v>0.0915135874082149</v>
      </c>
      <c r="P11" s="21" t="n">
        <v>0.165809712801001</v>
      </c>
      <c r="Q11" s="21" t="n">
        <v>0.106775115530121</v>
      </c>
      <c r="R11" s="21" t="n">
        <v>0.0562529953079564</v>
      </c>
      <c r="S11" s="21"/>
      <c r="T11" s="21" t="n">
        <v>0.171913044482567</v>
      </c>
      <c r="U11" s="21" t="n">
        <v>0.111789069186274</v>
      </c>
      <c r="V11" s="21" t="n">
        <v>0.0741485801537291</v>
      </c>
      <c r="W11" s="21" t="n">
        <v>0.124953927046538</v>
      </c>
      <c r="X11" s="21"/>
      <c r="Y11" s="21" t="n">
        <v>0.061435662340241</v>
      </c>
      <c r="Z11" s="21" t="n">
        <v>0.0873907731123075</v>
      </c>
      <c r="AA11" s="21" t="n">
        <v>0.183455811170104</v>
      </c>
      <c r="AB11" s="21" t="n">
        <v>0.197657038027607</v>
      </c>
      <c r="AC11" s="21" t="n">
        <v>0</v>
      </c>
      <c r="AD11" s="21" t="n">
        <v>0.149123942344456</v>
      </c>
      <c r="AE11" s="21"/>
      <c r="AF11" s="21" t="n">
        <v>0.0716154908937578</v>
      </c>
      <c r="AG11" s="21"/>
      <c r="AH11" s="21" t="n">
        <v>0.113696489535189</v>
      </c>
      <c r="AI11" s="21"/>
      <c r="AJ11" s="21" t="n">
        <v>0.11995585398243</v>
      </c>
      <c r="AK11" s="21" t="n">
        <v>0.122442541995444</v>
      </c>
      <c r="AL11" s="21" t="n">
        <v>0.133179185635259</v>
      </c>
      <c r="AM11" s="21" t="n">
        <v>0.0979650264306481</v>
      </c>
      <c r="AN11" s="21" t="n">
        <v>0.0525432414225825</v>
      </c>
      <c r="AO11" s="21" t="n">
        <v>0.0729784295731324</v>
      </c>
      <c r="AP11" s="21" t="n">
        <v>0.126657064093474</v>
      </c>
    </row>
    <row r="12">
      <c r="B12" s="18" t="s">
        <v>351</v>
      </c>
    </row>
    <row r="13">
      <c r="B13" t="s">
        <v>65</v>
      </c>
    </row>
    <row r="14">
      <c r="B14" t="s">
        <v>66</v>
      </c>
    </row>
    <row r="16">
      <c r="B16" s="9" t="str">
        <f>=HYPERLINK("#'Contents'!A1", "Return to Contents")</f>
      </c>
    </row>
  </sheetData>
  <mergeCells count="9">
    <mergeCell ref="D5:E5"/>
    <mergeCell ref="G5:L5"/>
    <mergeCell ref="N5:R5"/>
    <mergeCell ref="T5:W5"/>
    <mergeCell ref="Y5:AD5"/>
    <mergeCell ref="AF5:AF5"/>
    <mergeCell ref="AH5:AH5"/>
    <mergeCell ref="AJ5:AP5"/>
    <mergeCell ref="D2:AJ2"/>
  </mergeCells>
  <pageMargins left="0.7" right="0.7" top="0.75" bottom="0.75" header="0.3" footer="0.3"/>
  <pageSetup paperSize="9" orientation="portrait" horizontalDpi="300" verticalDpi="300" r:id="rId2"/>
  <drawing r:id="rId1"/>
</worksheet>
</file>

<file path=xl/worksheets/sheet10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2.21" hidden="0" customWidth="1"/>
    <col min="20" max="20" width="10.71" hidden="0" customWidth="1"/>
    <col min="21" max="21" width="10.71" hidden="0" customWidth="1"/>
    <col min="22" max="22" width="10.71" hidden="0" customWidth="1"/>
    <col min="23" max="23" width="10.71" hidden="0" customWidth="1"/>
    <col min="24" max="24" width="2.2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2.21" hidden="0" customWidth="1"/>
    <col min="34" max="34" width="10.71" hidden="0" customWidth="1"/>
    <col min="35" max="35" width="2.2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s>
  <sheetData>
    <row r="2" ht="40" customHeight="1">
      <c r="D2" s="16" t="s">
        <v>361</v>
      </c>
    </row>
    <row r="5" ht="30" customHeight="1">
      <c r="B5" s="17"/>
      <c r="C5" s="17"/>
      <c r="D5" s="17" t="s">
        <v>51</v>
      </c>
      <c r="E5" s="17"/>
      <c r="F5" s="17"/>
      <c r="G5" s="17" t="s">
        <v>52</v>
      </c>
      <c r="H5" s="17"/>
      <c r="I5" s="17"/>
      <c r="J5" s="17"/>
      <c r="K5" s="17"/>
      <c r="L5" s="17"/>
      <c r="M5" s="17"/>
      <c r="N5" s="17" t="s">
        <v>53</v>
      </c>
      <c r="O5" s="17"/>
      <c r="P5" s="17"/>
      <c r="Q5" s="17"/>
      <c r="R5" s="17"/>
      <c r="S5" s="17"/>
      <c r="T5" s="17" t="s">
        <v>54</v>
      </c>
      <c r="U5" s="17"/>
      <c r="V5" s="17"/>
      <c r="W5" s="17"/>
      <c r="X5" s="17"/>
      <c r="Y5" s="17" t="s">
        <v>55</v>
      </c>
      <c r="Z5" s="17"/>
      <c r="AA5" s="17"/>
      <c r="AB5" s="17"/>
      <c r="AC5" s="17"/>
      <c r="AD5" s="17"/>
      <c r="AE5" s="17"/>
      <c r="AF5" s="17" t="s">
        <v>42</v>
      </c>
      <c r="AG5" s="17"/>
      <c r="AH5" s="17" t="s">
        <v>43</v>
      </c>
      <c r="AI5" s="17"/>
      <c r="AJ5" s="17" t="s">
        <v>56</v>
      </c>
      <c r="AK5" s="17"/>
      <c r="AL5" s="17"/>
      <c r="AM5" s="17"/>
      <c r="AN5" s="17"/>
      <c r="AO5" s="17"/>
      <c r="AP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R6" s="13" t="s">
        <v>31</v>
      </c>
      <c r="T6" s="13" t="s">
        <v>32</v>
      </c>
      <c r="U6" s="13" t="s">
        <v>33</v>
      </c>
      <c r="V6" s="13" t="s">
        <v>34</v>
      </c>
      <c r="W6" s="13" t="s">
        <v>35</v>
      </c>
      <c r="Y6" s="13" t="s">
        <v>36</v>
      </c>
      <c r="Z6" s="13" t="s">
        <v>37</v>
      </c>
      <c r="AA6" s="13" t="s">
        <v>38</v>
      </c>
      <c r="AB6" s="13" t="s">
        <v>39</v>
      </c>
      <c r="AC6" s="13" t="s">
        <v>40</v>
      </c>
      <c r="AD6" s="13" t="s">
        <v>41</v>
      </c>
      <c r="AF6" s="13" t="s">
        <v>42</v>
      </c>
      <c r="AH6" s="13" t="s">
        <v>43</v>
      </c>
      <c r="AJ6" s="13" t="s">
        <v>44</v>
      </c>
      <c r="AK6" s="13" t="s">
        <v>45</v>
      </c>
      <c r="AL6" s="13" t="s">
        <v>46</v>
      </c>
      <c r="AM6" s="13" t="s">
        <v>47</v>
      </c>
      <c r="AN6" s="13" t="s">
        <v>48</v>
      </c>
      <c r="AO6" s="13" t="s">
        <v>49</v>
      </c>
      <c r="AP6" s="13" t="s">
        <v>50</v>
      </c>
    </row>
    <row r="7" ht="30" customHeight="1">
      <c r="B7" s="11" t="s">
        <v>19</v>
      </c>
      <c r="C7" s="11" t="n">
        <v>207</v>
      </c>
      <c r="D7" s="11" t="n">
        <v>108</v>
      </c>
      <c r="E7" s="11" t="n">
        <v>99</v>
      </c>
      <c r="F7" s="11"/>
      <c r="G7" s="11" t="n">
        <v>27</v>
      </c>
      <c r="H7" s="11" t="n">
        <v>40</v>
      </c>
      <c r="I7" s="11" t="n">
        <v>37</v>
      </c>
      <c r="J7" s="11" t="n">
        <v>38</v>
      </c>
      <c r="K7" s="11" t="n">
        <v>23</v>
      </c>
      <c r="L7" s="11" t="n">
        <v>42</v>
      </c>
      <c r="M7" s="11"/>
      <c r="N7" s="11" t="n">
        <v>8</v>
      </c>
      <c r="O7" s="11" t="n">
        <v>41</v>
      </c>
      <c r="P7" s="11" t="n">
        <v>39</v>
      </c>
      <c r="Q7" s="11" t="n">
        <v>78</v>
      </c>
      <c r="R7" s="11" t="n">
        <v>40</v>
      </c>
      <c r="S7" s="11"/>
      <c r="T7" s="11" t="n">
        <v>7</v>
      </c>
      <c r="U7" s="11" t="n">
        <v>23</v>
      </c>
      <c r="V7" s="11" t="n">
        <v>40</v>
      </c>
      <c r="W7" s="11" t="n">
        <v>117</v>
      </c>
      <c r="X7" s="11"/>
      <c r="Y7" s="11" t="n">
        <v>97</v>
      </c>
      <c r="Z7" s="11" t="n">
        <v>24</v>
      </c>
      <c r="AA7" s="11" t="n">
        <v>50</v>
      </c>
      <c r="AB7" s="11" t="n">
        <v>12</v>
      </c>
      <c r="AC7" s="11" t="n">
        <v>14</v>
      </c>
      <c r="AD7" s="11" t="n">
        <v>8</v>
      </c>
      <c r="AE7" s="11"/>
      <c r="AF7" s="11" t="n">
        <v>103</v>
      </c>
      <c r="AG7" s="11"/>
      <c r="AH7" s="11" t="n">
        <v>192</v>
      </c>
      <c r="AI7" s="11"/>
      <c r="AJ7" s="11" t="n">
        <v>61</v>
      </c>
      <c r="AK7" s="11" t="n">
        <v>30</v>
      </c>
      <c r="AL7" s="11" t="n">
        <v>39</v>
      </c>
      <c r="AM7" s="11" t="n">
        <v>16</v>
      </c>
      <c r="AN7" s="11" t="n">
        <v>18</v>
      </c>
      <c r="AO7" s="11" t="n">
        <v>23</v>
      </c>
      <c r="AP7" s="11" t="n">
        <v>20</v>
      </c>
    </row>
    <row r="8" ht="30" customHeight="1">
      <c r="B8" s="12" t="s">
        <v>20</v>
      </c>
      <c r="C8" s="12" t="n">
        <v>201</v>
      </c>
      <c r="D8" s="12" t="n">
        <v>106</v>
      </c>
      <c r="E8" s="12" t="n">
        <v>95</v>
      </c>
      <c r="F8" s="12"/>
      <c r="G8" s="12" t="n">
        <v>24</v>
      </c>
      <c r="H8" s="12" t="n">
        <v>37</v>
      </c>
      <c r="I8" s="12" t="n">
        <v>32</v>
      </c>
      <c r="J8" s="12" t="n">
        <v>37</v>
      </c>
      <c r="K8" s="12" t="n">
        <v>26</v>
      </c>
      <c r="L8" s="12" t="n">
        <v>45</v>
      </c>
      <c r="M8" s="12"/>
      <c r="N8" s="12" t="n">
        <v>10</v>
      </c>
      <c r="O8" s="12" t="n">
        <v>47</v>
      </c>
      <c r="P8" s="12" t="n">
        <v>47</v>
      </c>
      <c r="Q8" s="12" t="n">
        <v>62</v>
      </c>
      <c r="R8" s="12" t="n">
        <v>34</v>
      </c>
      <c r="S8" s="12"/>
      <c r="T8" s="12" t="n">
        <v>6</v>
      </c>
      <c r="U8" s="12" t="n">
        <v>24</v>
      </c>
      <c r="V8" s="12" t="n">
        <v>42</v>
      </c>
      <c r="W8" s="12" t="n">
        <v>107</v>
      </c>
      <c r="X8" s="12"/>
      <c r="Y8" s="12" t="n">
        <v>86</v>
      </c>
      <c r="Z8" s="12" t="n">
        <v>24</v>
      </c>
      <c r="AA8" s="12" t="n">
        <v>55</v>
      </c>
      <c r="AB8" s="12" t="n">
        <v>13</v>
      </c>
      <c r="AC8" s="12" t="n">
        <v>12</v>
      </c>
      <c r="AD8" s="12" t="n">
        <v>9</v>
      </c>
      <c r="AE8" s="12"/>
      <c r="AF8" s="12" t="n">
        <v>100</v>
      </c>
      <c r="AG8" s="12"/>
      <c r="AH8" s="12" t="n">
        <v>187</v>
      </c>
      <c r="AI8" s="12"/>
      <c r="AJ8" s="12" t="n">
        <v>55</v>
      </c>
      <c r="AK8" s="12" t="n">
        <v>28</v>
      </c>
      <c r="AL8" s="12" t="n">
        <v>33</v>
      </c>
      <c r="AM8" s="12" t="n">
        <v>17</v>
      </c>
      <c r="AN8" s="12" t="n">
        <v>20</v>
      </c>
      <c r="AO8" s="12" t="n">
        <v>21</v>
      </c>
      <c r="AP8" s="12" t="n">
        <v>27</v>
      </c>
    </row>
    <row r="9">
      <c r="B9" s="20" t="s">
        <v>360</v>
      </c>
      <c r="C9" s="19" t="n">
        <v>0.284192578063255</v>
      </c>
      <c r="D9" s="19" t="n">
        <v>0.339783842510003</v>
      </c>
      <c r="E9" s="19" t="n">
        <v>0.222360417838246</v>
      </c>
      <c r="F9" s="19"/>
      <c r="G9" s="19" t="n">
        <v>0.262571785285901</v>
      </c>
      <c r="H9" s="19" t="n">
        <v>0.276250056584813</v>
      </c>
      <c r="I9" s="19" t="n">
        <v>0.30847316465917</v>
      </c>
      <c r="J9" s="19" t="n">
        <v>0.215104874788654</v>
      </c>
      <c r="K9" s="19" t="n">
        <v>0.385715893817739</v>
      </c>
      <c r="L9" s="19" t="n">
        <v>0.284354105622513</v>
      </c>
      <c r="M9" s="19"/>
      <c r="N9" s="19" t="n">
        <v>0.508524214068494</v>
      </c>
      <c r="O9" s="19" t="n">
        <v>0.211513986880634</v>
      </c>
      <c r="P9" s="19" t="n">
        <v>0.356658271667849</v>
      </c>
      <c r="Q9" s="19" t="n">
        <v>0.250333817582169</v>
      </c>
      <c r="R9" s="19" t="n">
        <v>0.285734507692172</v>
      </c>
      <c r="S9" s="19"/>
      <c r="T9" s="19" t="n">
        <v>0.14211803798638</v>
      </c>
      <c r="U9" s="19" t="n">
        <v>0.426488258549855</v>
      </c>
      <c r="V9" s="19" t="n">
        <v>0.256729174725774</v>
      </c>
      <c r="W9" s="19" t="n">
        <v>0.271025267514257</v>
      </c>
      <c r="X9" s="19"/>
      <c r="Y9" s="19" t="n">
        <v>0.265898418330525</v>
      </c>
      <c r="Z9" s="19" t="n">
        <v>0.276641975747799</v>
      </c>
      <c r="AA9" s="19" t="n">
        <v>0.334163159666638</v>
      </c>
      <c r="AB9" s="19" t="n">
        <v>0</v>
      </c>
      <c r="AC9" s="19" t="n">
        <v>0.393139125222472</v>
      </c>
      <c r="AD9" s="19" t="n">
        <v>0.419374403166079</v>
      </c>
      <c r="AE9" s="19"/>
      <c r="AF9" s="19" t="n">
        <v>0.318023791436806</v>
      </c>
      <c r="AG9" s="19"/>
      <c r="AH9" s="19" t="n">
        <v>0.275109440470029</v>
      </c>
      <c r="AI9" s="19"/>
      <c r="AJ9" s="19" t="n">
        <v>0.265855117084446</v>
      </c>
      <c r="AK9" s="19" t="n">
        <v>0.36923308790534</v>
      </c>
      <c r="AL9" s="19" t="n">
        <v>0.315985339017095</v>
      </c>
      <c r="AM9" s="19" t="n">
        <v>0.201872930930372</v>
      </c>
      <c r="AN9" s="19" t="n">
        <v>0.292972952518246</v>
      </c>
      <c r="AO9" s="19" t="n">
        <v>0.260975944715238</v>
      </c>
      <c r="AP9" s="19" t="n">
        <v>0.258777555210239</v>
      </c>
    </row>
    <row r="10">
      <c r="B10" s="20" t="s">
        <v>349</v>
      </c>
      <c r="C10" s="19" t="n">
        <v>0.570887650124451</v>
      </c>
      <c r="D10" s="19" t="n">
        <v>0.566253259015932</v>
      </c>
      <c r="E10" s="19" t="n">
        <v>0.576042316355183</v>
      </c>
      <c r="F10" s="19"/>
      <c r="G10" s="19" t="n">
        <v>0.574174115534342</v>
      </c>
      <c r="H10" s="19" t="n">
        <v>0.651142255950269</v>
      </c>
      <c r="I10" s="19" t="n">
        <v>0.544445058199447</v>
      </c>
      <c r="J10" s="19" t="n">
        <v>0.657603329943631</v>
      </c>
      <c r="K10" s="19" t="n">
        <v>0.420945365670212</v>
      </c>
      <c r="L10" s="19" t="n">
        <v>0.535068307610336</v>
      </c>
      <c r="M10" s="19"/>
      <c r="N10" s="19" t="n">
        <v>0.491475785931506</v>
      </c>
      <c r="O10" s="19" t="n">
        <v>0.515103095021011</v>
      </c>
      <c r="P10" s="19" t="n">
        <v>0.532135745466557</v>
      </c>
      <c r="Q10" s="19" t="n">
        <v>0.614179262641433</v>
      </c>
      <c r="R10" s="19" t="n">
        <v>0.638355017637917</v>
      </c>
      <c r="S10" s="19"/>
      <c r="T10" s="19" t="n">
        <v>0.751422267346557</v>
      </c>
      <c r="U10" s="19" t="n">
        <v>0.345338326560328</v>
      </c>
      <c r="V10" s="19" t="n">
        <v>0.613094085629047</v>
      </c>
      <c r="W10" s="19" t="n">
        <v>0.596149691259028</v>
      </c>
      <c r="X10" s="19"/>
      <c r="Y10" s="19" t="n">
        <v>0.620812864304453</v>
      </c>
      <c r="Z10" s="19" t="n">
        <v>0.64882030073318</v>
      </c>
      <c r="AA10" s="19" t="n">
        <v>0.496862916814077</v>
      </c>
      <c r="AB10" s="19" t="n">
        <v>0.621704805213268</v>
      </c>
      <c r="AC10" s="19" t="n">
        <v>0.419223138205431</v>
      </c>
      <c r="AD10" s="19" t="n">
        <v>0.465406086461149</v>
      </c>
      <c r="AE10" s="19"/>
      <c r="AF10" s="19" t="n">
        <v>0.579876118945934</v>
      </c>
      <c r="AG10" s="19"/>
      <c r="AH10" s="19" t="n">
        <v>0.591560217417936</v>
      </c>
      <c r="AI10" s="19"/>
      <c r="AJ10" s="19" t="n">
        <v>0.621753049495976</v>
      </c>
      <c r="AK10" s="19" t="n">
        <v>0.425299330874204</v>
      </c>
      <c r="AL10" s="19" t="n">
        <v>0.615904849908595</v>
      </c>
      <c r="AM10" s="19" t="n">
        <v>0.653691170382101</v>
      </c>
      <c r="AN10" s="19" t="n">
        <v>0.397127479307489</v>
      </c>
      <c r="AO10" s="19" t="n">
        <v>0.538828666343157</v>
      </c>
      <c r="AP10" s="19" t="n">
        <v>0.662951358912433</v>
      </c>
    </row>
    <row r="11">
      <c r="B11" s="20" t="s">
        <v>209</v>
      </c>
      <c r="C11" s="21" t="n">
        <v>0.144919771812294</v>
      </c>
      <c r="D11" s="21" t="n">
        <v>0.0939628984740649</v>
      </c>
      <c r="E11" s="21" t="n">
        <v>0.201597265806571</v>
      </c>
      <c r="F11" s="21"/>
      <c r="G11" s="21" t="n">
        <v>0.163254099179758</v>
      </c>
      <c r="H11" s="21" t="n">
        <v>0.0726076874649186</v>
      </c>
      <c r="I11" s="21" t="n">
        <v>0.147081777141383</v>
      </c>
      <c r="J11" s="21" t="n">
        <v>0.127291795267715</v>
      </c>
      <c r="K11" s="21" t="n">
        <v>0.193338740512049</v>
      </c>
      <c r="L11" s="21" t="n">
        <v>0.180577586767152</v>
      </c>
      <c r="M11" s="21"/>
      <c r="N11" s="21" t="n">
        <v>0</v>
      </c>
      <c r="O11" s="21" t="n">
        <v>0.273382918098355</v>
      </c>
      <c r="P11" s="21" t="n">
        <v>0.111205982865594</v>
      </c>
      <c r="Q11" s="21" t="n">
        <v>0.135486919776398</v>
      </c>
      <c r="R11" s="21" t="n">
        <v>0.0759104746699115</v>
      </c>
      <c r="S11" s="21"/>
      <c r="T11" s="21" t="n">
        <v>0.106459694667063</v>
      </c>
      <c r="U11" s="21" t="n">
        <v>0.228173414889816</v>
      </c>
      <c r="V11" s="21" t="n">
        <v>0.130176739645179</v>
      </c>
      <c r="W11" s="21" t="n">
        <v>0.132825041226715</v>
      </c>
      <c r="X11" s="21"/>
      <c r="Y11" s="21" t="n">
        <v>0.113288717365022</v>
      </c>
      <c r="Z11" s="21" t="n">
        <v>0.0745377235190214</v>
      </c>
      <c r="AA11" s="21" t="n">
        <v>0.168973923519285</v>
      </c>
      <c r="AB11" s="21" t="n">
        <v>0.378295194786732</v>
      </c>
      <c r="AC11" s="21" t="n">
        <v>0.187637736572097</v>
      </c>
      <c r="AD11" s="21" t="n">
        <v>0.115219510372771</v>
      </c>
      <c r="AE11" s="21"/>
      <c r="AF11" s="21" t="n">
        <v>0.102100089617259</v>
      </c>
      <c r="AG11" s="21"/>
      <c r="AH11" s="21" t="n">
        <v>0.133330342112035</v>
      </c>
      <c r="AI11" s="21"/>
      <c r="AJ11" s="21" t="n">
        <v>0.112391833419579</v>
      </c>
      <c r="AK11" s="21" t="n">
        <v>0.205467581220457</v>
      </c>
      <c r="AL11" s="21" t="n">
        <v>0.0681098110743107</v>
      </c>
      <c r="AM11" s="21" t="n">
        <v>0.144435898687527</v>
      </c>
      <c r="AN11" s="21" t="n">
        <v>0.309899568174265</v>
      </c>
      <c r="AO11" s="21" t="n">
        <v>0.200195388941605</v>
      </c>
      <c r="AP11" s="21" t="n">
        <v>0.0782710858773276</v>
      </c>
    </row>
    <row r="12">
      <c r="B12" s="18" t="s">
        <v>351</v>
      </c>
    </row>
    <row r="13">
      <c r="B13" t="s">
        <v>65</v>
      </c>
    </row>
    <row r="14">
      <c r="B14" t="s">
        <v>66</v>
      </c>
    </row>
    <row r="16">
      <c r="B16" s="9" t="str">
        <f>=HYPERLINK("#'Contents'!A1", "Return to Contents")</f>
      </c>
    </row>
  </sheetData>
  <mergeCells count="9">
    <mergeCell ref="D5:E5"/>
    <mergeCell ref="G5:L5"/>
    <mergeCell ref="N5:R5"/>
    <mergeCell ref="T5:W5"/>
    <mergeCell ref="Y5:AD5"/>
    <mergeCell ref="AF5:AF5"/>
    <mergeCell ref="AH5:AH5"/>
    <mergeCell ref="AJ5:AP5"/>
    <mergeCell ref="D2:AJ2"/>
  </mergeCells>
  <pageMargins left="0.7" right="0.7" top="0.75" bottom="0.75" header="0.3" footer="0.3"/>
  <pageSetup paperSize="9" orientation="portrait" horizontalDpi="300" verticalDpi="300" r:id="rId2"/>
  <drawing r:id="rId1"/>
</worksheet>
</file>

<file path=xl/worksheets/sheet1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2.21" hidden="0" customWidth="1"/>
    <col min="20" max="20" width="10.71" hidden="0" customWidth="1"/>
    <col min="21" max="21" width="10.71" hidden="0" customWidth="1"/>
    <col min="22" max="22" width="10.71" hidden="0" customWidth="1"/>
    <col min="23" max="23" width="10.71" hidden="0" customWidth="1"/>
    <col min="24" max="24" width="2.2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2.21" hidden="0" customWidth="1"/>
    <col min="34" max="34" width="10.71" hidden="0" customWidth="1"/>
    <col min="35" max="35" width="2.2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s>
  <sheetData>
    <row r="2" ht="40" customHeight="1">
      <c r="D2" s="16" t="s">
        <v>363</v>
      </c>
    </row>
    <row r="5" ht="30" customHeight="1">
      <c r="B5" s="17"/>
      <c r="C5" s="17"/>
      <c r="D5" s="17" t="s">
        <v>51</v>
      </c>
      <c r="E5" s="17"/>
      <c r="F5" s="17"/>
      <c r="G5" s="17" t="s">
        <v>52</v>
      </c>
      <c r="H5" s="17"/>
      <c r="I5" s="17"/>
      <c r="J5" s="17"/>
      <c r="K5" s="17"/>
      <c r="L5" s="17"/>
      <c r="M5" s="17"/>
      <c r="N5" s="17" t="s">
        <v>53</v>
      </c>
      <c r="O5" s="17"/>
      <c r="P5" s="17"/>
      <c r="Q5" s="17"/>
      <c r="R5" s="17"/>
      <c r="S5" s="17"/>
      <c r="T5" s="17" t="s">
        <v>54</v>
      </c>
      <c r="U5" s="17"/>
      <c r="V5" s="17"/>
      <c r="W5" s="17"/>
      <c r="X5" s="17"/>
      <c r="Y5" s="17" t="s">
        <v>55</v>
      </c>
      <c r="Z5" s="17"/>
      <c r="AA5" s="17"/>
      <c r="AB5" s="17"/>
      <c r="AC5" s="17"/>
      <c r="AD5" s="17"/>
      <c r="AE5" s="17"/>
      <c r="AF5" s="17" t="s">
        <v>42</v>
      </c>
      <c r="AG5" s="17"/>
      <c r="AH5" s="17" t="s">
        <v>43</v>
      </c>
      <c r="AI5" s="17"/>
      <c r="AJ5" s="17" t="s">
        <v>56</v>
      </c>
      <c r="AK5" s="17"/>
      <c r="AL5" s="17"/>
      <c r="AM5" s="17"/>
      <c r="AN5" s="17"/>
      <c r="AO5" s="17"/>
      <c r="AP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R6" s="13" t="s">
        <v>31</v>
      </c>
      <c r="T6" s="13" t="s">
        <v>32</v>
      </c>
      <c r="U6" s="13" t="s">
        <v>33</v>
      </c>
      <c r="V6" s="13" t="s">
        <v>34</v>
      </c>
      <c r="W6" s="13" t="s">
        <v>35</v>
      </c>
      <c r="Y6" s="13" t="s">
        <v>36</v>
      </c>
      <c r="Z6" s="13" t="s">
        <v>37</v>
      </c>
      <c r="AA6" s="13" t="s">
        <v>38</v>
      </c>
      <c r="AB6" s="13" t="s">
        <v>39</v>
      </c>
      <c r="AC6" s="13" t="s">
        <v>40</v>
      </c>
      <c r="AD6" s="13" t="s">
        <v>41</v>
      </c>
      <c r="AF6" s="13" t="s">
        <v>42</v>
      </c>
      <c r="AH6" s="13" t="s">
        <v>43</v>
      </c>
      <c r="AJ6" s="13" t="s">
        <v>44</v>
      </c>
      <c r="AK6" s="13" t="s">
        <v>45</v>
      </c>
      <c r="AL6" s="13" t="s">
        <v>46</v>
      </c>
      <c r="AM6" s="13" t="s">
        <v>47</v>
      </c>
      <c r="AN6" s="13" t="s">
        <v>48</v>
      </c>
      <c r="AO6" s="13" t="s">
        <v>49</v>
      </c>
      <c r="AP6" s="13" t="s">
        <v>50</v>
      </c>
    </row>
    <row r="7" ht="30" customHeight="1">
      <c r="B7" s="11" t="s">
        <v>19</v>
      </c>
      <c r="C7" s="11" t="n">
        <v>207</v>
      </c>
      <c r="D7" s="11" t="n">
        <v>96</v>
      </c>
      <c r="E7" s="11" t="n">
        <v>111</v>
      </c>
      <c r="F7" s="11"/>
      <c r="G7" s="11" t="n">
        <v>28</v>
      </c>
      <c r="H7" s="11" t="n">
        <v>38</v>
      </c>
      <c r="I7" s="11" t="n">
        <v>33</v>
      </c>
      <c r="J7" s="11" t="n">
        <v>40</v>
      </c>
      <c r="K7" s="11" t="n">
        <v>24</v>
      </c>
      <c r="L7" s="11" t="n">
        <v>44</v>
      </c>
      <c r="M7" s="11"/>
      <c r="N7" s="11" t="n">
        <v>8</v>
      </c>
      <c r="O7" s="11" t="n">
        <v>40</v>
      </c>
      <c r="P7" s="11" t="n">
        <v>38</v>
      </c>
      <c r="Q7" s="11" t="n">
        <v>76</v>
      </c>
      <c r="R7" s="11" t="n">
        <v>44</v>
      </c>
      <c r="S7" s="11"/>
      <c r="T7" s="11" t="n">
        <v>8</v>
      </c>
      <c r="U7" s="11" t="n">
        <v>33</v>
      </c>
      <c r="V7" s="11" t="n">
        <v>38</v>
      </c>
      <c r="W7" s="11" t="n">
        <v>108</v>
      </c>
      <c r="X7" s="11"/>
      <c r="Y7" s="11" t="n">
        <v>102</v>
      </c>
      <c r="Z7" s="11" t="n">
        <v>24</v>
      </c>
      <c r="AA7" s="11" t="n">
        <v>48</v>
      </c>
      <c r="AB7" s="11" t="n">
        <v>8</v>
      </c>
      <c r="AC7" s="11" t="n">
        <v>15</v>
      </c>
      <c r="AD7" s="11" t="n">
        <v>8</v>
      </c>
      <c r="AE7" s="11"/>
      <c r="AF7" s="11" t="n">
        <v>95</v>
      </c>
      <c r="AG7" s="11"/>
      <c r="AH7" s="11" t="n">
        <v>196</v>
      </c>
      <c r="AI7" s="11"/>
      <c r="AJ7" s="11" t="n">
        <v>57</v>
      </c>
      <c r="AK7" s="11" t="n">
        <v>39</v>
      </c>
      <c r="AL7" s="11" t="n">
        <v>41</v>
      </c>
      <c r="AM7" s="11" t="n">
        <v>21</v>
      </c>
      <c r="AN7" s="11" t="n">
        <v>9</v>
      </c>
      <c r="AO7" s="11" t="n">
        <v>23</v>
      </c>
      <c r="AP7" s="11" t="n">
        <v>17</v>
      </c>
    </row>
    <row r="8" ht="30" customHeight="1">
      <c r="B8" s="12" t="s">
        <v>20</v>
      </c>
      <c r="C8" s="12" t="n">
        <v>205</v>
      </c>
      <c r="D8" s="12" t="n">
        <v>92</v>
      </c>
      <c r="E8" s="12" t="n">
        <v>113</v>
      </c>
      <c r="F8" s="12"/>
      <c r="G8" s="12" t="n">
        <v>22</v>
      </c>
      <c r="H8" s="12" t="n">
        <v>34</v>
      </c>
      <c r="I8" s="12" t="n">
        <v>27</v>
      </c>
      <c r="J8" s="12" t="n">
        <v>41</v>
      </c>
      <c r="K8" s="12" t="n">
        <v>26</v>
      </c>
      <c r="L8" s="12" t="n">
        <v>54</v>
      </c>
      <c r="M8" s="12"/>
      <c r="N8" s="12" t="n">
        <v>9</v>
      </c>
      <c r="O8" s="12" t="n">
        <v>50</v>
      </c>
      <c r="P8" s="12" t="n">
        <v>48</v>
      </c>
      <c r="Q8" s="12" t="n">
        <v>61</v>
      </c>
      <c r="R8" s="12" t="n">
        <v>35</v>
      </c>
      <c r="S8" s="12"/>
      <c r="T8" s="12" t="n">
        <v>8</v>
      </c>
      <c r="U8" s="12" t="n">
        <v>37</v>
      </c>
      <c r="V8" s="12" t="n">
        <v>42</v>
      </c>
      <c r="W8" s="12" t="n">
        <v>99</v>
      </c>
      <c r="X8" s="12"/>
      <c r="Y8" s="12" t="n">
        <v>91</v>
      </c>
      <c r="Z8" s="12" t="n">
        <v>21</v>
      </c>
      <c r="AA8" s="12" t="n">
        <v>60</v>
      </c>
      <c r="AB8" s="12" t="n">
        <v>8</v>
      </c>
      <c r="AC8" s="12" t="n">
        <v>13</v>
      </c>
      <c r="AD8" s="12" t="n">
        <v>10</v>
      </c>
      <c r="AE8" s="12"/>
      <c r="AF8" s="12" t="n">
        <v>93</v>
      </c>
      <c r="AG8" s="12"/>
      <c r="AH8" s="12" t="n">
        <v>196</v>
      </c>
      <c r="AI8" s="12"/>
      <c r="AJ8" s="12" t="n">
        <v>53</v>
      </c>
      <c r="AK8" s="12" t="n">
        <v>41</v>
      </c>
      <c r="AL8" s="12" t="n">
        <v>35</v>
      </c>
      <c r="AM8" s="12" t="n">
        <v>22</v>
      </c>
      <c r="AN8" s="12" t="n">
        <v>10</v>
      </c>
      <c r="AO8" s="12" t="n">
        <v>20</v>
      </c>
      <c r="AP8" s="12" t="n">
        <v>24</v>
      </c>
    </row>
    <row r="9">
      <c r="B9" s="20" t="s">
        <v>362</v>
      </c>
      <c r="C9" s="19" t="n">
        <v>0.375910896417375</v>
      </c>
      <c r="D9" s="19" t="n">
        <v>0.441153282898131</v>
      </c>
      <c r="E9" s="19" t="n">
        <v>0.322791632396918</v>
      </c>
      <c r="F9" s="19"/>
      <c r="G9" s="19" t="n">
        <v>0.330596356821295</v>
      </c>
      <c r="H9" s="19" t="n">
        <v>0.367760437360435</v>
      </c>
      <c r="I9" s="19" t="n">
        <v>0.440007848410776</v>
      </c>
      <c r="J9" s="19" t="n">
        <v>0.277855698292271</v>
      </c>
      <c r="K9" s="19" t="n">
        <v>0.573670321109647</v>
      </c>
      <c r="L9" s="19" t="n">
        <v>0.345641328542508</v>
      </c>
      <c r="M9" s="19"/>
      <c r="N9" s="19" t="n">
        <v>0.103916539967422</v>
      </c>
      <c r="O9" s="19" t="n">
        <v>0.439617569744818</v>
      </c>
      <c r="P9" s="19" t="n">
        <v>0.27208084689738</v>
      </c>
      <c r="Q9" s="19" t="n">
        <v>0.362129440780013</v>
      </c>
      <c r="R9" s="19" t="n">
        <v>0.497047882810549</v>
      </c>
      <c r="S9" s="19"/>
      <c r="T9" s="19" t="n">
        <v>0.217768442360736</v>
      </c>
      <c r="U9" s="19" t="n">
        <v>0.41298480807179</v>
      </c>
      <c r="V9" s="19" t="n">
        <v>0.238362151152063</v>
      </c>
      <c r="W9" s="19" t="n">
        <v>0.415001078777523</v>
      </c>
      <c r="X9" s="19"/>
      <c r="Y9" s="19" t="n">
        <v>0.377698112094062</v>
      </c>
      <c r="Z9" s="19" t="n">
        <v>0.349777049182945</v>
      </c>
      <c r="AA9" s="19" t="n">
        <v>0.421015411547278</v>
      </c>
      <c r="AB9" s="19" t="n">
        <v>0.389537517054682</v>
      </c>
      <c r="AC9" s="19" t="n">
        <v>0.14897998837857</v>
      </c>
      <c r="AD9" s="19" t="n">
        <v>0.509743782215634</v>
      </c>
      <c r="AE9" s="19"/>
      <c r="AF9" s="19" t="n">
        <v>0.426069483417336</v>
      </c>
      <c r="AG9" s="19"/>
      <c r="AH9" s="19" t="n">
        <v>0.367352720551439</v>
      </c>
      <c r="AI9" s="19"/>
      <c r="AJ9" s="19" t="n">
        <v>0.465062634021914</v>
      </c>
      <c r="AK9" s="19" t="n">
        <v>0.303866307566428</v>
      </c>
      <c r="AL9" s="19" t="n">
        <v>0.433475694981466</v>
      </c>
      <c r="AM9" s="19" t="n">
        <v>0.267310494145</v>
      </c>
      <c r="AN9" s="19" t="n">
        <v>0.448887068248654</v>
      </c>
      <c r="AO9" s="19" t="n">
        <v>0.328036477252316</v>
      </c>
      <c r="AP9" s="19" t="n">
        <v>0.326893791894906</v>
      </c>
    </row>
    <row r="10">
      <c r="B10" s="20" t="s">
        <v>349</v>
      </c>
      <c r="C10" s="19" t="n">
        <v>0.459405587097334</v>
      </c>
      <c r="D10" s="19" t="n">
        <v>0.424789438520863</v>
      </c>
      <c r="E10" s="19" t="n">
        <v>0.487589478502766</v>
      </c>
      <c r="F10" s="19"/>
      <c r="G10" s="19" t="n">
        <v>0.622569314858512</v>
      </c>
      <c r="H10" s="19" t="n">
        <v>0.597861882784484</v>
      </c>
      <c r="I10" s="19" t="n">
        <v>0.460149153793028</v>
      </c>
      <c r="J10" s="19" t="n">
        <v>0.618189680756189</v>
      </c>
      <c r="K10" s="19" t="n">
        <v>0.254265863615758</v>
      </c>
      <c r="L10" s="19" t="n">
        <v>0.284696186312865</v>
      </c>
      <c r="M10" s="19"/>
      <c r="N10" s="19" t="n">
        <v>0.554579060362931</v>
      </c>
      <c r="O10" s="19" t="n">
        <v>0.43926899128708</v>
      </c>
      <c r="P10" s="19" t="n">
        <v>0.444062583937363</v>
      </c>
      <c r="Q10" s="19" t="n">
        <v>0.537690158547132</v>
      </c>
      <c r="R10" s="19" t="n">
        <v>0.366065867422749</v>
      </c>
      <c r="S10" s="19"/>
      <c r="T10" s="19" t="n">
        <v>0.408995337681663</v>
      </c>
      <c r="U10" s="19" t="n">
        <v>0.499415044887073</v>
      </c>
      <c r="V10" s="19" t="n">
        <v>0.547221089097065</v>
      </c>
      <c r="W10" s="19" t="n">
        <v>0.458946242822048</v>
      </c>
      <c r="X10" s="19"/>
      <c r="Y10" s="19" t="n">
        <v>0.523426091290701</v>
      </c>
      <c r="Z10" s="19" t="n">
        <v>0.541191550447844</v>
      </c>
      <c r="AA10" s="19" t="n">
        <v>0.277293911360514</v>
      </c>
      <c r="AB10" s="19" t="n">
        <v>0.324637651504794</v>
      </c>
      <c r="AC10" s="19" t="n">
        <v>0.768592536251729</v>
      </c>
      <c r="AD10" s="19" t="n">
        <v>0.490256217784366</v>
      </c>
      <c r="AE10" s="19"/>
      <c r="AF10" s="19" t="n">
        <v>0.394972531892594</v>
      </c>
      <c r="AG10" s="19"/>
      <c r="AH10" s="19" t="n">
        <v>0.47739346087296</v>
      </c>
      <c r="AI10" s="19"/>
      <c r="AJ10" s="19" t="n">
        <v>0.411719826889394</v>
      </c>
      <c r="AK10" s="19" t="n">
        <v>0.426661971126337</v>
      </c>
      <c r="AL10" s="19" t="n">
        <v>0.393011918725842</v>
      </c>
      <c r="AM10" s="19" t="n">
        <v>0.59356698846909</v>
      </c>
      <c r="AN10" s="19" t="n">
        <v>0.551112931751346</v>
      </c>
      <c r="AO10" s="19" t="n">
        <v>0.443668413857677</v>
      </c>
      <c r="AP10" s="19" t="n">
        <v>0.566323170636875</v>
      </c>
    </row>
    <row r="11">
      <c r="B11" s="20" t="s">
        <v>209</v>
      </c>
      <c r="C11" s="21" t="n">
        <v>0.164683516485291</v>
      </c>
      <c r="D11" s="21" t="n">
        <v>0.134057278581006</v>
      </c>
      <c r="E11" s="21" t="n">
        <v>0.189618889100316</v>
      </c>
      <c r="F11" s="21"/>
      <c r="G11" s="21" t="n">
        <v>0.0468343283201923</v>
      </c>
      <c r="H11" s="21" t="n">
        <v>0.034377679855081</v>
      </c>
      <c r="I11" s="21" t="n">
        <v>0.0998429977961958</v>
      </c>
      <c r="J11" s="21" t="n">
        <v>0.103954620951541</v>
      </c>
      <c r="K11" s="21" t="n">
        <v>0.172063815274595</v>
      </c>
      <c r="L11" s="21" t="n">
        <v>0.369662485144628</v>
      </c>
      <c r="M11" s="21"/>
      <c r="N11" s="21" t="n">
        <v>0.341504399669646</v>
      </c>
      <c r="O11" s="21" t="n">
        <v>0.121113438968102</v>
      </c>
      <c r="P11" s="21" t="n">
        <v>0.283856569165257</v>
      </c>
      <c r="Q11" s="21" t="n">
        <v>0.100180400672854</v>
      </c>
      <c r="R11" s="21" t="n">
        <v>0.136886249766702</v>
      </c>
      <c r="S11" s="21"/>
      <c r="T11" s="21" t="n">
        <v>0.373236219957601</v>
      </c>
      <c r="U11" s="21" t="n">
        <v>0.087600147041137</v>
      </c>
      <c r="V11" s="21" t="n">
        <v>0.214416759750871</v>
      </c>
      <c r="W11" s="21" t="n">
        <v>0.126052678400429</v>
      </c>
      <c r="X11" s="21"/>
      <c r="Y11" s="21" t="n">
        <v>0.0988757966152375</v>
      </c>
      <c r="Z11" s="21" t="n">
        <v>0.109031400369211</v>
      </c>
      <c r="AA11" s="21" t="n">
        <v>0.301690677092208</v>
      </c>
      <c r="AB11" s="21" t="n">
        <v>0.285824831440525</v>
      </c>
      <c r="AC11" s="21" t="n">
        <v>0.0824274753697009</v>
      </c>
      <c r="AD11" s="21" t="n">
        <v>0</v>
      </c>
      <c r="AE11" s="21"/>
      <c r="AF11" s="21" t="n">
        <v>0.17895798469007</v>
      </c>
      <c r="AG11" s="21"/>
      <c r="AH11" s="21" t="n">
        <v>0.1552538185756</v>
      </c>
      <c r="AI11" s="21"/>
      <c r="AJ11" s="21" t="n">
        <v>0.123217539088692</v>
      </c>
      <c r="AK11" s="21" t="n">
        <v>0.269471721307235</v>
      </c>
      <c r="AL11" s="21" t="n">
        <v>0.173512386292692</v>
      </c>
      <c r="AM11" s="21" t="n">
        <v>0.13912251738591</v>
      </c>
      <c r="AN11" s="21" t="n">
        <v>0</v>
      </c>
      <c r="AO11" s="21" t="n">
        <v>0.228295108890007</v>
      </c>
      <c r="AP11" s="21" t="n">
        <v>0.106783037468219</v>
      </c>
    </row>
    <row r="12">
      <c r="B12" s="18" t="s">
        <v>351</v>
      </c>
    </row>
    <row r="13">
      <c r="B13" t="s">
        <v>65</v>
      </c>
    </row>
    <row r="14">
      <c r="B14" t="s">
        <v>66</v>
      </c>
    </row>
    <row r="16">
      <c r="B16" s="9" t="str">
        <f>=HYPERLINK("#'Contents'!A1", "Return to Contents")</f>
      </c>
    </row>
  </sheetData>
  <mergeCells count="9">
    <mergeCell ref="D5:E5"/>
    <mergeCell ref="G5:L5"/>
    <mergeCell ref="N5:R5"/>
    <mergeCell ref="T5:W5"/>
    <mergeCell ref="Y5:AD5"/>
    <mergeCell ref="AF5:AF5"/>
    <mergeCell ref="AH5:AH5"/>
    <mergeCell ref="AJ5:AP5"/>
    <mergeCell ref="D2:AJ2"/>
  </mergeCells>
  <pageMargins left="0.7" right="0.7" top="0.75" bottom="0.75" header="0.3" footer="0.3"/>
  <pageSetup paperSize="9" orientation="portrait" horizontalDpi="300" verticalDpi="300" r:id="rId2"/>
  <drawing r:id="rId1"/>
</worksheet>
</file>

<file path=xl/worksheets/sheet1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2.21" hidden="0" customWidth="1"/>
    <col min="20" max="20" width="10.71" hidden="0" customWidth="1"/>
    <col min="21" max="21" width="10.71" hidden="0" customWidth="1"/>
    <col min="22" max="22" width="10.71" hidden="0" customWidth="1"/>
    <col min="23" max="23" width="10.71" hidden="0" customWidth="1"/>
    <col min="24" max="24" width="2.2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2.21" hidden="0" customWidth="1"/>
    <col min="34" max="34" width="10.71" hidden="0" customWidth="1"/>
    <col min="35" max="35" width="2.2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s>
  <sheetData>
    <row r="2" ht="40" customHeight="1">
      <c r="D2" s="16" t="s">
        <v>365</v>
      </c>
    </row>
    <row r="5" ht="30" customHeight="1">
      <c r="B5" s="17"/>
      <c r="C5" s="17"/>
      <c r="D5" s="17" t="s">
        <v>51</v>
      </c>
      <c r="E5" s="17"/>
      <c r="F5" s="17"/>
      <c r="G5" s="17" t="s">
        <v>52</v>
      </c>
      <c r="H5" s="17"/>
      <c r="I5" s="17"/>
      <c r="J5" s="17"/>
      <c r="K5" s="17"/>
      <c r="L5" s="17"/>
      <c r="M5" s="17"/>
      <c r="N5" s="17" t="s">
        <v>53</v>
      </c>
      <c r="O5" s="17"/>
      <c r="P5" s="17"/>
      <c r="Q5" s="17"/>
      <c r="R5" s="17"/>
      <c r="S5" s="17"/>
      <c r="T5" s="17" t="s">
        <v>54</v>
      </c>
      <c r="U5" s="17"/>
      <c r="V5" s="17"/>
      <c r="W5" s="17"/>
      <c r="X5" s="17"/>
      <c r="Y5" s="17" t="s">
        <v>55</v>
      </c>
      <c r="Z5" s="17"/>
      <c r="AA5" s="17"/>
      <c r="AB5" s="17"/>
      <c r="AC5" s="17"/>
      <c r="AD5" s="17"/>
      <c r="AE5" s="17"/>
      <c r="AF5" s="17" t="s">
        <v>42</v>
      </c>
      <c r="AG5" s="17"/>
      <c r="AH5" s="17" t="s">
        <v>43</v>
      </c>
      <c r="AI5" s="17"/>
      <c r="AJ5" s="17" t="s">
        <v>56</v>
      </c>
      <c r="AK5" s="17"/>
      <c r="AL5" s="17"/>
      <c r="AM5" s="17"/>
      <c r="AN5" s="17"/>
      <c r="AO5" s="17"/>
      <c r="AP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R6" s="13" t="s">
        <v>31</v>
      </c>
      <c r="T6" s="13" t="s">
        <v>32</v>
      </c>
      <c r="U6" s="13" t="s">
        <v>33</v>
      </c>
      <c r="V6" s="13" t="s">
        <v>34</v>
      </c>
      <c r="W6" s="13" t="s">
        <v>35</v>
      </c>
      <c r="Y6" s="13" t="s">
        <v>36</v>
      </c>
      <c r="Z6" s="13" t="s">
        <v>37</v>
      </c>
      <c r="AA6" s="13" t="s">
        <v>38</v>
      </c>
      <c r="AB6" s="13" t="s">
        <v>39</v>
      </c>
      <c r="AC6" s="13" t="s">
        <v>40</v>
      </c>
      <c r="AD6" s="13" t="s">
        <v>41</v>
      </c>
      <c r="AF6" s="13" t="s">
        <v>42</v>
      </c>
      <c r="AH6" s="13" t="s">
        <v>43</v>
      </c>
      <c r="AJ6" s="13" t="s">
        <v>44</v>
      </c>
      <c r="AK6" s="13" t="s">
        <v>45</v>
      </c>
      <c r="AL6" s="13" t="s">
        <v>46</v>
      </c>
      <c r="AM6" s="13" t="s">
        <v>47</v>
      </c>
      <c r="AN6" s="13" t="s">
        <v>48</v>
      </c>
      <c r="AO6" s="13" t="s">
        <v>49</v>
      </c>
      <c r="AP6" s="13" t="s">
        <v>50</v>
      </c>
    </row>
    <row r="7" ht="30" customHeight="1">
      <c r="B7" s="11" t="s">
        <v>19</v>
      </c>
      <c r="C7" s="11" t="n">
        <v>176</v>
      </c>
      <c r="D7" s="11" t="n">
        <v>90</v>
      </c>
      <c r="E7" s="11" t="n">
        <v>86</v>
      </c>
      <c r="F7" s="11"/>
      <c r="G7" s="11" t="n">
        <v>26</v>
      </c>
      <c r="H7" s="11" t="n">
        <v>29</v>
      </c>
      <c r="I7" s="11" t="n">
        <v>40</v>
      </c>
      <c r="J7" s="11" t="n">
        <v>30</v>
      </c>
      <c r="K7" s="11" t="n">
        <v>26</v>
      </c>
      <c r="L7" s="11" t="n">
        <v>25</v>
      </c>
      <c r="M7" s="11"/>
      <c r="N7" s="11" t="n">
        <v>13</v>
      </c>
      <c r="O7" s="11" t="n">
        <v>33</v>
      </c>
      <c r="P7" s="11" t="n">
        <v>39</v>
      </c>
      <c r="Q7" s="11" t="n">
        <v>58</v>
      </c>
      <c r="R7" s="11" t="n">
        <v>33</v>
      </c>
      <c r="S7" s="11"/>
      <c r="T7" s="11" t="n">
        <v>13</v>
      </c>
      <c r="U7" s="11" t="n">
        <v>21</v>
      </c>
      <c r="V7" s="11" t="n">
        <v>33</v>
      </c>
      <c r="W7" s="11" t="n">
        <v>88</v>
      </c>
      <c r="X7" s="11"/>
      <c r="Y7" s="11" t="n">
        <v>91</v>
      </c>
      <c r="Z7" s="11" t="n">
        <v>22</v>
      </c>
      <c r="AA7" s="11" t="n">
        <v>33</v>
      </c>
      <c r="AB7" s="11" t="n">
        <v>7</v>
      </c>
      <c r="AC7" s="11" t="n">
        <v>11</v>
      </c>
      <c r="AD7" s="11" t="n">
        <v>12</v>
      </c>
      <c r="AE7" s="11"/>
      <c r="AF7" s="11" t="n">
        <v>80</v>
      </c>
      <c r="AG7" s="11"/>
      <c r="AH7" s="11" t="n">
        <v>164</v>
      </c>
      <c r="AI7" s="11"/>
      <c r="AJ7" s="11" t="n">
        <v>51</v>
      </c>
      <c r="AK7" s="11" t="n">
        <v>24</v>
      </c>
      <c r="AL7" s="11" t="n">
        <v>38</v>
      </c>
      <c r="AM7" s="11" t="n">
        <v>15</v>
      </c>
      <c r="AN7" s="11" t="n">
        <v>9</v>
      </c>
      <c r="AO7" s="11" t="n">
        <v>24</v>
      </c>
      <c r="AP7" s="11" t="n">
        <v>15</v>
      </c>
    </row>
    <row r="8" ht="30" customHeight="1">
      <c r="B8" s="12" t="s">
        <v>20</v>
      </c>
      <c r="C8" s="12" t="n">
        <v>172</v>
      </c>
      <c r="D8" s="12" t="n">
        <v>92</v>
      </c>
      <c r="E8" s="12" t="n">
        <v>80</v>
      </c>
      <c r="F8" s="12"/>
      <c r="G8" s="12" t="n">
        <v>22</v>
      </c>
      <c r="H8" s="12" t="n">
        <v>26</v>
      </c>
      <c r="I8" s="12" t="n">
        <v>35</v>
      </c>
      <c r="J8" s="12" t="n">
        <v>28</v>
      </c>
      <c r="K8" s="12" t="n">
        <v>31</v>
      </c>
      <c r="L8" s="12" t="n">
        <v>30</v>
      </c>
      <c r="M8" s="12"/>
      <c r="N8" s="12" t="n">
        <v>17</v>
      </c>
      <c r="O8" s="12" t="n">
        <v>35</v>
      </c>
      <c r="P8" s="12" t="n">
        <v>47</v>
      </c>
      <c r="Q8" s="12" t="n">
        <v>46</v>
      </c>
      <c r="R8" s="12" t="n">
        <v>27</v>
      </c>
      <c r="S8" s="12"/>
      <c r="T8" s="12" t="n">
        <v>12</v>
      </c>
      <c r="U8" s="12" t="n">
        <v>22</v>
      </c>
      <c r="V8" s="12" t="n">
        <v>38</v>
      </c>
      <c r="W8" s="12" t="n">
        <v>79</v>
      </c>
      <c r="X8" s="12"/>
      <c r="Y8" s="12" t="n">
        <v>82</v>
      </c>
      <c r="Z8" s="12" t="n">
        <v>22</v>
      </c>
      <c r="AA8" s="12" t="n">
        <v>40</v>
      </c>
      <c r="AB8" s="12" t="n">
        <v>8</v>
      </c>
      <c r="AC8" s="12" t="n">
        <v>9</v>
      </c>
      <c r="AD8" s="12" t="n">
        <v>11</v>
      </c>
      <c r="AE8" s="12"/>
      <c r="AF8" s="12" t="n">
        <v>79</v>
      </c>
      <c r="AG8" s="12"/>
      <c r="AH8" s="12" t="n">
        <v>160</v>
      </c>
      <c r="AI8" s="12"/>
      <c r="AJ8" s="12" t="n">
        <v>44</v>
      </c>
      <c r="AK8" s="12" t="n">
        <v>24</v>
      </c>
      <c r="AL8" s="12" t="n">
        <v>36</v>
      </c>
      <c r="AM8" s="12" t="n">
        <v>16</v>
      </c>
      <c r="AN8" s="12" t="n">
        <v>10</v>
      </c>
      <c r="AO8" s="12" t="n">
        <v>22</v>
      </c>
      <c r="AP8" s="12" t="n">
        <v>20</v>
      </c>
    </row>
    <row r="9">
      <c r="B9" s="20" t="s">
        <v>364</v>
      </c>
      <c r="C9" s="19" t="n">
        <v>0.459229394260344</v>
      </c>
      <c r="D9" s="19" t="n">
        <v>0.523539919189626</v>
      </c>
      <c r="E9" s="19" t="n">
        <v>0.385547451310152</v>
      </c>
      <c r="F9" s="19"/>
      <c r="G9" s="19" t="n">
        <v>0.501834271251227</v>
      </c>
      <c r="H9" s="19" t="n">
        <v>0.419303398160474</v>
      </c>
      <c r="I9" s="19" t="n">
        <v>0.390564062078334</v>
      </c>
      <c r="J9" s="19" t="n">
        <v>0.588247364205322</v>
      </c>
      <c r="K9" s="19" t="n">
        <v>0.623512316569128</v>
      </c>
      <c r="L9" s="19" t="n">
        <v>0.249696183404378</v>
      </c>
      <c r="M9" s="19"/>
      <c r="N9" s="19" t="n">
        <v>0.371602593980482</v>
      </c>
      <c r="O9" s="19" t="n">
        <v>0.354090993707397</v>
      </c>
      <c r="P9" s="19" t="n">
        <v>0.542602310089332</v>
      </c>
      <c r="Q9" s="19" t="n">
        <v>0.440344458885368</v>
      </c>
      <c r="R9" s="19" t="n">
        <v>0.536224120672858</v>
      </c>
      <c r="S9" s="19"/>
      <c r="T9" s="19" t="n">
        <v>0.114454627483815</v>
      </c>
      <c r="U9" s="19" t="n">
        <v>0.577799860986134</v>
      </c>
      <c r="V9" s="19" t="n">
        <v>0.478628816896296</v>
      </c>
      <c r="W9" s="19" t="n">
        <v>0.401071972978714</v>
      </c>
      <c r="X9" s="19"/>
      <c r="Y9" s="19" t="n">
        <v>0.46979078256235</v>
      </c>
      <c r="Z9" s="19" t="n">
        <v>0.385296001329801</v>
      </c>
      <c r="AA9" s="19" t="n">
        <v>0.474272855002949</v>
      </c>
      <c r="AB9" s="19" t="n">
        <v>0.653947919916117</v>
      </c>
      <c r="AC9" s="19" t="n">
        <v>0.309407665563599</v>
      </c>
      <c r="AD9" s="19" t="n">
        <v>0.461624416524889</v>
      </c>
      <c r="AE9" s="19"/>
      <c r="AF9" s="19" t="n">
        <v>0.484698340504905</v>
      </c>
      <c r="AG9" s="19"/>
      <c r="AH9" s="19" t="n">
        <v>0.453430298246426</v>
      </c>
      <c r="AI9" s="19"/>
      <c r="AJ9" s="19" t="n">
        <v>0.492735875296295</v>
      </c>
      <c r="AK9" s="19" t="n">
        <v>0.350028158849608</v>
      </c>
      <c r="AL9" s="19" t="n">
        <v>0.503888721416774</v>
      </c>
      <c r="AM9" s="19" t="n">
        <v>0.428014458256311</v>
      </c>
      <c r="AN9" s="19" t="n">
        <v>0.413690738176812</v>
      </c>
      <c r="AO9" s="19" t="n">
        <v>0.417502524242487</v>
      </c>
      <c r="AP9" s="19" t="n">
        <v>0.528107825720845</v>
      </c>
    </row>
    <row r="10">
      <c r="B10" s="20" t="s">
        <v>349</v>
      </c>
      <c r="C10" s="19" t="n">
        <v>0.432096176368904</v>
      </c>
      <c r="D10" s="19" t="n">
        <v>0.391105945001721</v>
      </c>
      <c r="E10" s="19" t="n">
        <v>0.479059560549535</v>
      </c>
      <c r="F10" s="19"/>
      <c r="G10" s="19" t="n">
        <v>0.438887087095554</v>
      </c>
      <c r="H10" s="19" t="n">
        <v>0.553273086861783</v>
      </c>
      <c r="I10" s="19" t="n">
        <v>0.554570407580274</v>
      </c>
      <c r="J10" s="19" t="n">
        <v>0.344988349471895</v>
      </c>
      <c r="K10" s="19" t="n">
        <v>0.274658320764043</v>
      </c>
      <c r="L10" s="19" t="n">
        <v>0.425814385870976</v>
      </c>
      <c r="M10" s="19"/>
      <c r="N10" s="19" t="n">
        <v>0.568459809821146</v>
      </c>
      <c r="O10" s="19" t="n">
        <v>0.595323857492795</v>
      </c>
      <c r="P10" s="19" t="n">
        <v>0.305624509231767</v>
      </c>
      <c r="Q10" s="19" t="n">
        <v>0.427649195567017</v>
      </c>
      <c r="R10" s="19" t="n">
        <v>0.364655255425922</v>
      </c>
      <c r="S10" s="19"/>
      <c r="T10" s="19" t="n">
        <v>0.885545372516185</v>
      </c>
      <c r="U10" s="19" t="n">
        <v>0.321460613437514</v>
      </c>
      <c r="V10" s="19" t="n">
        <v>0.383750983427784</v>
      </c>
      <c r="W10" s="19" t="n">
        <v>0.508669693891576</v>
      </c>
      <c r="X10" s="19"/>
      <c r="Y10" s="19" t="n">
        <v>0.444008665932243</v>
      </c>
      <c r="Z10" s="19" t="n">
        <v>0.614703998670199</v>
      </c>
      <c r="AA10" s="19" t="n">
        <v>0.307318981337267</v>
      </c>
      <c r="AB10" s="19" t="n">
        <v>0.346052080083883</v>
      </c>
      <c r="AC10" s="19" t="n">
        <v>0.545247689071675</v>
      </c>
      <c r="AD10" s="19" t="n">
        <v>0.399554424280366</v>
      </c>
      <c r="AE10" s="19"/>
      <c r="AF10" s="19" t="n">
        <v>0.421965332523366</v>
      </c>
      <c r="AG10" s="19"/>
      <c r="AH10" s="19" t="n">
        <v>0.448678382379088</v>
      </c>
      <c r="AI10" s="19"/>
      <c r="AJ10" s="19" t="n">
        <v>0.420176238826826</v>
      </c>
      <c r="AK10" s="19" t="n">
        <v>0.468282974876064</v>
      </c>
      <c r="AL10" s="19" t="n">
        <v>0.388131722299473</v>
      </c>
      <c r="AM10" s="19" t="n">
        <v>0.470940110836125</v>
      </c>
      <c r="AN10" s="19" t="n">
        <v>0.586309261823188</v>
      </c>
      <c r="AO10" s="19" t="n">
        <v>0.423436680199666</v>
      </c>
      <c r="AP10" s="19" t="n">
        <v>0.392829593482346</v>
      </c>
    </row>
    <row r="11">
      <c r="B11" s="20" t="s">
        <v>209</v>
      </c>
      <c r="C11" s="21" t="n">
        <v>0.108674429370752</v>
      </c>
      <c r="D11" s="21" t="n">
        <v>0.0853541358086529</v>
      </c>
      <c r="E11" s="21" t="n">
        <v>0.135392988140313</v>
      </c>
      <c r="F11" s="21"/>
      <c r="G11" s="21" t="n">
        <v>0.059278641653219</v>
      </c>
      <c r="H11" s="21" t="n">
        <v>0.027423514977743</v>
      </c>
      <c r="I11" s="21" t="n">
        <v>0.0548655303413927</v>
      </c>
      <c r="J11" s="21" t="n">
        <v>0.0667642863227832</v>
      </c>
      <c r="K11" s="21" t="n">
        <v>0.101829362666829</v>
      </c>
      <c r="L11" s="21" t="n">
        <v>0.324489430724645</v>
      </c>
      <c r="M11" s="21"/>
      <c r="N11" s="21" t="n">
        <v>0.0599375961983713</v>
      </c>
      <c r="O11" s="21" t="n">
        <v>0.0505851487998075</v>
      </c>
      <c r="P11" s="21" t="n">
        <v>0.151773180678901</v>
      </c>
      <c r="Q11" s="21" t="n">
        <v>0.132006345547615</v>
      </c>
      <c r="R11" s="21" t="n">
        <v>0.0991206239012203</v>
      </c>
      <c r="S11" s="21"/>
      <c r="T11" s="21" t="n">
        <v>0</v>
      </c>
      <c r="U11" s="21" t="n">
        <v>0.100739525576353</v>
      </c>
      <c r="V11" s="21" t="n">
        <v>0.13762019967592</v>
      </c>
      <c r="W11" s="21" t="n">
        <v>0.09025833312971</v>
      </c>
      <c r="X11" s="21"/>
      <c r="Y11" s="21" t="n">
        <v>0.0862005515054076</v>
      </c>
      <c r="Z11" s="21" t="n">
        <v>0</v>
      </c>
      <c r="AA11" s="21" t="n">
        <v>0.218408163659784</v>
      </c>
      <c r="AB11" s="21" t="n">
        <v>0</v>
      </c>
      <c r="AC11" s="21" t="n">
        <v>0.145344645364726</v>
      </c>
      <c r="AD11" s="21" t="n">
        <v>0.138821159194746</v>
      </c>
      <c r="AE11" s="21"/>
      <c r="AF11" s="21" t="n">
        <v>0.0933363269717283</v>
      </c>
      <c r="AG11" s="21"/>
      <c r="AH11" s="21" t="n">
        <v>0.097891319374486</v>
      </c>
      <c r="AI11" s="21"/>
      <c r="AJ11" s="21" t="n">
        <v>0.0870878858768795</v>
      </c>
      <c r="AK11" s="21" t="n">
        <v>0.181688866274328</v>
      </c>
      <c r="AL11" s="21" t="n">
        <v>0.107979556283753</v>
      </c>
      <c r="AM11" s="21" t="n">
        <v>0.101045430907564</v>
      </c>
      <c r="AN11" s="21" t="n">
        <v>0</v>
      </c>
      <c r="AO11" s="21" t="n">
        <v>0.159060795557847</v>
      </c>
      <c r="AP11" s="21" t="n">
        <v>0.079062580796809</v>
      </c>
    </row>
    <row r="12">
      <c r="B12" s="18" t="s">
        <v>351</v>
      </c>
    </row>
    <row r="13">
      <c r="B13" t="s">
        <v>65</v>
      </c>
    </row>
    <row r="14">
      <c r="B14" t="s">
        <v>66</v>
      </c>
    </row>
    <row r="16">
      <c r="B16" s="9" t="str">
        <f>=HYPERLINK("#'Contents'!A1", "Return to Contents")</f>
      </c>
    </row>
  </sheetData>
  <mergeCells count="9">
    <mergeCell ref="D5:E5"/>
    <mergeCell ref="G5:L5"/>
    <mergeCell ref="N5:R5"/>
    <mergeCell ref="T5:W5"/>
    <mergeCell ref="Y5:AD5"/>
    <mergeCell ref="AF5:AF5"/>
    <mergeCell ref="AH5:AH5"/>
    <mergeCell ref="AJ5:AP5"/>
    <mergeCell ref="D2:AJ2"/>
  </mergeCells>
  <pageMargins left="0.7" right="0.7" top="0.75" bottom="0.75" header="0.3" footer="0.3"/>
  <pageSetup paperSize="9" orientation="portrait" horizontalDpi="300" verticalDpi="300" r:id="rId2"/>
  <drawing r:id="rId1"/>
</worksheet>
</file>

<file path=xl/worksheets/sheet1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2.21" hidden="0" customWidth="1"/>
    <col min="20" max="20" width="10.71" hidden="0" customWidth="1"/>
    <col min="21" max="21" width="10.71" hidden="0" customWidth="1"/>
    <col min="22" max="22" width="10.71" hidden="0" customWidth="1"/>
    <col min="23" max="23" width="10.71" hidden="0" customWidth="1"/>
    <col min="24" max="24" width="2.2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2.21" hidden="0" customWidth="1"/>
    <col min="34" max="34" width="10.71" hidden="0" customWidth="1"/>
    <col min="35" max="35" width="2.2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s>
  <sheetData>
    <row r="2" ht="40" customHeight="1">
      <c r="D2" s="16" t="s">
        <v>367</v>
      </c>
    </row>
    <row r="5" ht="30" customHeight="1">
      <c r="B5" s="17"/>
      <c r="C5" s="17"/>
      <c r="D5" s="17" t="s">
        <v>51</v>
      </c>
      <c r="E5" s="17"/>
      <c r="F5" s="17"/>
      <c r="G5" s="17" t="s">
        <v>52</v>
      </c>
      <c r="H5" s="17"/>
      <c r="I5" s="17"/>
      <c r="J5" s="17"/>
      <c r="K5" s="17"/>
      <c r="L5" s="17"/>
      <c r="M5" s="17"/>
      <c r="N5" s="17" t="s">
        <v>53</v>
      </c>
      <c r="O5" s="17"/>
      <c r="P5" s="17"/>
      <c r="Q5" s="17"/>
      <c r="R5" s="17"/>
      <c r="S5" s="17"/>
      <c r="T5" s="17" t="s">
        <v>54</v>
      </c>
      <c r="U5" s="17"/>
      <c r="V5" s="17"/>
      <c r="W5" s="17"/>
      <c r="X5" s="17"/>
      <c r="Y5" s="17" t="s">
        <v>55</v>
      </c>
      <c r="Z5" s="17"/>
      <c r="AA5" s="17"/>
      <c r="AB5" s="17"/>
      <c r="AC5" s="17"/>
      <c r="AD5" s="17"/>
      <c r="AE5" s="17"/>
      <c r="AF5" s="17" t="s">
        <v>42</v>
      </c>
      <c r="AG5" s="17"/>
      <c r="AH5" s="17" t="s">
        <v>43</v>
      </c>
      <c r="AI5" s="17"/>
      <c r="AJ5" s="17" t="s">
        <v>56</v>
      </c>
      <c r="AK5" s="17"/>
      <c r="AL5" s="17"/>
      <c r="AM5" s="17"/>
      <c r="AN5" s="17"/>
      <c r="AO5" s="17"/>
      <c r="AP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R6" s="13" t="s">
        <v>31</v>
      </c>
      <c r="T6" s="13" t="s">
        <v>32</v>
      </c>
      <c r="U6" s="13" t="s">
        <v>33</v>
      </c>
      <c r="V6" s="13" t="s">
        <v>34</v>
      </c>
      <c r="W6" s="13" t="s">
        <v>35</v>
      </c>
      <c r="Y6" s="13" t="s">
        <v>36</v>
      </c>
      <c r="Z6" s="13" t="s">
        <v>37</v>
      </c>
      <c r="AA6" s="13" t="s">
        <v>38</v>
      </c>
      <c r="AB6" s="13" t="s">
        <v>39</v>
      </c>
      <c r="AC6" s="13" t="s">
        <v>40</v>
      </c>
      <c r="AD6" s="13" t="s">
        <v>41</v>
      </c>
      <c r="AF6" s="13" t="s">
        <v>42</v>
      </c>
      <c r="AH6" s="13" t="s">
        <v>43</v>
      </c>
      <c r="AJ6" s="13" t="s">
        <v>44</v>
      </c>
      <c r="AK6" s="13" t="s">
        <v>45</v>
      </c>
      <c r="AL6" s="13" t="s">
        <v>46</v>
      </c>
      <c r="AM6" s="13" t="s">
        <v>47</v>
      </c>
      <c r="AN6" s="13" t="s">
        <v>48</v>
      </c>
      <c r="AO6" s="13" t="s">
        <v>49</v>
      </c>
      <c r="AP6" s="13" t="s">
        <v>50</v>
      </c>
    </row>
    <row r="7" ht="30" customHeight="1">
      <c r="B7" s="11" t="s">
        <v>19</v>
      </c>
      <c r="C7" s="11" t="n">
        <v>205</v>
      </c>
      <c r="D7" s="11" t="n">
        <v>93</v>
      </c>
      <c r="E7" s="11" t="n">
        <v>112</v>
      </c>
      <c r="F7" s="11"/>
      <c r="G7" s="11" t="n">
        <v>24</v>
      </c>
      <c r="H7" s="11" t="n">
        <v>35</v>
      </c>
      <c r="I7" s="11" t="n">
        <v>36</v>
      </c>
      <c r="J7" s="11" t="n">
        <v>36</v>
      </c>
      <c r="K7" s="11" t="n">
        <v>24</v>
      </c>
      <c r="L7" s="11" t="n">
        <v>50</v>
      </c>
      <c r="M7" s="11"/>
      <c r="N7" s="11" t="n">
        <v>14</v>
      </c>
      <c r="O7" s="11" t="n">
        <v>35</v>
      </c>
      <c r="P7" s="11" t="n">
        <v>40</v>
      </c>
      <c r="Q7" s="11" t="n">
        <v>81</v>
      </c>
      <c r="R7" s="11" t="n">
        <v>35</v>
      </c>
      <c r="S7" s="11"/>
      <c r="T7" s="11" t="n">
        <v>8</v>
      </c>
      <c r="U7" s="11" t="n">
        <v>31</v>
      </c>
      <c r="V7" s="11" t="n">
        <v>44</v>
      </c>
      <c r="W7" s="11" t="n">
        <v>101</v>
      </c>
      <c r="X7" s="11"/>
      <c r="Y7" s="11" t="n">
        <v>90</v>
      </c>
      <c r="Z7" s="11" t="n">
        <v>14</v>
      </c>
      <c r="AA7" s="11" t="n">
        <v>57</v>
      </c>
      <c r="AB7" s="11" t="n">
        <v>13</v>
      </c>
      <c r="AC7" s="11" t="n">
        <v>12</v>
      </c>
      <c r="AD7" s="11" t="n">
        <v>18</v>
      </c>
      <c r="AE7" s="11"/>
      <c r="AF7" s="11" t="n">
        <v>96</v>
      </c>
      <c r="AG7" s="11"/>
      <c r="AH7" s="11" t="n">
        <v>191</v>
      </c>
      <c r="AI7" s="11"/>
      <c r="AJ7" s="11" t="n">
        <v>54</v>
      </c>
      <c r="AK7" s="11" t="n">
        <v>44</v>
      </c>
      <c r="AL7" s="11" t="n">
        <v>39</v>
      </c>
      <c r="AM7" s="11" t="n">
        <v>18</v>
      </c>
      <c r="AN7" s="11" t="n">
        <v>14</v>
      </c>
      <c r="AO7" s="11" t="n">
        <v>15</v>
      </c>
      <c r="AP7" s="11" t="n">
        <v>21</v>
      </c>
    </row>
    <row r="8" ht="30" customHeight="1">
      <c r="B8" s="12" t="s">
        <v>20</v>
      </c>
      <c r="C8" s="12" t="n">
        <v>205</v>
      </c>
      <c r="D8" s="12" t="n">
        <v>96</v>
      </c>
      <c r="E8" s="12" t="n">
        <v>110</v>
      </c>
      <c r="F8" s="12"/>
      <c r="G8" s="12" t="n">
        <v>20</v>
      </c>
      <c r="H8" s="12" t="n">
        <v>35</v>
      </c>
      <c r="I8" s="12" t="n">
        <v>30</v>
      </c>
      <c r="J8" s="12" t="n">
        <v>34</v>
      </c>
      <c r="K8" s="12" t="n">
        <v>27</v>
      </c>
      <c r="L8" s="12" t="n">
        <v>59</v>
      </c>
      <c r="M8" s="12"/>
      <c r="N8" s="12" t="n">
        <v>16</v>
      </c>
      <c r="O8" s="12" t="n">
        <v>43</v>
      </c>
      <c r="P8" s="12" t="n">
        <v>49</v>
      </c>
      <c r="Q8" s="12" t="n">
        <v>69</v>
      </c>
      <c r="R8" s="12" t="n">
        <v>29</v>
      </c>
      <c r="S8" s="12"/>
      <c r="T8" s="12" t="n">
        <v>7</v>
      </c>
      <c r="U8" s="12" t="n">
        <v>37</v>
      </c>
      <c r="V8" s="12" t="n">
        <v>45</v>
      </c>
      <c r="W8" s="12" t="n">
        <v>95</v>
      </c>
      <c r="X8" s="12"/>
      <c r="Y8" s="12" t="n">
        <v>78</v>
      </c>
      <c r="Z8" s="12" t="n">
        <v>14</v>
      </c>
      <c r="AA8" s="12" t="n">
        <v>67</v>
      </c>
      <c r="AB8" s="12" t="n">
        <v>15</v>
      </c>
      <c r="AC8" s="12" t="n">
        <v>10</v>
      </c>
      <c r="AD8" s="12" t="n">
        <v>20</v>
      </c>
      <c r="AE8" s="12"/>
      <c r="AF8" s="12" t="n">
        <v>100</v>
      </c>
      <c r="AG8" s="12"/>
      <c r="AH8" s="12" t="n">
        <v>190</v>
      </c>
      <c r="AI8" s="12"/>
      <c r="AJ8" s="12" t="n">
        <v>50</v>
      </c>
      <c r="AK8" s="12" t="n">
        <v>43</v>
      </c>
      <c r="AL8" s="12" t="n">
        <v>33</v>
      </c>
      <c r="AM8" s="12" t="n">
        <v>18</v>
      </c>
      <c r="AN8" s="12" t="n">
        <v>19</v>
      </c>
      <c r="AO8" s="12" t="n">
        <v>13</v>
      </c>
      <c r="AP8" s="12" t="n">
        <v>29</v>
      </c>
    </row>
    <row r="9">
      <c r="B9" s="20" t="s">
        <v>366</v>
      </c>
      <c r="C9" s="19" t="n">
        <v>0.533939573128782</v>
      </c>
      <c r="D9" s="19" t="n">
        <v>0.577237599191868</v>
      </c>
      <c r="E9" s="19" t="n">
        <v>0.496022026354228</v>
      </c>
      <c r="F9" s="19"/>
      <c r="G9" s="19" t="n">
        <v>0.60073366898777</v>
      </c>
      <c r="H9" s="19" t="n">
        <v>0.585328230939503</v>
      </c>
      <c r="I9" s="19" t="n">
        <v>0.585672522278857</v>
      </c>
      <c r="J9" s="19" t="n">
        <v>0.592997935857565</v>
      </c>
      <c r="K9" s="19" t="n">
        <v>0.577268405316515</v>
      </c>
      <c r="L9" s="19" t="n">
        <v>0.400418578201799</v>
      </c>
      <c r="M9" s="19"/>
      <c r="N9" s="19" t="n">
        <v>0.6414174858735</v>
      </c>
      <c r="O9" s="19" t="n">
        <v>0.499153628628196</v>
      </c>
      <c r="P9" s="19" t="n">
        <v>0.557096452014948</v>
      </c>
      <c r="Q9" s="19" t="n">
        <v>0.468253915968026</v>
      </c>
      <c r="R9" s="19" t="n">
        <v>0.643004858145528</v>
      </c>
      <c r="S9" s="19"/>
      <c r="T9" s="19" t="n">
        <v>0.603765386815134</v>
      </c>
      <c r="U9" s="19" t="n">
        <v>0.624456448118237</v>
      </c>
      <c r="V9" s="19" t="n">
        <v>0.529286507039114</v>
      </c>
      <c r="W9" s="19" t="n">
        <v>0.50483782457099</v>
      </c>
      <c r="X9" s="19"/>
      <c r="Y9" s="19" t="n">
        <v>0.578145632009549</v>
      </c>
      <c r="Z9" s="19" t="n">
        <v>0.479441203059826</v>
      </c>
      <c r="AA9" s="19" t="n">
        <v>0.462524886987712</v>
      </c>
      <c r="AB9" s="19" t="n">
        <v>0.4261007797867</v>
      </c>
      <c r="AC9" s="19" t="n">
        <v>0.807775436122094</v>
      </c>
      <c r="AD9" s="19" t="n">
        <v>0.554007715918857</v>
      </c>
      <c r="AE9" s="19"/>
      <c r="AF9" s="19" t="n">
        <v>0.564377825662812</v>
      </c>
      <c r="AG9" s="19"/>
      <c r="AH9" s="19" t="n">
        <v>0.536069317798447</v>
      </c>
      <c r="AI9" s="19"/>
      <c r="AJ9" s="19" t="n">
        <v>0.503657255290098</v>
      </c>
      <c r="AK9" s="19" t="n">
        <v>0.553150146486258</v>
      </c>
      <c r="AL9" s="19" t="n">
        <v>0.727371715188839</v>
      </c>
      <c r="AM9" s="19" t="n">
        <v>0.495463074043863</v>
      </c>
      <c r="AN9" s="19" t="n">
        <v>0.549081570823563</v>
      </c>
      <c r="AO9" s="19" t="n">
        <v>0.519159532480024</v>
      </c>
      <c r="AP9" s="19" t="n">
        <v>0.359223017943326</v>
      </c>
    </row>
    <row r="10">
      <c r="B10" s="20" t="s">
        <v>349</v>
      </c>
      <c r="C10" s="19" t="n">
        <v>0.330397561441972</v>
      </c>
      <c r="D10" s="19" t="n">
        <v>0.294988663739189</v>
      </c>
      <c r="E10" s="19" t="n">
        <v>0.36140633151672</v>
      </c>
      <c r="F10" s="19"/>
      <c r="G10" s="19" t="n">
        <v>0.28129220548648</v>
      </c>
      <c r="H10" s="19" t="n">
        <v>0.32745761551727</v>
      </c>
      <c r="I10" s="19" t="n">
        <v>0.304290182363701</v>
      </c>
      <c r="J10" s="19" t="n">
        <v>0.309325049985914</v>
      </c>
      <c r="K10" s="19" t="n">
        <v>0.21723737158553</v>
      </c>
      <c r="L10" s="19" t="n">
        <v>0.425846939127688</v>
      </c>
      <c r="M10" s="19"/>
      <c r="N10" s="19" t="n">
        <v>0.256520757941602</v>
      </c>
      <c r="O10" s="19" t="n">
        <v>0.330680667400359</v>
      </c>
      <c r="P10" s="19" t="n">
        <v>0.283016302093922</v>
      </c>
      <c r="Q10" s="19" t="n">
        <v>0.406140679256043</v>
      </c>
      <c r="R10" s="19" t="n">
        <v>0.271343457139656</v>
      </c>
      <c r="S10" s="19"/>
      <c r="T10" s="19" t="n">
        <v>0.396234613184866</v>
      </c>
      <c r="U10" s="19" t="n">
        <v>0.252860903928893</v>
      </c>
      <c r="V10" s="19" t="n">
        <v>0.377405836172117</v>
      </c>
      <c r="W10" s="19" t="n">
        <v>0.355844312372323</v>
      </c>
      <c r="X10" s="19"/>
      <c r="Y10" s="19" t="n">
        <v>0.317042580424654</v>
      </c>
      <c r="Z10" s="19" t="n">
        <v>0.437053853523028</v>
      </c>
      <c r="AA10" s="19" t="n">
        <v>0.383909488463692</v>
      </c>
      <c r="AB10" s="19" t="n">
        <v>0.30124901807525</v>
      </c>
      <c r="AC10" s="19" t="n">
        <v>0.192224563877906</v>
      </c>
      <c r="AD10" s="19" t="n">
        <v>0.238851753978829</v>
      </c>
      <c r="AE10" s="19"/>
      <c r="AF10" s="19" t="n">
        <v>0.326995740604992</v>
      </c>
      <c r="AG10" s="19"/>
      <c r="AH10" s="19" t="n">
        <v>0.338464894784506</v>
      </c>
      <c r="AI10" s="19"/>
      <c r="AJ10" s="19" t="n">
        <v>0.32698980622612</v>
      </c>
      <c r="AK10" s="19" t="n">
        <v>0.293806298831112</v>
      </c>
      <c r="AL10" s="19" t="n">
        <v>0.226851293856524</v>
      </c>
      <c r="AM10" s="19" t="n">
        <v>0.455615907666295</v>
      </c>
      <c r="AN10" s="19" t="n">
        <v>0.382910151846834</v>
      </c>
      <c r="AO10" s="19" t="n">
        <v>0.386493481537167</v>
      </c>
      <c r="AP10" s="19" t="n">
        <v>0.37105886855322</v>
      </c>
    </row>
    <row r="11">
      <c r="B11" s="20" t="s">
        <v>209</v>
      </c>
      <c r="C11" s="21" t="n">
        <v>0.135662865429246</v>
      </c>
      <c r="D11" s="21" t="n">
        <v>0.127773737068943</v>
      </c>
      <c r="E11" s="21" t="n">
        <v>0.142571642129052</v>
      </c>
      <c r="F11" s="21"/>
      <c r="G11" s="21" t="n">
        <v>0.11797412552575</v>
      </c>
      <c r="H11" s="21" t="n">
        <v>0.0872141535432277</v>
      </c>
      <c r="I11" s="21" t="n">
        <v>0.110037295357442</v>
      </c>
      <c r="J11" s="21" t="n">
        <v>0.0976770141565209</v>
      </c>
      <c r="K11" s="21" t="n">
        <v>0.205494223097955</v>
      </c>
      <c r="L11" s="21" t="n">
        <v>0.173734482670513</v>
      </c>
      <c r="M11" s="21"/>
      <c r="N11" s="21" t="n">
        <v>0.102061756184898</v>
      </c>
      <c r="O11" s="21" t="n">
        <v>0.170165703971445</v>
      </c>
      <c r="P11" s="21" t="n">
        <v>0.15988724589113</v>
      </c>
      <c r="Q11" s="21" t="n">
        <v>0.125605404775931</v>
      </c>
      <c r="R11" s="21" t="n">
        <v>0.0856516847148157</v>
      </c>
      <c r="S11" s="21"/>
      <c r="T11" s="21" t="n">
        <v>0</v>
      </c>
      <c r="U11" s="21" t="n">
        <v>0.12268264795287</v>
      </c>
      <c r="V11" s="21" t="n">
        <v>0.0933076567887693</v>
      </c>
      <c r="W11" s="21" t="n">
        <v>0.139317863056687</v>
      </c>
      <c r="X11" s="21"/>
      <c r="Y11" s="21" t="n">
        <v>0.104811787565797</v>
      </c>
      <c r="Z11" s="21" t="n">
        <v>0.0835049434171459</v>
      </c>
      <c r="AA11" s="21" t="n">
        <v>0.153565624548596</v>
      </c>
      <c r="AB11" s="21" t="n">
        <v>0.27265020213805</v>
      </c>
      <c r="AC11" s="21" t="n">
        <v>0</v>
      </c>
      <c r="AD11" s="21" t="n">
        <v>0.207140530102314</v>
      </c>
      <c r="AE11" s="21"/>
      <c r="AF11" s="21" t="n">
        <v>0.108626433732196</v>
      </c>
      <c r="AG11" s="21"/>
      <c r="AH11" s="21" t="n">
        <v>0.125465787417047</v>
      </c>
      <c r="AI11" s="21"/>
      <c r="AJ11" s="21" t="n">
        <v>0.169352938483782</v>
      </c>
      <c r="AK11" s="21" t="n">
        <v>0.15304355468263</v>
      </c>
      <c r="AL11" s="21" t="n">
        <v>0.0457769909546369</v>
      </c>
      <c r="AM11" s="21" t="n">
        <v>0.0489210182898416</v>
      </c>
      <c r="AN11" s="21" t="n">
        <v>0.0680082773296039</v>
      </c>
      <c r="AO11" s="21" t="n">
        <v>0.0943469859828091</v>
      </c>
      <c r="AP11" s="21" t="n">
        <v>0.269718113503454</v>
      </c>
    </row>
    <row r="12">
      <c r="B12" s="18" t="s">
        <v>351</v>
      </c>
    </row>
    <row r="13">
      <c r="B13" t="s">
        <v>65</v>
      </c>
    </row>
    <row r="14">
      <c r="B14" t="s">
        <v>66</v>
      </c>
    </row>
    <row r="16">
      <c r="B16" s="9" t="str">
        <f>=HYPERLINK("#'Contents'!A1", "Return to Contents")</f>
      </c>
    </row>
  </sheetData>
  <mergeCells count="9">
    <mergeCell ref="D5:E5"/>
    <mergeCell ref="G5:L5"/>
    <mergeCell ref="N5:R5"/>
    <mergeCell ref="T5:W5"/>
    <mergeCell ref="Y5:AD5"/>
    <mergeCell ref="AF5:AF5"/>
    <mergeCell ref="AH5:AH5"/>
    <mergeCell ref="AJ5:AP5"/>
    <mergeCell ref="D2:AJ2"/>
  </mergeCells>
  <pageMargins left="0.7" right="0.7" top="0.75" bottom="0.75" header="0.3" footer="0.3"/>
  <pageSetup paperSize="9" orientation="portrait" horizontalDpi="300" verticalDpi="300" r:id="rId2"/>
  <drawing r:id="rId1"/>
</worksheet>
</file>

<file path=xl/worksheets/sheet1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2.21" hidden="0" customWidth="1"/>
    <col min="20" max="20" width="10.71" hidden="0" customWidth="1"/>
    <col min="21" max="21" width="10.71" hidden="0" customWidth="1"/>
    <col min="22" max="22" width="10.71" hidden="0" customWidth="1"/>
    <col min="23" max="23" width="10.71" hidden="0" customWidth="1"/>
    <col min="24" max="24" width="2.2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2.21" hidden="0" customWidth="1"/>
    <col min="34" max="34" width="10.71" hidden="0" customWidth="1"/>
    <col min="35" max="35" width="2.2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s>
  <sheetData>
    <row r="2" ht="40" customHeight="1">
      <c r="D2" s="16" t="s">
        <v>369</v>
      </c>
    </row>
    <row r="5" ht="30" customHeight="1">
      <c r="B5" s="17"/>
      <c r="C5" s="17"/>
      <c r="D5" s="17" t="s">
        <v>51</v>
      </c>
      <c r="E5" s="17"/>
      <c r="F5" s="17"/>
      <c r="G5" s="17" t="s">
        <v>52</v>
      </c>
      <c r="H5" s="17"/>
      <c r="I5" s="17"/>
      <c r="J5" s="17"/>
      <c r="K5" s="17"/>
      <c r="L5" s="17"/>
      <c r="M5" s="17"/>
      <c r="N5" s="17" t="s">
        <v>53</v>
      </c>
      <c r="O5" s="17"/>
      <c r="P5" s="17"/>
      <c r="Q5" s="17"/>
      <c r="R5" s="17"/>
      <c r="S5" s="17"/>
      <c r="T5" s="17" t="s">
        <v>54</v>
      </c>
      <c r="U5" s="17"/>
      <c r="V5" s="17"/>
      <c r="W5" s="17"/>
      <c r="X5" s="17"/>
      <c r="Y5" s="17" t="s">
        <v>55</v>
      </c>
      <c r="Z5" s="17"/>
      <c r="AA5" s="17"/>
      <c r="AB5" s="17"/>
      <c r="AC5" s="17"/>
      <c r="AD5" s="17"/>
      <c r="AE5" s="17"/>
      <c r="AF5" s="17" t="s">
        <v>42</v>
      </c>
      <c r="AG5" s="17"/>
      <c r="AH5" s="17" t="s">
        <v>43</v>
      </c>
      <c r="AI5" s="17"/>
      <c r="AJ5" s="17" t="s">
        <v>56</v>
      </c>
      <c r="AK5" s="17"/>
      <c r="AL5" s="17"/>
      <c r="AM5" s="17"/>
      <c r="AN5" s="17"/>
      <c r="AO5" s="17"/>
      <c r="AP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R6" s="13" t="s">
        <v>31</v>
      </c>
      <c r="T6" s="13" t="s">
        <v>32</v>
      </c>
      <c r="U6" s="13" t="s">
        <v>33</v>
      </c>
      <c r="V6" s="13" t="s">
        <v>34</v>
      </c>
      <c r="W6" s="13" t="s">
        <v>35</v>
      </c>
      <c r="Y6" s="13" t="s">
        <v>36</v>
      </c>
      <c r="Z6" s="13" t="s">
        <v>37</v>
      </c>
      <c r="AA6" s="13" t="s">
        <v>38</v>
      </c>
      <c r="AB6" s="13" t="s">
        <v>39</v>
      </c>
      <c r="AC6" s="13" t="s">
        <v>40</v>
      </c>
      <c r="AD6" s="13" t="s">
        <v>41</v>
      </c>
      <c r="AF6" s="13" t="s">
        <v>42</v>
      </c>
      <c r="AH6" s="13" t="s">
        <v>43</v>
      </c>
      <c r="AJ6" s="13" t="s">
        <v>44</v>
      </c>
      <c r="AK6" s="13" t="s">
        <v>45</v>
      </c>
      <c r="AL6" s="13" t="s">
        <v>46</v>
      </c>
      <c r="AM6" s="13" t="s">
        <v>47</v>
      </c>
      <c r="AN6" s="13" t="s">
        <v>48</v>
      </c>
      <c r="AO6" s="13" t="s">
        <v>49</v>
      </c>
      <c r="AP6" s="13" t="s">
        <v>50</v>
      </c>
    </row>
    <row r="7" ht="30" customHeight="1">
      <c r="B7" s="11" t="s">
        <v>19</v>
      </c>
      <c r="C7" s="11" t="n">
        <v>201</v>
      </c>
      <c r="D7" s="11" t="n">
        <v>97</v>
      </c>
      <c r="E7" s="11" t="n">
        <v>104</v>
      </c>
      <c r="F7" s="11"/>
      <c r="G7" s="11" t="n">
        <v>24</v>
      </c>
      <c r="H7" s="11" t="n">
        <v>33</v>
      </c>
      <c r="I7" s="11" t="n">
        <v>38</v>
      </c>
      <c r="J7" s="11" t="n">
        <v>42</v>
      </c>
      <c r="K7" s="11" t="n">
        <v>30</v>
      </c>
      <c r="L7" s="11" t="n">
        <v>34</v>
      </c>
      <c r="M7" s="11"/>
      <c r="N7" s="11" t="n">
        <v>11</v>
      </c>
      <c r="O7" s="11" t="n">
        <v>30</v>
      </c>
      <c r="P7" s="11" t="n">
        <v>42</v>
      </c>
      <c r="Q7" s="11" t="n">
        <v>82</v>
      </c>
      <c r="R7" s="11" t="n">
        <v>36</v>
      </c>
      <c r="S7" s="11"/>
      <c r="T7" s="11" t="n">
        <v>11</v>
      </c>
      <c r="U7" s="11" t="n">
        <v>40</v>
      </c>
      <c r="V7" s="11" t="n">
        <v>32</v>
      </c>
      <c r="W7" s="11" t="n">
        <v>103</v>
      </c>
      <c r="X7" s="11"/>
      <c r="Y7" s="11" t="n">
        <v>98</v>
      </c>
      <c r="Z7" s="11" t="n">
        <v>19</v>
      </c>
      <c r="AA7" s="11" t="n">
        <v>39</v>
      </c>
      <c r="AB7" s="11" t="n">
        <v>12</v>
      </c>
      <c r="AC7" s="11" t="n">
        <v>15</v>
      </c>
      <c r="AD7" s="11" t="n">
        <v>17</v>
      </c>
      <c r="AE7" s="11"/>
      <c r="AF7" s="11" t="n">
        <v>106</v>
      </c>
      <c r="AG7" s="11"/>
      <c r="AH7" s="11" t="n">
        <v>191</v>
      </c>
      <c r="AI7" s="11"/>
      <c r="AJ7" s="11" t="n">
        <v>44</v>
      </c>
      <c r="AK7" s="11" t="n">
        <v>40</v>
      </c>
      <c r="AL7" s="11" t="n">
        <v>41</v>
      </c>
      <c r="AM7" s="11" t="n">
        <v>24</v>
      </c>
      <c r="AN7" s="11" t="n">
        <v>18</v>
      </c>
      <c r="AO7" s="11" t="n">
        <v>15</v>
      </c>
      <c r="AP7" s="11" t="n">
        <v>19</v>
      </c>
    </row>
    <row r="8" ht="30" customHeight="1">
      <c r="B8" s="12" t="s">
        <v>20</v>
      </c>
      <c r="C8" s="12" t="n">
        <v>203</v>
      </c>
      <c r="D8" s="12" t="n">
        <v>96</v>
      </c>
      <c r="E8" s="12" t="n">
        <v>107</v>
      </c>
      <c r="F8" s="12"/>
      <c r="G8" s="12" t="n">
        <v>20</v>
      </c>
      <c r="H8" s="12" t="n">
        <v>32</v>
      </c>
      <c r="I8" s="12" t="n">
        <v>32</v>
      </c>
      <c r="J8" s="12" t="n">
        <v>43</v>
      </c>
      <c r="K8" s="12" t="n">
        <v>33</v>
      </c>
      <c r="L8" s="12" t="n">
        <v>43</v>
      </c>
      <c r="M8" s="12"/>
      <c r="N8" s="12" t="n">
        <v>13</v>
      </c>
      <c r="O8" s="12" t="n">
        <v>34</v>
      </c>
      <c r="P8" s="12" t="n">
        <v>57</v>
      </c>
      <c r="Q8" s="12" t="n">
        <v>70</v>
      </c>
      <c r="R8" s="12" t="n">
        <v>29</v>
      </c>
      <c r="S8" s="12"/>
      <c r="T8" s="12" t="n">
        <v>12</v>
      </c>
      <c r="U8" s="12" t="n">
        <v>48</v>
      </c>
      <c r="V8" s="12" t="n">
        <v>33</v>
      </c>
      <c r="W8" s="12" t="n">
        <v>96</v>
      </c>
      <c r="X8" s="12"/>
      <c r="Y8" s="12" t="n">
        <v>88</v>
      </c>
      <c r="Z8" s="12" t="n">
        <v>19</v>
      </c>
      <c r="AA8" s="12" t="n">
        <v>48</v>
      </c>
      <c r="AB8" s="12" t="n">
        <v>13</v>
      </c>
      <c r="AC8" s="12" t="n">
        <v>14</v>
      </c>
      <c r="AD8" s="12" t="n">
        <v>20</v>
      </c>
      <c r="AE8" s="12"/>
      <c r="AF8" s="12" t="n">
        <v>110</v>
      </c>
      <c r="AG8" s="12"/>
      <c r="AH8" s="12" t="n">
        <v>194</v>
      </c>
      <c r="AI8" s="12"/>
      <c r="AJ8" s="12" t="n">
        <v>40</v>
      </c>
      <c r="AK8" s="12" t="n">
        <v>45</v>
      </c>
      <c r="AL8" s="12" t="n">
        <v>33</v>
      </c>
      <c r="AM8" s="12" t="n">
        <v>24</v>
      </c>
      <c r="AN8" s="12" t="n">
        <v>22</v>
      </c>
      <c r="AO8" s="12" t="n">
        <v>11</v>
      </c>
      <c r="AP8" s="12" t="n">
        <v>28</v>
      </c>
    </row>
    <row r="9">
      <c r="B9" s="20" t="s">
        <v>368</v>
      </c>
      <c r="C9" s="19" t="n">
        <v>0.671332335974151</v>
      </c>
      <c r="D9" s="19" t="n">
        <v>0.735676433284869</v>
      </c>
      <c r="E9" s="19" t="n">
        <v>0.613505348377451</v>
      </c>
      <c r="F9" s="19"/>
      <c r="G9" s="19" t="n">
        <v>0.761161245669207</v>
      </c>
      <c r="H9" s="19" t="n">
        <v>0.686390749827712</v>
      </c>
      <c r="I9" s="19" t="n">
        <v>0.78038385695833</v>
      </c>
      <c r="J9" s="19" t="n">
        <v>0.863658207342996</v>
      </c>
      <c r="K9" s="19" t="n">
        <v>0.543951081348347</v>
      </c>
      <c r="L9" s="19" t="n">
        <v>0.445265833607504</v>
      </c>
      <c r="M9" s="19"/>
      <c r="N9" s="19" t="n">
        <v>0.669214560378697</v>
      </c>
      <c r="O9" s="19" t="n">
        <v>0.797759163672926</v>
      </c>
      <c r="P9" s="19" t="n">
        <v>0.634458376700117</v>
      </c>
      <c r="Q9" s="19" t="n">
        <v>0.638441177082121</v>
      </c>
      <c r="R9" s="19" t="n">
        <v>0.674384529490844</v>
      </c>
      <c r="S9" s="19"/>
      <c r="T9" s="19" t="n">
        <v>0.793975908564017</v>
      </c>
      <c r="U9" s="19" t="n">
        <v>0.634263468092846</v>
      </c>
      <c r="V9" s="19" t="n">
        <v>0.731768826481538</v>
      </c>
      <c r="W9" s="19" t="n">
        <v>0.658938300245607</v>
      </c>
      <c r="X9" s="19"/>
      <c r="Y9" s="19" t="n">
        <v>0.72018193883069</v>
      </c>
      <c r="Z9" s="19" t="n">
        <v>0.623034984321756</v>
      </c>
      <c r="AA9" s="19" t="n">
        <v>0.566147759357567</v>
      </c>
      <c r="AB9" s="19" t="n">
        <v>0.384864924055126</v>
      </c>
      <c r="AC9" s="19" t="n">
        <v>0.88815018606469</v>
      </c>
      <c r="AD9" s="19" t="n">
        <v>0.758130112970566</v>
      </c>
      <c r="AE9" s="19"/>
      <c r="AF9" s="19" t="n">
        <v>0.636808015580219</v>
      </c>
      <c r="AG9" s="19"/>
      <c r="AH9" s="19" t="n">
        <v>0.66851614410274</v>
      </c>
      <c r="AI9" s="19"/>
      <c r="AJ9" s="19" t="n">
        <v>0.606045828704594</v>
      </c>
      <c r="AK9" s="19" t="n">
        <v>0.547606906143101</v>
      </c>
      <c r="AL9" s="19" t="n">
        <v>0.664799753032629</v>
      </c>
      <c r="AM9" s="19" t="n">
        <v>0.544410499846132</v>
      </c>
      <c r="AN9" s="19" t="n">
        <v>0.962422740130281</v>
      </c>
      <c r="AO9" s="19" t="n">
        <v>0.797678885029306</v>
      </c>
      <c r="AP9" s="19" t="n">
        <v>0.796552164239365</v>
      </c>
    </row>
    <row r="10">
      <c r="B10" s="20" t="s">
        <v>349</v>
      </c>
      <c r="C10" s="19" t="n">
        <v>0.254696771906653</v>
      </c>
      <c r="D10" s="19" t="n">
        <v>0.19465746487432</v>
      </c>
      <c r="E10" s="19" t="n">
        <v>0.30865498110038</v>
      </c>
      <c r="F10" s="19"/>
      <c r="G10" s="19" t="n">
        <v>0.166113050048626</v>
      </c>
      <c r="H10" s="19" t="n">
        <v>0.290240446750491</v>
      </c>
      <c r="I10" s="19" t="n">
        <v>0.199549749150167</v>
      </c>
      <c r="J10" s="19" t="n">
        <v>0.119023806622152</v>
      </c>
      <c r="K10" s="19" t="n">
        <v>0.315689330014683</v>
      </c>
      <c r="L10" s="19" t="n">
        <v>0.396825989842771</v>
      </c>
      <c r="M10" s="19"/>
      <c r="N10" s="19" t="n">
        <v>0.330785439621303</v>
      </c>
      <c r="O10" s="19" t="n">
        <v>0.202240836327074</v>
      </c>
      <c r="P10" s="19" t="n">
        <v>0.284803008514336</v>
      </c>
      <c r="Q10" s="19" t="n">
        <v>0.245782448862638</v>
      </c>
      <c r="R10" s="19" t="n">
        <v>0.244283619886146</v>
      </c>
      <c r="S10" s="19"/>
      <c r="T10" s="19" t="n">
        <v>0.154024366218824</v>
      </c>
      <c r="U10" s="19" t="n">
        <v>0.292027194172102</v>
      </c>
      <c r="V10" s="19" t="n">
        <v>0.239302356148153</v>
      </c>
      <c r="W10" s="19" t="n">
        <v>0.272723126036447</v>
      </c>
      <c r="X10" s="19"/>
      <c r="Y10" s="19" t="n">
        <v>0.235166883208289</v>
      </c>
      <c r="Z10" s="19" t="n">
        <v>0.344398137893046</v>
      </c>
      <c r="AA10" s="19" t="n">
        <v>0.29674260311237</v>
      </c>
      <c r="AB10" s="19" t="n">
        <v>0.478399469972993</v>
      </c>
      <c r="AC10" s="19" t="n">
        <v>0.11184981393531</v>
      </c>
      <c r="AD10" s="19" t="n">
        <v>0.132346715574014</v>
      </c>
      <c r="AE10" s="19"/>
      <c r="AF10" s="19" t="n">
        <v>0.298385800968565</v>
      </c>
      <c r="AG10" s="19"/>
      <c r="AH10" s="19" t="n">
        <v>0.26088009624877</v>
      </c>
      <c r="AI10" s="19"/>
      <c r="AJ10" s="19" t="n">
        <v>0.247587252640122</v>
      </c>
      <c r="AK10" s="19" t="n">
        <v>0.437310400289699</v>
      </c>
      <c r="AL10" s="19" t="n">
        <v>0.263865303394246</v>
      </c>
      <c r="AM10" s="19" t="n">
        <v>0.329033142227956</v>
      </c>
      <c r="AN10" s="19" t="n">
        <v>0.037577259869719</v>
      </c>
      <c r="AO10" s="19" t="n">
        <v>0.115102209330548</v>
      </c>
      <c r="AP10" s="19" t="n">
        <v>0.128061435306634</v>
      </c>
    </row>
    <row r="11">
      <c r="B11" s="20" t="s">
        <v>209</v>
      </c>
      <c r="C11" s="21" t="n">
        <v>0.0739708921191952</v>
      </c>
      <c r="D11" s="21" t="n">
        <v>0.0696661018408108</v>
      </c>
      <c r="E11" s="21" t="n">
        <v>0.0778396705221687</v>
      </c>
      <c r="F11" s="21"/>
      <c r="G11" s="21" t="n">
        <v>0.0727257042821675</v>
      </c>
      <c r="H11" s="21" t="n">
        <v>0.0233688034217975</v>
      </c>
      <c r="I11" s="21" t="n">
        <v>0.0200663938915032</v>
      </c>
      <c r="J11" s="21" t="n">
        <v>0.017317986034852</v>
      </c>
      <c r="K11" s="21" t="n">
        <v>0.140359588636969</v>
      </c>
      <c r="L11" s="21" t="n">
        <v>0.157908176549725</v>
      </c>
      <c r="M11" s="21"/>
      <c r="N11" s="21" t="n">
        <v>0</v>
      </c>
      <c r="O11" s="21" t="n">
        <v>0</v>
      </c>
      <c r="P11" s="21" t="n">
        <v>0.0807386147855469</v>
      </c>
      <c r="Q11" s="21" t="n">
        <v>0.115776374055241</v>
      </c>
      <c r="R11" s="21" t="n">
        <v>0.0813318506230099</v>
      </c>
      <c r="S11" s="21"/>
      <c r="T11" s="21" t="n">
        <v>0.0519997252171594</v>
      </c>
      <c r="U11" s="21" t="n">
        <v>0.0737093377350518</v>
      </c>
      <c r="V11" s="21" t="n">
        <v>0.0289288173703085</v>
      </c>
      <c r="W11" s="21" t="n">
        <v>0.068338573717946</v>
      </c>
      <c r="X11" s="21"/>
      <c r="Y11" s="21" t="n">
        <v>0.0446511779610203</v>
      </c>
      <c r="Z11" s="21" t="n">
        <v>0.0325668777851981</v>
      </c>
      <c r="AA11" s="21" t="n">
        <v>0.137109637530063</v>
      </c>
      <c r="AB11" s="21" t="n">
        <v>0.136735605971881</v>
      </c>
      <c r="AC11" s="21" t="n">
        <v>0</v>
      </c>
      <c r="AD11" s="21" t="n">
        <v>0.10952317145542</v>
      </c>
      <c r="AE11" s="21"/>
      <c r="AF11" s="21" t="n">
        <v>0.0648061834512167</v>
      </c>
      <c r="AG11" s="21"/>
      <c r="AH11" s="21" t="n">
        <v>0.0706037596484903</v>
      </c>
      <c r="AI11" s="21"/>
      <c r="AJ11" s="21" t="n">
        <v>0.146366918655284</v>
      </c>
      <c r="AK11" s="21" t="n">
        <v>0.0150826935671998</v>
      </c>
      <c r="AL11" s="21" t="n">
        <v>0.0713349435731251</v>
      </c>
      <c r="AM11" s="21" t="n">
        <v>0.126556357925912</v>
      </c>
      <c r="AN11" s="21" t="n">
        <v>0</v>
      </c>
      <c r="AO11" s="21" t="n">
        <v>0.087218905640147</v>
      </c>
      <c r="AP11" s="21" t="n">
        <v>0.0753864004540003</v>
      </c>
    </row>
    <row r="12">
      <c r="B12" s="18" t="s">
        <v>351</v>
      </c>
    </row>
    <row r="13">
      <c r="B13" t="s">
        <v>65</v>
      </c>
    </row>
    <row r="14">
      <c r="B14" t="s">
        <v>66</v>
      </c>
    </row>
    <row r="16">
      <c r="B16" s="9" t="str">
        <f>=HYPERLINK("#'Contents'!A1", "Return to Contents")</f>
      </c>
    </row>
  </sheetData>
  <mergeCells count="9">
    <mergeCell ref="D5:E5"/>
    <mergeCell ref="G5:L5"/>
    <mergeCell ref="N5:R5"/>
    <mergeCell ref="T5:W5"/>
    <mergeCell ref="Y5:AD5"/>
    <mergeCell ref="AF5:AF5"/>
    <mergeCell ref="AH5:AH5"/>
    <mergeCell ref="AJ5:AP5"/>
    <mergeCell ref="D2:AJ2"/>
  </mergeCells>
  <pageMargins left="0.7" right="0.7" top="0.75" bottom="0.75" header="0.3" footer="0.3"/>
  <pageSetup paperSize="9" orientation="portrait" horizontalDpi="300" verticalDpi="300" r:id="rId2"/>
  <drawing r:id="rId1"/>
</worksheet>
</file>

<file path=xl/worksheets/sheet1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2.21" hidden="0" customWidth="1"/>
    <col min="20" max="20" width="10.71" hidden="0" customWidth="1"/>
    <col min="21" max="21" width="10.71" hidden="0" customWidth="1"/>
    <col min="22" max="22" width="10.71" hidden="0" customWidth="1"/>
    <col min="23" max="23" width="10.71" hidden="0" customWidth="1"/>
    <col min="24" max="24" width="2.2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2.21" hidden="0" customWidth="1"/>
    <col min="34" max="34" width="10.71" hidden="0" customWidth="1"/>
    <col min="35" max="35" width="2.2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s>
  <sheetData>
    <row r="2" ht="40" customHeight="1">
      <c r="D2" s="16" t="s">
        <v>372</v>
      </c>
    </row>
    <row r="5" ht="30" customHeight="1">
      <c r="B5" s="17"/>
      <c r="C5" s="17"/>
      <c r="D5" s="17" t="s">
        <v>51</v>
      </c>
      <c r="E5" s="17"/>
      <c r="F5" s="17"/>
      <c r="G5" s="17" t="s">
        <v>52</v>
      </c>
      <c r="H5" s="17"/>
      <c r="I5" s="17"/>
      <c r="J5" s="17"/>
      <c r="K5" s="17"/>
      <c r="L5" s="17"/>
      <c r="M5" s="17"/>
      <c r="N5" s="17" t="s">
        <v>53</v>
      </c>
      <c r="O5" s="17"/>
      <c r="P5" s="17"/>
      <c r="Q5" s="17"/>
      <c r="R5" s="17"/>
      <c r="S5" s="17"/>
      <c r="T5" s="17" t="s">
        <v>54</v>
      </c>
      <c r="U5" s="17"/>
      <c r="V5" s="17"/>
      <c r="W5" s="17"/>
      <c r="X5" s="17"/>
      <c r="Y5" s="17" t="s">
        <v>55</v>
      </c>
      <c r="Z5" s="17"/>
      <c r="AA5" s="17"/>
      <c r="AB5" s="17"/>
      <c r="AC5" s="17"/>
      <c r="AD5" s="17"/>
      <c r="AE5" s="17"/>
      <c r="AF5" s="17" t="s">
        <v>42</v>
      </c>
      <c r="AG5" s="17"/>
      <c r="AH5" s="17" t="s">
        <v>43</v>
      </c>
      <c r="AI5" s="17"/>
      <c r="AJ5" s="17" t="s">
        <v>56</v>
      </c>
      <c r="AK5" s="17"/>
      <c r="AL5" s="17"/>
      <c r="AM5" s="17"/>
      <c r="AN5" s="17"/>
      <c r="AO5" s="17"/>
      <c r="AP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R6" s="13" t="s">
        <v>31</v>
      </c>
      <c r="T6" s="13" t="s">
        <v>32</v>
      </c>
      <c r="U6" s="13" t="s">
        <v>33</v>
      </c>
      <c r="V6" s="13" t="s">
        <v>34</v>
      </c>
      <c r="W6" s="13" t="s">
        <v>35</v>
      </c>
      <c r="Y6" s="13" t="s">
        <v>36</v>
      </c>
      <c r="Z6" s="13" t="s">
        <v>37</v>
      </c>
      <c r="AA6" s="13" t="s">
        <v>38</v>
      </c>
      <c r="AB6" s="13" t="s">
        <v>39</v>
      </c>
      <c r="AC6" s="13" t="s">
        <v>40</v>
      </c>
      <c r="AD6" s="13" t="s">
        <v>41</v>
      </c>
      <c r="AF6" s="13" t="s">
        <v>42</v>
      </c>
      <c r="AH6" s="13" t="s">
        <v>43</v>
      </c>
      <c r="AJ6" s="13" t="s">
        <v>44</v>
      </c>
      <c r="AK6" s="13" t="s">
        <v>45</v>
      </c>
      <c r="AL6" s="13" t="s">
        <v>46</v>
      </c>
      <c r="AM6" s="13" t="s">
        <v>47</v>
      </c>
      <c r="AN6" s="13" t="s">
        <v>48</v>
      </c>
      <c r="AO6" s="13" t="s">
        <v>49</v>
      </c>
      <c r="AP6" s="13" t="s">
        <v>50</v>
      </c>
    </row>
    <row r="7" ht="30" customHeight="1">
      <c r="B7" s="11" t="s">
        <v>19</v>
      </c>
      <c r="C7" s="11" t="n">
        <v>204</v>
      </c>
      <c r="D7" s="11" t="n">
        <v>113</v>
      </c>
      <c r="E7" s="11" t="n">
        <v>91</v>
      </c>
      <c r="F7" s="11"/>
      <c r="G7" s="11" t="n">
        <v>25</v>
      </c>
      <c r="H7" s="11" t="n">
        <v>35</v>
      </c>
      <c r="I7" s="11" t="n">
        <v>34</v>
      </c>
      <c r="J7" s="11" t="n">
        <v>38</v>
      </c>
      <c r="K7" s="11" t="n">
        <v>32</v>
      </c>
      <c r="L7" s="11" t="n">
        <v>40</v>
      </c>
      <c r="M7" s="11"/>
      <c r="N7" s="11" t="n">
        <v>13</v>
      </c>
      <c r="O7" s="11" t="n">
        <v>28</v>
      </c>
      <c r="P7" s="11" t="n">
        <v>46</v>
      </c>
      <c r="Q7" s="11" t="n">
        <v>76</v>
      </c>
      <c r="R7" s="11" t="n">
        <v>40</v>
      </c>
      <c r="S7" s="11"/>
      <c r="T7" s="11" t="n">
        <v>8</v>
      </c>
      <c r="U7" s="11" t="n">
        <v>34</v>
      </c>
      <c r="V7" s="11" t="n">
        <v>29</v>
      </c>
      <c r="W7" s="11" t="n">
        <v>111</v>
      </c>
      <c r="X7" s="11"/>
      <c r="Y7" s="11" t="n">
        <v>95</v>
      </c>
      <c r="Z7" s="11" t="n">
        <v>16</v>
      </c>
      <c r="AA7" s="11" t="n">
        <v>53</v>
      </c>
      <c r="AB7" s="11" t="n">
        <v>16</v>
      </c>
      <c r="AC7" s="11" t="n">
        <v>12</v>
      </c>
      <c r="AD7" s="11" t="n">
        <v>9</v>
      </c>
      <c r="AE7" s="11"/>
      <c r="AF7" s="11" t="n">
        <v>110</v>
      </c>
      <c r="AG7" s="11"/>
      <c r="AH7" s="11" t="n">
        <v>192</v>
      </c>
      <c r="AI7" s="11"/>
      <c r="AJ7" s="11" t="n">
        <v>55</v>
      </c>
      <c r="AK7" s="11" t="n">
        <v>38</v>
      </c>
      <c r="AL7" s="11" t="n">
        <v>36</v>
      </c>
      <c r="AM7" s="11" t="n">
        <v>19</v>
      </c>
      <c r="AN7" s="11" t="n">
        <v>11</v>
      </c>
      <c r="AO7" s="11" t="n">
        <v>22</v>
      </c>
      <c r="AP7" s="11" t="n">
        <v>23</v>
      </c>
    </row>
    <row r="8" ht="30" customHeight="1">
      <c r="B8" s="12" t="s">
        <v>20</v>
      </c>
      <c r="C8" s="12" t="n">
        <v>207</v>
      </c>
      <c r="D8" s="12" t="n">
        <v>118</v>
      </c>
      <c r="E8" s="12" t="n">
        <v>89</v>
      </c>
      <c r="F8" s="12"/>
      <c r="G8" s="12" t="n">
        <v>21</v>
      </c>
      <c r="H8" s="12" t="n">
        <v>32</v>
      </c>
      <c r="I8" s="12" t="n">
        <v>31</v>
      </c>
      <c r="J8" s="12" t="n">
        <v>38</v>
      </c>
      <c r="K8" s="12" t="n">
        <v>39</v>
      </c>
      <c r="L8" s="12" t="n">
        <v>46</v>
      </c>
      <c r="M8" s="12"/>
      <c r="N8" s="12" t="n">
        <v>15</v>
      </c>
      <c r="O8" s="12" t="n">
        <v>34</v>
      </c>
      <c r="P8" s="12" t="n">
        <v>60</v>
      </c>
      <c r="Q8" s="12" t="n">
        <v>62</v>
      </c>
      <c r="R8" s="12" t="n">
        <v>35</v>
      </c>
      <c r="S8" s="12"/>
      <c r="T8" s="12" t="n">
        <v>6</v>
      </c>
      <c r="U8" s="12" t="n">
        <v>40</v>
      </c>
      <c r="V8" s="12" t="n">
        <v>34</v>
      </c>
      <c r="W8" s="12" t="n">
        <v>103</v>
      </c>
      <c r="X8" s="12"/>
      <c r="Y8" s="12" t="n">
        <v>87</v>
      </c>
      <c r="Z8" s="12" t="n">
        <v>17</v>
      </c>
      <c r="AA8" s="12" t="n">
        <v>62</v>
      </c>
      <c r="AB8" s="12" t="n">
        <v>17</v>
      </c>
      <c r="AC8" s="12" t="n">
        <v>10</v>
      </c>
      <c r="AD8" s="12" t="n">
        <v>9</v>
      </c>
      <c r="AE8" s="12"/>
      <c r="AF8" s="12" t="n">
        <v>116</v>
      </c>
      <c r="AG8" s="12"/>
      <c r="AH8" s="12" t="n">
        <v>195</v>
      </c>
      <c r="AI8" s="12"/>
      <c r="AJ8" s="12" t="n">
        <v>51</v>
      </c>
      <c r="AK8" s="12" t="n">
        <v>40</v>
      </c>
      <c r="AL8" s="12" t="n">
        <v>30</v>
      </c>
      <c r="AM8" s="12" t="n">
        <v>19</v>
      </c>
      <c r="AN8" s="12" t="n">
        <v>14</v>
      </c>
      <c r="AO8" s="12" t="n">
        <v>18</v>
      </c>
      <c r="AP8" s="12" t="n">
        <v>35</v>
      </c>
    </row>
    <row r="9">
      <c r="B9" s="20" t="s">
        <v>370</v>
      </c>
      <c r="C9" s="19" t="n">
        <v>0.173019408368677</v>
      </c>
      <c r="D9" s="19" t="n">
        <v>0.219011792409513</v>
      </c>
      <c r="E9" s="19" t="n">
        <v>0.112054580969108</v>
      </c>
      <c r="F9" s="19"/>
      <c r="G9" s="19" t="n">
        <v>0.247140431000446</v>
      </c>
      <c r="H9" s="19" t="n">
        <v>0.156183016239588</v>
      </c>
      <c r="I9" s="19" t="n">
        <v>0.204381754803142</v>
      </c>
      <c r="J9" s="19" t="n">
        <v>0.0513666722078136</v>
      </c>
      <c r="K9" s="19" t="n">
        <v>0.19459507838411</v>
      </c>
      <c r="L9" s="19" t="n">
        <v>0.211738835340147</v>
      </c>
      <c r="M9" s="19"/>
      <c r="N9" s="19" t="n">
        <v>0.253045066947245</v>
      </c>
      <c r="O9" s="19" t="n">
        <v>0.148406669263678</v>
      </c>
      <c r="P9" s="19" t="n">
        <v>0.213635260464818</v>
      </c>
      <c r="Q9" s="19" t="n">
        <v>0.103648923421488</v>
      </c>
      <c r="R9" s="19" t="n">
        <v>0.219943233291755</v>
      </c>
      <c r="S9" s="19"/>
      <c r="T9" s="19" t="n">
        <v>0</v>
      </c>
      <c r="U9" s="19" t="n">
        <v>0.269822755650901</v>
      </c>
      <c r="V9" s="19" t="n">
        <v>0.0882811603628944</v>
      </c>
      <c r="W9" s="19" t="n">
        <v>0.17318364930692</v>
      </c>
      <c r="X9" s="19"/>
      <c r="Y9" s="19" t="n">
        <v>0.142312251986518</v>
      </c>
      <c r="Z9" s="19" t="n">
        <v>0.0999073849194853</v>
      </c>
      <c r="AA9" s="19" t="n">
        <v>0.237039002939398</v>
      </c>
      <c r="AB9" s="19" t="n">
        <v>0.0655919881147705</v>
      </c>
      <c r="AC9" s="19" t="n">
        <v>0.293653221080133</v>
      </c>
      <c r="AD9" s="19" t="n">
        <v>0.162028377499497</v>
      </c>
      <c r="AE9" s="19"/>
      <c r="AF9" s="19" t="n">
        <v>0.167377554478122</v>
      </c>
      <c r="AG9" s="19"/>
      <c r="AH9" s="19" t="n">
        <v>0.144559335786765</v>
      </c>
      <c r="AI9" s="19"/>
      <c r="AJ9" s="19" t="n">
        <v>0.171125252574148</v>
      </c>
      <c r="AK9" s="19" t="n">
        <v>0.135622811108365</v>
      </c>
      <c r="AL9" s="19" t="n">
        <v>0.109275870636398</v>
      </c>
      <c r="AM9" s="19" t="n">
        <v>0.0791779261908066</v>
      </c>
      <c r="AN9" s="19" t="n">
        <v>0.355467344707691</v>
      </c>
      <c r="AO9" s="19" t="n">
        <v>0.193580262070353</v>
      </c>
      <c r="AP9" s="19" t="n">
        <v>0.238981842910382</v>
      </c>
    </row>
    <row r="10">
      <c r="B10" s="20" t="s">
        <v>371</v>
      </c>
      <c r="C10" s="19" t="n">
        <v>0.737729834779451</v>
      </c>
      <c r="D10" s="19" t="n">
        <v>0.697936863383614</v>
      </c>
      <c r="E10" s="19" t="n">
        <v>0.790477081599907</v>
      </c>
      <c r="F10" s="19"/>
      <c r="G10" s="19" t="n">
        <v>0.752859568999554</v>
      </c>
      <c r="H10" s="19" t="n">
        <v>0.799049376413235</v>
      </c>
      <c r="I10" s="19" t="n">
        <v>0.768138134611793</v>
      </c>
      <c r="J10" s="19" t="n">
        <v>0.875162737299608</v>
      </c>
      <c r="K10" s="19" t="n">
        <v>0.667989242178285</v>
      </c>
      <c r="L10" s="19" t="n">
        <v>0.614663792162258</v>
      </c>
      <c r="M10" s="19"/>
      <c r="N10" s="19" t="n">
        <v>0.678613838778608</v>
      </c>
      <c r="O10" s="19" t="n">
        <v>0.851593330736322</v>
      </c>
      <c r="P10" s="19" t="n">
        <v>0.7212672453584</v>
      </c>
      <c r="Q10" s="19" t="n">
        <v>0.780996389360755</v>
      </c>
      <c r="R10" s="19" t="n">
        <v>0.597543082971071</v>
      </c>
      <c r="S10" s="19"/>
      <c r="T10" s="19" t="n">
        <v>1</v>
      </c>
      <c r="U10" s="19" t="n">
        <v>0.662902135064659</v>
      </c>
      <c r="V10" s="19" t="n">
        <v>0.848044096891869</v>
      </c>
      <c r="W10" s="19" t="n">
        <v>0.771429540552057</v>
      </c>
      <c r="X10" s="19"/>
      <c r="Y10" s="19" t="n">
        <v>0.783357479441408</v>
      </c>
      <c r="Z10" s="19" t="n">
        <v>0.900092615080515</v>
      </c>
      <c r="AA10" s="19" t="n">
        <v>0.620814339962764</v>
      </c>
      <c r="AB10" s="19" t="n">
        <v>0.827148197891278</v>
      </c>
      <c r="AC10" s="19" t="n">
        <v>0.706346778919867</v>
      </c>
      <c r="AD10" s="19" t="n">
        <v>0.837971622500503</v>
      </c>
      <c r="AE10" s="19"/>
      <c r="AF10" s="19" t="n">
        <v>0.722546113797671</v>
      </c>
      <c r="AG10" s="19"/>
      <c r="AH10" s="19" t="n">
        <v>0.770015320590407</v>
      </c>
      <c r="AI10" s="19"/>
      <c r="AJ10" s="19" t="n">
        <v>0.763031176859122</v>
      </c>
      <c r="AK10" s="19" t="n">
        <v>0.735235844104306</v>
      </c>
      <c r="AL10" s="19" t="n">
        <v>0.808610125732646</v>
      </c>
      <c r="AM10" s="19" t="n">
        <v>0.920822073809193</v>
      </c>
      <c r="AN10" s="19" t="n">
        <v>0.494715612236444</v>
      </c>
      <c r="AO10" s="19" t="n">
        <v>0.771582948712793</v>
      </c>
      <c r="AP10" s="19" t="n">
        <v>0.625527333160118</v>
      </c>
    </row>
    <row r="11">
      <c r="B11" s="20" t="s">
        <v>209</v>
      </c>
      <c r="C11" s="21" t="n">
        <v>0.0892507568518723</v>
      </c>
      <c r="D11" s="21" t="n">
        <v>0.0830513442068735</v>
      </c>
      <c r="E11" s="21" t="n">
        <v>0.0974683374309847</v>
      </c>
      <c r="F11" s="21"/>
      <c r="G11" s="21" t="n">
        <v>0</v>
      </c>
      <c r="H11" s="21" t="n">
        <v>0.0447676073471774</v>
      </c>
      <c r="I11" s="21" t="n">
        <v>0.027480110585065</v>
      </c>
      <c r="J11" s="21" t="n">
        <v>0.0734705904925781</v>
      </c>
      <c r="K11" s="21" t="n">
        <v>0.137415679437604</v>
      </c>
      <c r="L11" s="21" t="n">
        <v>0.173597372497594</v>
      </c>
      <c r="M11" s="21"/>
      <c r="N11" s="21" t="n">
        <v>0.0683410942741471</v>
      </c>
      <c r="O11" s="21" t="n">
        <v>0</v>
      </c>
      <c r="P11" s="21" t="n">
        <v>0.0650974941767812</v>
      </c>
      <c r="Q11" s="21" t="n">
        <v>0.115354687217758</v>
      </c>
      <c r="R11" s="21" t="n">
        <v>0.182513683737174</v>
      </c>
      <c r="S11" s="21"/>
      <c r="T11" s="21" t="n">
        <v>0</v>
      </c>
      <c r="U11" s="21" t="n">
        <v>0.0672751092844397</v>
      </c>
      <c r="V11" s="21" t="n">
        <v>0.0636747427452371</v>
      </c>
      <c r="W11" s="21" t="n">
        <v>0.0553868101410225</v>
      </c>
      <c r="X11" s="21"/>
      <c r="Y11" s="21" t="n">
        <v>0.0743302685720737</v>
      </c>
      <c r="Z11" s="21" t="n">
        <v>0</v>
      </c>
      <c r="AA11" s="21" t="n">
        <v>0.142146657097838</v>
      </c>
      <c r="AB11" s="21" t="n">
        <v>0.107259813993951</v>
      </c>
      <c r="AC11" s="21" t="n">
        <v>0</v>
      </c>
      <c r="AD11" s="21" t="n">
        <v>0</v>
      </c>
      <c r="AE11" s="21"/>
      <c r="AF11" s="21" t="n">
        <v>0.110076331724207</v>
      </c>
      <c r="AG11" s="21"/>
      <c r="AH11" s="21" t="n">
        <v>0.0854253436228287</v>
      </c>
      <c r="AI11" s="21"/>
      <c r="AJ11" s="21" t="n">
        <v>0.0658435705667294</v>
      </c>
      <c r="AK11" s="21" t="n">
        <v>0.129141344787329</v>
      </c>
      <c r="AL11" s="21" t="n">
        <v>0.0821140036309559</v>
      </c>
      <c r="AM11" s="21" t="n">
        <v>0</v>
      </c>
      <c r="AN11" s="21" t="n">
        <v>0.149817043055865</v>
      </c>
      <c r="AO11" s="21" t="n">
        <v>0.0348367892168541</v>
      </c>
      <c r="AP11" s="21" t="n">
        <v>0.1354908239295</v>
      </c>
    </row>
    <row r="12">
      <c r="B12" s="18" t="s">
        <v>351</v>
      </c>
    </row>
    <row r="13">
      <c r="B13" t="s">
        <v>65</v>
      </c>
    </row>
    <row r="14">
      <c r="B14" t="s">
        <v>66</v>
      </c>
    </row>
    <row r="16">
      <c r="B16" s="9" t="str">
        <f>=HYPERLINK("#'Contents'!A1", "Return to Contents")</f>
      </c>
    </row>
  </sheetData>
  <mergeCells count="9">
    <mergeCell ref="D5:E5"/>
    <mergeCell ref="G5:L5"/>
    <mergeCell ref="N5:R5"/>
    <mergeCell ref="T5:W5"/>
    <mergeCell ref="Y5:AD5"/>
    <mergeCell ref="AF5:AF5"/>
    <mergeCell ref="AH5:AH5"/>
    <mergeCell ref="AJ5:AP5"/>
    <mergeCell ref="D2:AJ2"/>
  </mergeCells>
  <pageMargins left="0.7" right="0.7" top="0.75" bottom="0.75" header="0.3" footer="0.3"/>
  <pageSetup paperSize="9" orientation="portrait" horizontalDpi="300" verticalDpi="300" r:id="rId2"/>
  <drawing r:id="rId1"/>
</worksheet>
</file>

<file path=xl/worksheets/sheet1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2.21" hidden="0" customWidth="1"/>
    <col min="20" max="20" width="10.71" hidden="0" customWidth="1"/>
    <col min="21" max="21" width="10.71" hidden="0" customWidth="1"/>
    <col min="22" max="22" width="10.71" hidden="0" customWidth="1"/>
    <col min="23" max="23" width="10.71" hidden="0" customWidth="1"/>
    <col min="24" max="24" width="2.2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2.21" hidden="0" customWidth="1"/>
    <col min="34" max="34" width="10.71" hidden="0" customWidth="1"/>
    <col min="35" max="35" width="2.2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s>
  <sheetData>
    <row r="2" ht="40" customHeight="1">
      <c r="D2" s="16" t="s">
        <v>374</v>
      </c>
    </row>
    <row r="5" ht="30" customHeight="1">
      <c r="B5" s="17"/>
      <c r="C5" s="17"/>
      <c r="D5" s="17" t="s">
        <v>51</v>
      </c>
      <c r="E5" s="17"/>
      <c r="F5" s="17"/>
      <c r="G5" s="17" t="s">
        <v>52</v>
      </c>
      <c r="H5" s="17"/>
      <c r="I5" s="17"/>
      <c r="J5" s="17"/>
      <c r="K5" s="17"/>
      <c r="L5" s="17"/>
      <c r="M5" s="17"/>
      <c r="N5" s="17" t="s">
        <v>53</v>
      </c>
      <c r="O5" s="17"/>
      <c r="P5" s="17"/>
      <c r="Q5" s="17"/>
      <c r="R5" s="17"/>
      <c r="S5" s="17"/>
      <c r="T5" s="17" t="s">
        <v>54</v>
      </c>
      <c r="U5" s="17"/>
      <c r="V5" s="17"/>
      <c r="W5" s="17"/>
      <c r="X5" s="17"/>
      <c r="Y5" s="17" t="s">
        <v>55</v>
      </c>
      <c r="Z5" s="17"/>
      <c r="AA5" s="17"/>
      <c r="AB5" s="17"/>
      <c r="AC5" s="17"/>
      <c r="AD5" s="17"/>
      <c r="AE5" s="17"/>
      <c r="AF5" s="17" t="s">
        <v>42</v>
      </c>
      <c r="AG5" s="17"/>
      <c r="AH5" s="17" t="s">
        <v>43</v>
      </c>
      <c r="AI5" s="17"/>
      <c r="AJ5" s="17" t="s">
        <v>56</v>
      </c>
      <c r="AK5" s="17"/>
      <c r="AL5" s="17"/>
      <c r="AM5" s="17"/>
      <c r="AN5" s="17"/>
      <c r="AO5" s="17"/>
      <c r="AP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R6" s="13" t="s">
        <v>31</v>
      </c>
      <c r="T6" s="13" t="s">
        <v>32</v>
      </c>
      <c r="U6" s="13" t="s">
        <v>33</v>
      </c>
      <c r="V6" s="13" t="s">
        <v>34</v>
      </c>
      <c r="W6" s="13" t="s">
        <v>35</v>
      </c>
      <c r="Y6" s="13" t="s">
        <v>36</v>
      </c>
      <c r="Z6" s="13" t="s">
        <v>37</v>
      </c>
      <c r="AA6" s="13" t="s">
        <v>38</v>
      </c>
      <c r="AB6" s="13" t="s">
        <v>39</v>
      </c>
      <c r="AC6" s="13" t="s">
        <v>40</v>
      </c>
      <c r="AD6" s="13" t="s">
        <v>41</v>
      </c>
      <c r="AF6" s="13" t="s">
        <v>42</v>
      </c>
      <c r="AH6" s="13" t="s">
        <v>43</v>
      </c>
      <c r="AJ6" s="13" t="s">
        <v>44</v>
      </c>
      <c r="AK6" s="13" t="s">
        <v>45</v>
      </c>
      <c r="AL6" s="13" t="s">
        <v>46</v>
      </c>
      <c r="AM6" s="13" t="s">
        <v>47</v>
      </c>
      <c r="AN6" s="13" t="s">
        <v>48</v>
      </c>
      <c r="AO6" s="13" t="s">
        <v>49</v>
      </c>
      <c r="AP6" s="13" t="s">
        <v>50</v>
      </c>
    </row>
    <row r="7" ht="30" customHeight="1">
      <c r="B7" s="11" t="s">
        <v>19</v>
      </c>
      <c r="C7" s="11" t="n">
        <v>217</v>
      </c>
      <c r="D7" s="11" t="n">
        <v>101</v>
      </c>
      <c r="E7" s="11" t="n">
        <v>116</v>
      </c>
      <c r="F7" s="11"/>
      <c r="G7" s="11" t="n">
        <v>21</v>
      </c>
      <c r="H7" s="11" t="n">
        <v>53</v>
      </c>
      <c r="I7" s="11" t="n">
        <v>40</v>
      </c>
      <c r="J7" s="11" t="n">
        <v>44</v>
      </c>
      <c r="K7" s="11" t="n">
        <v>30</v>
      </c>
      <c r="L7" s="11" t="n">
        <v>29</v>
      </c>
      <c r="M7" s="11"/>
      <c r="N7" s="11" t="n">
        <v>11</v>
      </c>
      <c r="O7" s="11" t="n">
        <v>35</v>
      </c>
      <c r="P7" s="11" t="n">
        <v>38</v>
      </c>
      <c r="Q7" s="11" t="n">
        <v>88</v>
      </c>
      <c r="R7" s="11" t="n">
        <v>44</v>
      </c>
      <c r="S7" s="11"/>
      <c r="T7" s="11" t="n">
        <v>8</v>
      </c>
      <c r="U7" s="11" t="n">
        <v>36</v>
      </c>
      <c r="V7" s="11" t="n">
        <v>31</v>
      </c>
      <c r="W7" s="11" t="n">
        <v>125</v>
      </c>
      <c r="X7" s="11"/>
      <c r="Y7" s="11" t="n">
        <v>115</v>
      </c>
      <c r="Z7" s="11" t="n">
        <v>19</v>
      </c>
      <c r="AA7" s="11" t="n">
        <v>41</v>
      </c>
      <c r="AB7" s="11" t="n">
        <v>12</v>
      </c>
      <c r="AC7" s="11" t="n">
        <v>13</v>
      </c>
      <c r="AD7" s="11" t="n">
        <v>16</v>
      </c>
      <c r="AE7" s="11"/>
      <c r="AF7" s="11" t="n">
        <v>102</v>
      </c>
      <c r="AG7" s="11"/>
      <c r="AH7" s="11" t="n">
        <v>204</v>
      </c>
      <c r="AI7" s="11"/>
      <c r="AJ7" s="11" t="n">
        <v>60</v>
      </c>
      <c r="AK7" s="11" t="n">
        <v>45</v>
      </c>
      <c r="AL7" s="11" t="n">
        <v>30</v>
      </c>
      <c r="AM7" s="11" t="n">
        <v>22</v>
      </c>
      <c r="AN7" s="11" t="n">
        <v>18</v>
      </c>
      <c r="AO7" s="11" t="n">
        <v>22</v>
      </c>
      <c r="AP7" s="11" t="n">
        <v>20</v>
      </c>
    </row>
    <row r="8" ht="30" customHeight="1">
      <c r="B8" s="12" t="s">
        <v>20</v>
      </c>
      <c r="C8" s="12" t="n">
        <v>207</v>
      </c>
      <c r="D8" s="12" t="n">
        <v>98</v>
      </c>
      <c r="E8" s="12" t="n">
        <v>109</v>
      </c>
      <c r="F8" s="12"/>
      <c r="G8" s="12" t="n">
        <v>17</v>
      </c>
      <c r="H8" s="12" t="n">
        <v>50</v>
      </c>
      <c r="I8" s="12" t="n">
        <v>33</v>
      </c>
      <c r="J8" s="12" t="n">
        <v>43</v>
      </c>
      <c r="K8" s="12" t="n">
        <v>33</v>
      </c>
      <c r="L8" s="12" t="n">
        <v>31</v>
      </c>
      <c r="M8" s="12"/>
      <c r="N8" s="12" t="n">
        <v>12</v>
      </c>
      <c r="O8" s="12" t="n">
        <v>39</v>
      </c>
      <c r="P8" s="12" t="n">
        <v>46</v>
      </c>
      <c r="Q8" s="12" t="n">
        <v>72</v>
      </c>
      <c r="R8" s="12" t="n">
        <v>36</v>
      </c>
      <c r="S8" s="12"/>
      <c r="T8" s="12" t="n">
        <v>7</v>
      </c>
      <c r="U8" s="12" t="n">
        <v>40</v>
      </c>
      <c r="V8" s="12" t="n">
        <v>31</v>
      </c>
      <c r="W8" s="12" t="n">
        <v>113</v>
      </c>
      <c r="X8" s="12"/>
      <c r="Y8" s="12" t="n">
        <v>101</v>
      </c>
      <c r="Z8" s="12" t="n">
        <v>19</v>
      </c>
      <c r="AA8" s="12" t="n">
        <v>43</v>
      </c>
      <c r="AB8" s="12" t="n">
        <v>14</v>
      </c>
      <c r="AC8" s="12" t="n">
        <v>11</v>
      </c>
      <c r="AD8" s="12" t="n">
        <v>17</v>
      </c>
      <c r="AE8" s="12"/>
      <c r="AF8" s="12" t="n">
        <v>99</v>
      </c>
      <c r="AG8" s="12"/>
      <c r="AH8" s="12" t="n">
        <v>196</v>
      </c>
      <c r="AI8" s="12"/>
      <c r="AJ8" s="12" t="n">
        <v>54</v>
      </c>
      <c r="AK8" s="12" t="n">
        <v>41</v>
      </c>
      <c r="AL8" s="12" t="n">
        <v>25</v>
      </c>
      <c r="AM8" s="12" t="n">
        <v>21</v>
      </c>
      <c r="AN8" s="12" t="n">
        <v>23</v>
      </c>
      <c r="AO8" s="12" t="n">
        <v>19</v>
      </c>
      <c r="AP8" s="12" t="n">
        <v>24</v>
      </c>
    </row>
    <row r="9">
      <c r="B9" s="20" t="s">
        <v>373</v>
      </c>
      <c r="C9" s="19" t="n">
        <v>0.17730690133907</v>
      </c>
      <c r="D9" s="19" t="n">
        <v>0.192234791218473</v>
      </c>
      <c r="E9" s="19" t="n">
        <v>0.163909166860901</v>
      </c>
      <c r="F9" s="19"/>
      <c r="G9" s="19" t="n">
        <v>0.0947056247852493</v>
      </c>
      <c r="H9" s="19" t="n">
        <v>0.279360308826986</v>
      </c>
      <c r="I9" s="19" t="n">
        <v>0.112473494678905</v>
      </c>
      <c r="J9" s="19" t="n">
        <v>0.129969795934053</v>
      </c>
      <c r="K9" s="19" t="n">
        <v>0.106647950950038</v>
      </c>
      <c r="L9" s="19" t="n">
        <v>0.272885572899753</v>
      </c>
      <c r="M9" s="19"/>
      <c r="N9" s="19" t="n">
        <v>0.177245132184005</v>
      </c>
      <c r="O9" s="19" t="n">
        <v>0.114260530363824</v>
      </c>
      <c r="P9" s="19" t="n">
        <v>0.205339083801111</v>
      </c>
      <c r="Q9" s="19" t="n">
        <v>0.147079335992824</v>
      </c>
      <c r="R9" s="19" t="n">
        <v>0.275593633104771</v>
      </c>
      <c r="S9" s="19"/>
      <c r="T9" s="19" t="n">
        <v>0</v>
      </c>
      <c r="U9" s="19" t="n">
        <v>0.170714568308308</v>
      </c>
      <c r="V9" s="19" t="n">
        <v>0.10588296768604</v>
      </c>
      <c r="W9" s="19" t="n">
        <v>0.191399849145592</v>
      </c>
      <c r="X9" s="19"/>
      <c r="Y9" s="19" t="n">
        <v>0.211711015727564</v>
      </c>
      <c r="Z9" s="19" t="n">
        <v>0.0854924329610462</v>
      </c>
      <c r="AA9" s="19" t="n">
        <v>0.215234251732344</v>
      </c>
      <c r="AB9" s="19" t="n">
        <v>0.077614153575366</v>
      </c>
      <c r="AC9" s="19" t="n">
        <v>0.152659229274328</v>
      </c>
      <c r="AD9" s="19" t="n">
        <v>0</v>
      </c>
      <c r="AE9" s="19"/>
      <c r="AF9" s="19" t="n">
        <v>0.176878228951644</v>
      </c>
      <c r="AG9" s="19"/>
      <c r="AH9" s="19" t="n">
        <v>0.170761443816134</v>
      </c>
      <c r="AI9" s="19"/>
      <c r="AJ9" s="19" t="n">
        <v>0.215935027438933</v>
      </c>
      <c r="AK9" s="19" t="n">
        <v>0.11535020913417</v>
      </c>
      <c r="AL9" s="19" t="n">
        <v>0.282308570062991</v>
      </c>
      <c r="AM9" s="19" t="n">
        <v>0.16083456620543</v>
      </c>
      <c r="AN9" s="19" t="n">
        <v>0.306091487320966</v>
      </c>
      <c r="AO9" s="19" t="n">
        <v>0.0989080782581227</v>
      </c>
      <c r="AP9" s="19" t="n">
        <v>0.0422604956438597</v>
      </c>
    </row>
    <row r="10">
      <c r="B10" s="20" t="s">
        <v>371</v>
      </c>
      <c r="C10" s="19" t="n">
        <v>0.711110018693254</v>
      </c>
      <c r="D10" s="19" t="n">
        <v>0.749632574747275</v>
      </c>
      <c r="E10" s="19" t="n">
        <v>0.676536145118245</v>
      </c>
      <c r="F10" s="19"/>
      <c r="G10" s="19" t="n">
        <v>0.851742463083797</v>
      </c>
      <c r="H10" s="19" t="n">
        <v>0.667693441396175</v>
      </c>
      <c r="I10" s="19" t="n">
        <v>0.72702252351744</v>
      </c>
      <c r="J10" s="19" t="n">
        <v>0.796955981303792</v>
      </c>
      <c r="K10" s="19" t="n">
        <v>0.690603596167595</v>
      </c>
      <c r="L10" s="19" t="n">
        <v>0.58569289138522</v>
      </c>
      <c r="M10" s="19"/>
      <c r="N10" s="19" t="n">
        <v>0.822754867815995</v>
      </c>
      <c r="O10" s="19" t="n">
        <v>0.802684313441385</v>
      </c>
      <c r="P10" s="19" t="n">
        <v>0.594783400841861</v>
      </c>
      <c r="Q10" s="19" t="n">
        <v>0.785971372444641</v>
      </c>
      <c r="R10" s="19" t="n">
        <v>0.564355263573177</v>
      </c>
      <c r="S10" s="19"/>
      <c r="T10" s="19" t="n">
        <v>1</v>
      </c>
      <c r="U10" s="19" t="n">
        <v>0.737439557741835</v>
      </c>
      <c r="V10" s="19" t="n">
        <v>0.755150617663643</v>
      </c>
      <c r="W10" s="19" t="n">
        <v>0.686278333810255</v>
      </c>
      <c r="X10" s="19"/>
      <c r="Y10" s="19" t="n">
        <v>0.691533448183527</v>
      </c>
      <c r="Z10" s="19" t="n">
        <v>0.853298659095124</v>
      </c>
      <c r="AA10" s="19" t="n">
        <v>0.613534180401347</v>
      </c>
      <c r="AB10" s="19" t="n">
        <v>0.769052970128105</v>
      </c>
      <c r="AC10" s="19" t="n">
        <v>0.847340770725672</v>
      </c>
      <c r="AD10" s="19" t="n">
        <v>0.848461099456762</v>
      </c>
      <c r="AE10" s="19"/>
      <c r="AF10" s="19" t="n">
        <v>0.722428644946444</v>
      </c>
      <c r="AG10" s="19"/>
      <c r="AH10" s="19" t="n">
        <v>0.732564137767653</v>
      </c>
      <c r="AI10" s="19"/>
      <c r="AJ10" s="19" t="n">
        <v>0.685136355161012</v>
      </c>
      <c r="AK10" s="19" t="n">
        <v>0.781434538976336</v>
      </c>
      <c r="AL10" s="19" t="n">
        <v>0.580077165067626</v>
      </c>
      <c r="AM10" s="19" t="n">
        <v>0.684873128310296</v>
      </c>
      <c r="AN10" s="19" t="n">
        <v>0.571624392006327</v>
      </c>
      <c r="AO10" s="19" t="n">
        <v>0.794684355501754</v>
      </c>
      <c r="AP10" s="19" t="n">
        <v>0.873181298940128</v>
      </c>
    </row>
    <row r="11">
      <c r="B11" s="20" t="s">
        <v>209</v>
      </c>
      <c r="C11" s="21" t="n">
        <v>0.111583079967676</v>
      </c>
      <c r="D11" s="21" t="n">
        <v>0.058132634034252</v>
      </c>
      <c r="E11" s="21" t="n">
        <v>0.159554688020854</v>
      </c>
      <c r="F11" s="21"/>
      <c r="G11" s="21" t="n">
        <v>0.0535519121309538</v>
      </c>
      <c r="H11" s="21" t="n">
        <v>0.0529462497768396</v>
      </c>
      <c r="I11" s="21" t="n">
        <v>0.160503981803655</v>
      </c>
      <c r="J11" s="21" t="n">
        <v>0.0730742227621553</v>
      </c>
      <c r="K11" s="21" t="n">
        <v>0.202748452882366</v>
      </c>
      <c r="L11" s="21" t="n">
        <v>0.141421535715028</v>
      </c>
      <c r="M11" s="21"/>
      <c r="N11" s="21" t="n">
        <v>0</v>
      </c>
      <c r="O11" s="21" t="n">
        <v>0.0830551561947909</v>
      </c>
      <c r="P11" s="21" t="n">
        <v>0.199877515357028</v>
      </c>
      <c r="Q11" s="21" t="n">
        <v>0.0669492915625358</v>
      </c>
      <c r="R11" s="21" t="n">
        <v>0.160051103322052</v>
      </c>
      <c r="S11" s="21"/>
      <c r="T11" s="21" t="n">
        <v>0</v>
      </c>
      <c r="U11" s="21" t="n">
        <v>0.0918458739498569</v>
      </c>
      <c r="V11" s="21" t="n">
        <v>0.138966414650317</v>
      </c>
      <c r="W11" s="21" t="n">
        <v>0.122321817044153</v>
      </c>
      <c r="X11" s="21"/>
      <c r="Y11" s="21" t="n">
        <v>0.0967555360889087</v>
      </c>
      <c r="Z11" s="21" t="n">
        <v>0.0612089079438294</v>
      </c>
      <c r="AA11" s="21" t="n">
        <v>0.17123156786631</v>
      </c>
      <c r="AB11" s="21" t="n">
        <v>0.153332876296529</v>
      </c>
      <c r="AC11" s="21" t="n">
        <v>0</v>
      </c>
      <c r="AD11" s="21" t="n">
        <v>0.151538900543238</v>
      </c>
      <c r="AE11" s="21"/>
      <c r="AF11" s="21" t="n">
        <v>0.100693126101912</v>
      </c>
      <c r="AG11" s="21"/>
      <c r="AH11" s="21" t="n">
        <v>0.0966744184162132</v>
      </c>
      <c r="AI11" s="21"/>
      <c r="AJ11" s="21" t="n">
        <v>0.0989286174000543</v>
      </c>
      <c r="AK11" s="21" t="n">
        <v>0.103215251889494</v>
      </c>
      <c r="AL11" s="21" t="n">
        <v>0.137614264869383</v>
      </c>
      <c r="AM11" s="21" t="n">
        <v>0.154292305484274</v>
      </c>
      <c r="AN11" s="21" t="n">
        <v>0.122284120672708</v>
      </c>
      <c r="AO11" s="21" t="n">
        <v>0.106407566240123</v>
      </c>
      <c r="AP11" s="21" t="n">
        <v>0.0845582054160125</v>
      </c>
    </row>
    <row r="12">
      <c r="B12" s="18" t="s">
        <v>351</v>
      </c>
    </row>
    <row r="13">
      <c r="B13" t="s">
        <v>65</v>
      </c>
    </row>
    <row r="14">
      <c r="B14" t="s">
        <v>66</v>
      </c>
    </row>
    <row r="16">
      <c r="B16" s="9" t="str">
        <f>=HYPERLINK("#'Contents'!A1", "Return to Contents")</f>
      </c>
    </row>
  </sheetData>
  <mergeCells count="9">
    <mergeCell ref="D5:E5"/>
    <mergeCell ref="G5:L5"/>
    <mergeCell ref="N5:R5"/>
    <mergeCell ref="T5:W5"/>
    <mergeCell ref="Y5:AD5"/>
    <mergeCell ref="AF5:AF5"/>
    <mergeCell ref="AH5:AH5"/>
    <mergeCell ref="AJ5:AP5"/>
    <mergeCell ref="D2:AJ2"/>
  </mergeCells>
  <pageMargins left="0.7" right="0.7" top="0.75" bottom="0.75" header="0.3" footer="0.3"/>
  <pageSetup paperSize="9" orientation="portrait" horizontalDpi="300" verticalDpi="300" r:id="rId2"/>
  <drawing r:id="rId1"/>
</worksheet>
</file>

<file path=xl/worksheets/sheet1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2.21" hidden="0" customWidth="1"/>
    <col min="20" max="20" width="10.71" hidden="0" customWidth="1"/>
    <col min="21" max="21" width="10.71" hidden="0" customWidth="1"/>
    <col min="22" max="22" width="10.71" hidden="0" customWidth="1"/>
    <col min="23" max="23" width="10.71" hidden="0" customWidth="1"/>
    <col min="24" max="24" width="2.2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2.21" hidden="0" customWidth="1"/>
    <col min="34" max="34" width="10.71" hidden="0" customWidth="1"/>
    <col min="35" max="35" width="2.2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s>
  <sheetData>
    <row r="2" ht="40" customHeight="1">
      <c r="D2" s="16" t="s">
        <v>376</v>
      </c>
    </row>
    <row r="5" ht="30" customHeight="1">
      <c r="B5" s="17"/>
      <c r="C5" s="17"/>
      <c r="D5" s="17" t="s">
        <v>51</v>
      </c>
      <c r="E5" s="17"/>
      <c r="F5" s="17"/>
      <c r="G5" s="17" t="s">
        <v>52</v>
      </c>
      <c r="H5" s="17"/>
      <c r="I5" s="17"/>
      <c r="J5" s="17"/>
      <c r="K5" s="17"/>
      <c r="L5" s="17"/>
      <c r="M5" s="17"/>
      <c r="N5" s="17" t="s">
        <v>53</v>
      </c>
      <c r="O5" s="17"/>
      <c r="P5" s="17"/>
      <c r="Q5" s="17"/>
      <c r="R5" s="17"/>
      <c r="S5" s="17"/>
      <c r="T5" s="17" t="s">
        <v>54</v>
      </c>
      <c r="U5" s="17"/>
      <c r="V5" s="17"/>
      <c r="W5" s="17"/>
      <c r="X5" s="17"/>
      <c r="Y5" s="17" t="s">
        <v>55</v>
      </c>
      <c r="Z5" s="17"/>
      <c r="AA5" s="17"/>
      <c r="AB5" s="17"/>
      <c r="AC5" s="17"/>
      <c r="AD5" s="17"/>
      <c r="AE5" s="17"/>
      <c r="AF5" s="17" t="s">
        <v>42</v>
      </c>
      <c r="AG5" s="17"/>
      <c r="AH5" s="17" t="s">
        <v>43</v>
      </c>
      <c r="AI5" s="17"/>
      <c r="AJ5" s="17" t="s">
        <v>56</v>
      </c>
      <c r="AK5" s="17"/>
      <c r="AL5" s="17"/>
      <c r="AM5" s="17"/>
      <c r="AN5" s="17"/>
      <c r="AO5" s="17"/>
      <c r="AP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R6" s="13" t="s">
        <v>31</v>
      </c>
      <c r="T6" s="13" t="s">
        <v>32</v>
      </c>
      <c r="U6" s="13" t="s">
        <v>33</v>
      </c>
      <c r="V6" s="13" t="s">
        <v>34</v>
      </c>
      <c r="W6" s="13" t="s">
        <v>35</v>
      </c>
      <c r="Y6" s="13" t="s">
        <v>36</v>
      </c>
      <c r="Z6" s="13" t="s">
        <v>37</v>
      </c>
      <c r="AA6" s="13" t="s">
        <v>38</v>
      </c>
      <c r="AB6" s="13" t="s">
        <v>39</v>
      </c>
      <c r="AC6" s="13" t="s">
        <v>40</v>
      </c>
      <c r="AD6" s="13" t="s">
        <v>41</v>
      </c>
      <c r="AF6" s="13" t="s">
        <v>42</v>
      </c>
      <c r="AH6" s="13" t="s">
        <v>43</v>
      </c>
      <c r="AJ6" s="13" t="s">
        <v>44</v>
      </c>
      <c r="AK6" s="13" t="s">
        <v>45</v>
      </c>
      <c r="AL6" s="13" t="s">
        <v>46</v>
      </c>
      <c r="AM6" s="13" t="s">
        <v>47</v>
      </c>
      <c r="AN6" s="13" t="s">
        <v>48</v>
      </c>
      <c r="AO6" s="13" t="s">
        <v>49</v>
      </c>
      <c r="AP6" s="13" t="s">
        <v>50</v>
      </c>
    </row>
    <row r="7" ht="30" customHeight="1">
      <c r="B7" s="11" t="s">
        <v>19</v>
      </c>
      <c r="C7" s="11" t="n">
        <v>224</v>
      </c>
      <c r="D7" s="11" t="n">
        <v>118</v>
      </c>
      <c r="E7" s="11" t="n">
        <v>106</v>
      </c>
      <c r="F7" s="11"/>
      <c r="G7" s="11" t="n">
        <v>28</v>
      </c>
      <c r="H7" s="11" t="n">
        <v>39</v>
      </c>
      <c r="I7" s="11" t="n">
        <v>38</v>
      </c>
      <c r="J7" s="11" t="n">
        <v>43</v>
      </c>
      <c r="K7" s="11" t="n">
        <v>29</v>
      </c>
      <c r="L7" s="11" t="n">
        <v>47</v>
      </c>
      <c r="M7" s="11"/>
      <c r="N7" s="11" t="n">
        <v>15</v>
      </c>
      <c r="O7" s="11" t="n">
        <v>37</v>
      </c>
      <c r="P7" s="11" t="n">
        <v>42</v>
      </c>
      <c r="Q7" s="11" t="n">
        <v>85</v>
      </c>
      <c r="R7" s="11" t="n">
        <v>44</v>
      </c>
      <c r="S7" s="11"/>
      <c r="T7" s="11" t="n">
        <v>16</v>
      </c>
      <c r="U7" s="11" t="n">
        <v>26</v>
      </c>
      <c r="V7" s="11" t="n">
        <v>49</v>
      </c>
      <c r="W7" s="11" t="n">
        <v>114</v>
      </c>
      <c r="X7" s="11"/>
      <c r="Y7" s="11" t="n">
        <v>111</v>
      </c>
      <c r="Z7" s="11" t="n">
        <v>22</v>
      </c>
      <c r="AA7" s="11" t="n">
        <v>56</v>
      </c>
      <c r="AB7" s="11" t="n">
        <v>13</v>
      </c>
      <c r="AC7" s="11" t="n">
        <v>10</v>
      </c>
      <c r="AD7" s="11" t="n">
        <v>11</v>
      </c>
      <c r="AE7" s="11"/>
      <c r="AF7" s="11" t="n">
        <v>114</v>
      </c>
      <c r="AG7" s="11"/>
      <c r="AH7" s="11" t="n">
        <v>209</v>
      </c>
      <c r="AI7" s="11"/>
      <c r="AJ7" s="11" t="n">
        <v>56</v>
      </c>
      <c r="AK7" s="11" t="n">
        <v>40</v>
      </c>
      <c r="AL7" s="11" t="n">
        <v>58</v>
      </c>
      <c r="AM7" s="11" t="n">
        <v>15</v>
      </c>
      <c r="AN7" s="11" t="n">
        <v>14</v>
      </c>
      <c r="AO7" s="11" t="n">
        <v>22</v>
      </c>
      <c r="AP7" s="11" t="n">
        <v>19</v>
      </c>
    </row>
    <row r="8" ht="30" customHeight="1">
      <c r="B8" s="12" t="s">
        <v>20</v>
      </c>
      <c r="C8" s="12" t="n">
        <v>218</v>
      </c>
      <c r="D8" s="12" t="n">
        <v>115</v>
      </c>
      <c r="E8" s="12" t="n">
        <v>103</v>
      </c>
      <c r="F8" s="12"/>
      <c r="G8" s="12" t="n">
        <v>25</v>
      </c>
      <c r="H8" s="12" t="n">
        <v>36</v>
      </c>
      <c r="I8" s="12" t="n">
        <v>31</v>
      </c>
      <c r="J8" s="12" t="n">
        <v>41</v>
      </c>
      <c r="K8" s="12" t="n">
        <v>34</v>
      </c>
      <c r="L8" s="12" t="n">
        <v>51</v>
      </c>
      <c r="M8" s="12"/>
      <c r="N8" s="12" t="n">
        <v>20</v>
      </c>
      <c r="O8" s="12" t="n">
        <v>40</v>
      </c>
      <c r="P8" s="12" t="n">
        <v>53</v>
      </c>
      <c r="Q8" s="12" t="n">
        <v>69</v>
      </c>
      <c r="R8" s="12" t="n">
        <v>34</v>
      </c>
      <c r="S8" s="12"/>
      <c r="T8" s="12" t="n">
        <v>16</v>
      </c>
      <c r="U8" s="12" t="n">
        <v>30</v>
      </c>
      <c r="V8" s="12" t="n">
        <v>53</v>
      </c>
      <c r="W8" s="12" t="n">
        <v>99</v>
      </c>
      <c r="X8" s="12"/>
      <c r="Y8" s="12" t="n">
        <v>97</v>
      </c>
      <c r="Z8" s="12" t="n">
        <v>21</v>
      </c>
      <c r="AA8" s="12" t="n">
        <v>64</v>
      </c>
      <c r="AB8" s="12" t="n">
        <v>15</v>
      </c>
      <c r="AC8" s="12" t="n">
        <v>10</v>
      </c>
      <c r="AD8" s="12" t="n">
        <v>10</v>
      </c>
      <c r="AE8" s="12"/>
      <c r="AF8" s="12" t="n">
        <v>110</v>
      </c>
      <c r="AG8" s="12"/>
      <c r="AH8" s="12" t="n">
        <v>204</v>
      </c>
      <c r="AI8" s="12"/>
      <c r="AJ8" s="12" t="n">
        <v>49</v>
      </c>
      <c r="AK8" s="12" t="n">
        <v>40</v>
      </c>
      <c r="AL8" s="12" t="n">
        <v>50</v>
      </c>
      <c r="AM8" s="12" t="n">
        <v>15</v>
      </c>
      <c r="AN8" s="12" t="n">
        <v>18</v>
      </c>
      <c r="AO8" s="12" t="n">
        <v>20</v>
      </c>
      <c r="AP8" s="12" t="n">
        <v>27</v>
      </c>
    </row>
    <row r="9">
      <c r="B9" s="20" t="s">
        <v>375</v>
      </c>
      <c r="C9" s="19" t="n">
        <v>0.184959326810004</v>
      </c>
      <c r="D9" s="19" t="n">
        <v>0.261465259809659</v>
      </c>
      <c r="E9" s="19" t="n">
        <v>0.0998070193040949</v>
      </c>
      <c r="F9" s="19"/>
      <c r="G9" s="19" t="n">
        <v>0.30085388270533</v>
      </c>
      <c r="H9" s="19" t="n">
        <v>0.123844598855986</v>
      </c>
      <c r="I9" s="19" t="n">
        <v>0.0777908184499514</v>
      </c>
      <c r="J9" s="19" t="n">
        <v>0.239545290231779</v>
      </c>
      <c r="K9" s="19" t="n">
        <v>0.184739046039128</v>
      </c>
      <c r="L9" s="19" t="n">
        <v>0.190409843475041</v>
      </c>
      <c r="M9" s="19"/>
      <c r="N9" s="19" t="n">
        <v>0.0455777569572385</v>
      </c>
      <c r="O9" s="19" t="n">
        <v>0.225157076629103</v>
      </c>
      <c r="P9" s="19" t="n">
        <v>0.242624600472787</v>
      </c>
      <c r="Q9" s="19" t="n">
        <v>0.165337293707006</v>
      </c>
      <c r="R9" s="19" t="n">
        <v>0.178037453973529</v>
      </c>
      <c r="S9" s="19"/>
      <c r="T9" s="19" t="n">
        <v>0.0382060221466863</v>
      </c>
      <c r="U9" s="19" t="n">
        <v>0.268175014115994</v>
      </c>
      <c r="V9" s="19" t="n">
        <v>0.176931954633137</v>
      </c>
      <c r="W9" s="19" t="n">
        <v>0.172806946979253</v>
      </c>
      <c r="X9" s="19"/>
      <c r="Y9" s="19" t="n">
        <v>0.180569546974361</v>
      </c>
      <c r="Z9" s="19" t="n">
        <v>0.137039976728843</v>
      </c>
      <c r="AA9" s="19" t="n">
        <v>0.236803006727261</v>
      </c>
      <c r="AB9" s="19" t="n">
        <v>0.119859822136103</v>
      </c>
      <c r="AC9" s="19" t="n">
        <v>0.234908040381242</v>
      </c>
      <c r="AD9" s="19" t="n">
        <v>0.0711585321722496</v>
      </c>
      <c r="AE9" s="19"/>
      <c r="AF9" s="19" t="n">
        <v>0.193839441321352</v>
      </c>
      <c r="AG9" s="19"/>
      <c r="AH9" s="19" t="n">
        <v>0.181496112602871</v>
      </c>
      <c r="AI9" s="19"/>
      <c r="AJ9" s="19" t="n">
        <v>0.163196785153654</v>
      </c>
      <c r="AK9" s="19" t="n">
        <v>0.0753501201297026</v>
      </c>
      <c r="AL9" s="19" t="n">
        <v>0.277735130241412</v>
      </c>
      <c r="AM9" s="19" t="n">
        <v>0.30399388069265</v>
      </c>
      <c r="AN9" s="19" t="n">
        <v>0.0837721584066054</v>
      </c>
      <c r="AO9" s="19" t="n">
        <v>0.225653675729645</v>
      </c>
      <c r="AP9" s="19" t="n">
        <v>0.191166057241382</v>
      </c>
    </row>
    <row r="10">
      <c r="B10" s="20" t="s">
        <v>371</v>
      </c>
      <c r="C10" s="19" t="n">
        <v>0.695655317677641</v>
      </c>
      <c r="D10" s="19" t="n">
        <v>0.633495338785811</v>
      </c>
      <c r="E10" s="19" t="n">
        <v>0.764840352479869</v>
      </c>
      <c r="F10" s="19"/>
      <c r="G10" s="19" t="n">
        <v>0.647829171102692</v>
      </c>
      <c r="H10" s="19" t="n">
        <v>0.772342856337034</v>
      </c>
      <c r="I10" s="19" t="n">
        <v>0.71190438683322</v>
      </c>
      <c r="J10" s="19" t="n">
        <v>0.660856828004278</v>
      </c>
      <c r="K10" s="19" t="n">
        <v>0.673259677112193</v>
      </c>
      <c r="L10" s="19" t="n">
        <v>0.699306979398838</v>
      </c>
      <c r="M10" s="19"/>
      <c r="N10" s="19" t="n">
        <v>0.701601691563079</v>
      </c>
      <c r="O10" s="19" t="n">
        <v>0.711577422366785</v>
      </c>
      <c r="P10" s="19" t="n">
        <v>0.565112015389123</v>
      </c>
      <c r="Q10" s="19" t="n">
        <v>0.738639701728316</v>
      </c>
      <c r="R10" s="19" t="n">
        <v>0.77853268673231</v>
      </c>
      <c r="S10" s="19"/>
      <c r="T10" s="19" t="n">
        <v>0.81277109207293</v>
      </c>
      <c r="U10" s="19" t="n">
        <v>0.681143550129861</v>
      </c>
      <c r="V10" s="19" t="n">
        <v>0.697033079849203</v>
      </c>
      <c r="W10" s="19" t="n">
        <v>0.706312733877419</v>
      </c>
      <c r="X10" s="19"/>
      <c r="Y10" s="19" t="n">
        <v>0.715859523754249</v>
      </c>
      <c r="Z10" s="19" t="n">
        <v>0.753955383727003</v>
      </c>
      <c r="AA10" s="19" t="n">
        <v>0.675978781213187</v>
      </c>
      <c r="AB10" s="19" t="n">
        <v>0.617595911304779</v>
      </c>
      <c r="AC10" s="19" t="n">
        <v>0.697674450088875</v>
      </c>
      <c r="AD10" s="19" t="n">
        <v>0.690796844256774</v>
      </c>
      <c r="AE10" s="19"/>
      <c r="AF10" s="19" t="n">
        <v>0.692960446749294</v>
      </c>
      <c r="AG10" s="19"/>
      <c r="AH10" s="19" t="n">
        <v>0.71148316823245</v>
      </c>
      <c r="AI10" s="19"/>
      <c r="AJ10" s="19" t="n">
        <v>0.749784425453442</v>
      </c>
      <c r="AK10" s="19" t="n">
        <v>0.761752083139871</v>
      </c>
      <c r="AL10" s="19" t="n">
        <v>0.637477187563405</v>
      </c>
      <c r="AM10" s="19" t="n">
        <v>0.508561877558929</v>
      </c>
      <c r="AN10" s="19" t="n">
        <v>0.745465027177392</v>
      </c>
      <c r="AO10" s="19" t="n">
        <v>0.578119890991848</v>
      </c>
      <c r="AP10" s="19" t="n">
        <v>0.76021363783032</v>
      </c>
    </row>
    <row r="11">
      <c r="B11" s="20" t="s">
        <v>209</v>
      </c>
      <c r="C11" s="21" t="n">
        <v>0.119385355512355</v>
      </c>
      <c r="D11" s="21" t="n">
        <v>0.105039401404531</v>
      </c>
      <c r="E11" s="21" t="n">
        <v>0.135352628216036</v>
      </c>
      <c r="F11" s="21"/>
      <c r="G11" s="21" t="n">
        <v>0.0513169461919774</v>
      </c>
      <c r="H11" s="21" t="n">
        <v>0.103812544806981</v>
      </c>
      <c r="I11" s="21" t="n">
        <v>0.210304794716828</v>
      </c>
      <c r="J11" s="21" t="n">
        <v>0.099597881763943</v>
      </c>
      <c r="K11" s="21" t="n">
        <v>0.142001276848678</v>
      </c>
      <c r="L11" s="21" t="n">
        <v>0.110283177126121</v>
      </c>
      <c r="M11" s="21"/>
      <c r="N11" s="21" t="n">
        <v>0.252820551479682</v>
      </c>
      <c r="O11" s="21" t="n">
        <v>0.0632655010041124</v>
      </c>
      <c r="P11" s="21" t="n">
        <v>0.19226338413809</v>
      </c>
      <c r="Q11" s="21" t="n">
        <v>0.0960230045646791</v>
      </c>
      <c r="R11" s="21" t="n">
        <v>0.0434298592941609</v>
      </c>
      <c r="S11" s="21"/>
      <c r="T11" s="21" t="n">
        <v>0.149022885780384</v>
      </c>
      <c r="U11" s="21" t="n">
        <v>0.0506814357541448</v>
      </c>
      <c r="V11" s="21" t="n">
        <v>0.126034965517659</v>
      </c>
      <c r="W11" s="21" t="n">
        <v>0.120880319143329</v>
      </c>
      <c r="X11" s="21"/>
      <c r="Y11" s="21" t="n">
        <v>0.103570929271389</v>
      </c>
      <c r="Z11" s="21" t="n">
        <v>0.109004639544154</v>
      </c>
      <c r="AA11" s="21" t="n">
        <v>0.0872182120595524</v>
      </c>
      <c r="AB11" s="21" t="n">
        <v>0.262544266559118</v>
      </c>
      <c r="AC11" s="21" t="n">
        <v>0.0674175095298833</v>
      </c>
      <c r="AD11" s="21" t="n">
        <v>0.238044623570976</v>
      </c>
      <c r="AE11" s="21"/>
      <c r="AF11" s="21" t="n">
        <v>0.113200111929354</v>
      </c>
      <c r="AG11" s="21"/>
      <c r="AH11" s="21" t="n">
        <v>0.107020719164679</v>
      </c>
      <c r="AI11" s="21"/>
      <c r="AJ11" s="21" t="n">
        <v>0.0870187893929043</v>
      </c>
      <c r="AK11" s="21" t="n">
        <v>0.162897796730427</v>
      </c>
      <c r="AL11" s="21" t="n">
        <v>0.0847876821951823</v>
      </c>
      <c r="AM11" s="21" t="n">
        <v>0.187444241748421</v>
      </c>
      <c r="AN11" s="21" t="n">
        <v>0.170762814416003</v>
      </c>
      <c r="AO11" s="21" t="n">
        <v>0.196226433278506</v>
      </c>
      <c r="AP11" s="21" t="n">
        <v>0.0486203049282981</v>
      </c>
    </row>
    <row r="12">
      <c r="B12" s="18" t="s">
        <v>351</v>
      </c>
    </row>
    <row r="13">
      <c r="B13" t="s">
        <v>65</v>
      </c>
    </row>
    <row r="14">
      <c r="B14" t="s">
        <v>66</v>
      </c>
    </row>
    <row r="16">
      <c r="B16" s="9" t="str">
        <f>=HYPERLINK("#'Contents'!A1", "Return to Contents")</f>
      </c>
    </row>
  </sheetData>
  <mergeCells count="9">
    <mergeCell ref="D5:E5"/>
    <mergeCell ref="G5:L5"/>
    <mergeCell ref="N5:R5"/>
    <mergeCell ref="T5:W5"/>
    <mergeCell ref="Y5:AD5"/>
    <mergeCell ref="AF5:AF5"/>
    <mergeCell ref="AH5:AH5"/>
    <mergeCell ref="AJ5:AP5"/>
    <mergeCell ref="D2:AJ2"/>
  </mergeCells>
  <pageMargins left="0.7" right="0.7" top="0.75" bottom="0.75" header="0.3" footer="0.3"/>
  <pageSetup paperSize="9" orientation="portrait" horizontalDpi="300" verticalDpi="300" r:id="rId2"/>
  <drawing r:id="rId1"/>
</worksheet>
</file>

<file path=xl/worksheets/sheet1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2.21" hidden="0" customWidth="1"/>
    <col min="20" max="20" width="10.71" hidden="0" customWidth="1"/>
    <col min="21" max="21" width="10.71" hidden="0" customWidth="1"/>
    <col min="22" max="22" width="10.71" hidden="0" customWidth="1"/>
    <col min="23" max="23" width="10.71" hidden="0" customWidth="1"/>
    <col min="24" max="24" width="2.2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2.21" hidden="0" customWidth="1"/>
    <col min="34" max="34" width="10.71" hidden="0" customWidth="1"/>
    <col min="35" max="35" width="2.2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s>
  <sheetData>
    <row r="2" ht="40" customHeight="1">
      <c r="D2" s="16" t="s">
        <v>378</v>
      </c>
    </row>
    <row r="5" ht="30" customHeight="1">
      <c r="B5" s="17"/>
      <c r="C5" s="17"/>
      <c r="D5" s="17" t="s">
        <v>51</v>
      </c>
      <c r="E5" s="17"/>
      <c r="F5" s="17"/>
      <c r="G5" s="17" t="s">
        <v>52</v>
      </c>
      <c r="H5" s="17"/>
      <c r="I5" s="17"/>
      <c r="J5" s="17"/>
      <c r="K5" s="17"/>
      <c r="L5" s="17"/>
      <c r="M5" s="17"/>
      <c r="N5" s="17" t="s">
        <v>53</v>
      </c>
      <c r="O5" s="17"/>
      <c r="P5" s="17"/>
      <c r="Q5" s="17"/>
      <c r="R5" s="17"/>
      <c r="S5" s="17"/>
      <c r="T5" s="17" t="s">
        <v>54</v>
      </c>
      <c r="U5" s="17"/>
      <c r="V5" s="17"/>
      <c r="W5" s="17"/>
      <c r="X5" s="17"/>
      <c r="Y5" s="17" t="s">
        <v>55</v>
      </c>
      <c r="Z5" s="17"/>
      <c r="AA5" s="17"/>
      <c r="AB5" s="17"/>
      <c r="AC5" s="17"/>
      <c r="AD5" s="17"/>
      <c r="AE5" s="17"/>
      <c r="AF5" s="17" t="s">
        <v>42</v>
      </c>
      <c r="AG5" s="17"/>
      <c r="AH5" s="17" t="s">
        <v>43</v>
      </c>
      <c r="AI5" s="17"/>
      <c r="AJ5" s="17" t="s">
        <v>56</v>
      </c>
      <c r="AK5" s="17"/>
      <c r="AL5" s="17"/>
      <c r="AM5" s="17"/>
      <c r="AN5" s="17"/>
      <c r="AO5" s="17"/>
      <c r="AP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R6" s="13" t="s">
        <v>31</v>
      </c>
      <c r="T6" s="13" t="s">
        <v>32</v>
      </c>
      <c r="U6" s="13" t="s">
        <v>33</v>
      </c>
      <c r="V6" s="13" t="s">
        <v>34</v>
      </c>
      <c r="W6" s="13" t="s">
        <v>35</v>
      </c>
      <c r="Y6" s="13" t="s">
        <v>36</v>
      </c>
      <c r="Z6" s="13" t="s">
        <v>37</v>
      </c>
      <c r="AA6" s="13" t="s">
        <v>38</v>
      </c>
      <c r="AB6" s="13" t="s">
        <v>39</v>
      </c>
      <c r="AC6" s="13" t="s">
        <v>40</v>
      </c>
      <c r="AD6" s="13" t="s">
        <v>41</v>
      </c>
      <c r="AF6" s="13" t="s">
        <v>42</v>
      </c>
      <c r="AH6" s="13" t="s">
        <v>43</v>
      </c>
      <c r="AJ6" s="13" t="s">
        <v>44</v>
      </c>
      <c r="AK6" s="13" t="s">
        <v>45</v>
      </c>
      <c r="AL6" s="13" t="s">
        <v>46</v>
      </c>
      <c r="AM6" s="13" t="s">
        <v>47</v>
      </c>
      <c r="AN6" s="13" t="s">
        <v>48</v>
      </c>
      <c r="AO6" s="13" t="s">
        <v>49</v>
      </c>
      <c r="AP6" s="13" t="s">
        <v>50</v>
      </c>
    </row>
    <row r="7" ht="30" customHeight="1">
      <c r="B7" s="11" t="s">
        <v>19</v>
      </c>
      <c r="C7" s="11" t="n">
        <v>205</v>
      </c>
      <c r="D7" s="11" t="n">
        <v>93</v>
      </c>
      <c r="E7" s="11" t="n">
        <v>112</v>
      </c>
      <c r="F7" s="11"/>
      <c r="G7" s="11" t="n">
        <v>36</v>
      </c>
      <c r="H7" s="11" t="n">
        <v>34</v>
      </c>
      <c r="I7" s="11" t="n">
        <v>40</v>
      </c>
      <c r="J7" s="11" t="n">
        <v>27</v>
      </c>
      <c r="K7" s="11" t="n">
        <v>26</v>
      </c>
      <c r="L7" s="11" t="n">
        <v>42</v>
      </c>
      <c r="M7" s="11"/>
      <c r="N7" s="11" t="n">
        <v>14</v>
      </c>
      <c r="O7" s="11" t="n">
        <v>49</v>
      </c>
      <c r="P7" s="11" t="n">
        <v>33</v>
      </c>
      <c r="Q7" s="11" t="n">
        <v>74</v>
      </c>
      <c r="R7" s="11" t="n">
        <v>34</v>
      </c>
      <c r="S7" s="11"/>
      <c r="T7" s="11" t="n">
        <v>12</v>
      </c>
      <c r="U7" s="11" t="n">
        <v>30</v>
      </c>
      <c r="V7" s="11" t="n">
        <v>33</v>
      </c>
      <c r="W7" s="11" t="n">
        <v>105</v>
      </c>
      <c r="X7" s="11"/>
      <c r="Y7" s="11" t="n">
        <v>93</v>
      </c>
      <c r="Z7" s="11" t="n">
        <v>25</v>
      </c>
      <c r="AA7" s="11" t="n">
        <v>45</v>
      </c>
      <c r="AB7" s="11" t="n">
        <v>11</v>
      </c>
      <c r="AC7" s="11" t="n">
        <v>18</v>
      </c>
      <c r="AD7" s="11" t="n">
        <v>13</v>
      </c>
      <c r="AE7" s="11"/>
      <c r="AF7" s="11" t="n">
        <v>98</v>
      </c>
      <c r="AG7" s="11"/>
      <c r="AH7" s="11" t="n">
        <v>194</v>
      </c>
      <c r="AI7" s="11"/>
      <c r="AJ7" s="11" t="n">
        <v>53</v>
      </c>
      <c r="AK7" s="11" t="n">
        <v>33</v>
      </c>
      <c r="AL7" s="11" t="n">
        <v>42</v>
      </c>
      <c r="AM7" s="11" t="n">
        <v>20</v>
      </c>
      <c r="AN7" s="11" t="n">
        <v>18</v>
      </c>
      <c r="AO7" s="11" t="n">
        <v>16</v>
      </c>
      <c r="AP7" s="11" t="n">
        <v>23</v>
      </c>
    </row>
    <row r="8" ht="30" customHeight="1">
      <c r="B8" s="12" t="s">
        <v>20</v>
      </c>
      <c r="C8" s="12" t="n">
        <v>209</v>
      </c>
      <c r="D8" s="12" t="n">
        <v>97</v>
      </c>
      <c r="E8" s="12" t="n">
        <v>112</v>
      </c>
      <c r="F8" s="12"/>
      <c r="G8" s="12" t="n">
        <v>31</v>
      </c>
      <c r="H8" s="12" t="n">
        <v>34</v>
      </c>
      <c r="I8" s="12" t="n">
        <v>35</v>
      </c>
      <c r="J8" s="12" t="n">
        <v>26</v>
      </c>
      <c r="K8" s="12" t="n">
        <v>29</v>
      </c>
      <c r="L8" s="12" t="n">
        <v>55</v>
      </c>
      <c r="M8" s="12"/>
      <c r="N8" s="12" t="n">
        <v>20</v>
      </c>
      <c r="O8" s="12" t="n">
        <v>60</v>
      </c>
      <c r="P8" s="12" t="n">
        <v>41</v>
      </c>
      <c r="Q8" s="12" t="n">
        <v>61</v>
      </c>
      <c r="R8" s="12" t="n">
        <v>27</v>
      </c>
      <c r="S8" s="12"/>
      <c r="T8" s="12" t="n">
        <v>13</v>
      </c>
      <c r="U8" s="12" t="n">
        <v>35</v>
      </c>
      <c r="V8" s="12" t="n">
        <v>34</v>
      </c>
      <c r="W8" s="12" t="n">
        <v>104</v>
      </c>
      <c r="X8" s="12"/>
      <c r="Y8" s="12" t="n">
        <v>84</v>
      </c>
      <c r="Z8" s="12" t="n">
        <v>26</v>
      </c>
      <c r="AA8" s="12" t="n">
        <v>59</v>
      </c>
      <c r="AB8" s="12" t="n">
        <v>11</v>
      </c>
      <c r="AC8" s="12" t="n">
        <v>15</v>
      </c>
      <c r="AD8" s="12" t="n">
        <v>14</v>
      </c>
      <c r="AE8" s="12"/>
      <c r="AF8" s="12" t="n">
        <v>101</v>
      </c>
      <c r="AG8" s="12"/>
      <c r="AH8" s="12" t="n">
        <v>197</v>
      </c>
      <c r="AI8" s="12"/>
      <c r="AJ8" s="12" t="n">
        <v>46</v>
      </c>
      <c r="AK8" s="12" t="n">
        <v>36</v>
      </c>
      <c r="AL8" s="12" t="n">
        <v>36</v>
      </c>
      <c r="AM8" s="12" t="n">
        <v>20</v>
      </c>
      <c r="AN8" s="12" t="n">
        <v>20</v>
      </c>
      <c r="AO8" s="12" t="n">
        <v>15</v>
      </c>
      <c r="AP8" s="12" t="n">
        <v>37</v>
      </c>
    </row>
    <row r="9">
      <c r="B9" s="20" t="s">
        <v>377</v>
      </c>
      <c r="C9" s="19" t="n">
        <v>0.304432063182408</v>
      </c>
      <c r="D9" s="19" t="n">
        <v>0.298959660580408</v>
      </c>
      <c r="E9" s="19" t="n">
        <v>0.30919837325009</v>
      </c>
      <c r="F9" s="19"/>
      <c r="G9" s="19" t="n">
        <v>0.357995437769794</v>
      </c>
      <c r="H9" s="19" t="n">
        <v>0.389149898733308</v>
      </c>
      <c r="I9" s="19" t="n">
        <v>0.237008284005544</v>
      </c>
      <c r="J9" s="19" t="n">
        <v>0.224396042498014</v>
      </c>
      <c r="K9" s="19" t="n">
        <v>0.277161240956882</v>
      </c>
      <c r="L9" s="19" t="n">
        <v>0.31640264641216</v>
      </c>
      <c r="M9" s="19"/>
      <c r="N9" s="19" t="n">
        <v>0.207245524919507</v>
      </c>
      <c r="O9" s="19" t="n">
        <v>0.420300147376561</v>
      </c>
      <c r="P9" s="19" t="n">
        <v>0.317687379984727</v>
      </c>
      <c r="Q9" s="19" t="n">
        <v>0.194973098840301</v>
      </c>
      <c r="R9" s="19" t="n">
        <v>0.349422511464631</v>
      </c>
      <c r="S9" s="19"/>
      <c r="T9" s="19" t="n">
        <v>0.342397651828686</v>
      </c>
      <c r="U9" s="19" t="n">
        <v>0.537988911749619</v>
      </c>
      <c r="V9" s="19" t="n">
        <v>0.29987860441878</v>
      </c>
      <c r="W9" s="19" t="n">
        <v>0.243952292926647</v>
      </c>
      <c r="X9" s="19"/>
      <c r="Y9" s="19" t="n">
        <v>0.285911455860575</v>
      </c>
      <c r="Z9" s="19" t="n">
        <v>0.228823690404502</v>
      </c>
      <c r="AA9" s="19" t="n">
        <v>0.320854120699341</v>
      </c>
      <c r="AB9" s="19" t="n">
        <v>0.500621549995942</v>
      </c>
      <c r="AC9" s="19" t="n">
        <v>0.529644770480523</v>
      </c>
      <c r="AD9" s="19" t="n">
        <v>0.0835405038863532</v>
      </c>
      <c r="AE9" s="19"/>
      <c r="AF9" s="19" t="n">
        <v>0.301456289053046</v>
      </c>
      <c r="AG9" s="19"/>
      <c r="AH9" s="19" t="n">
        <v>0.287318259727416</v>
      </c>
      <c r="AI9" s="19"/>
      <c r="AJ9" s="19" t="n">
        <v>0.2810719952128</v>
      </c>
      <c r="AK9" s="19" t="n">
        <v>0.37850329601842</v>
      </c>
      <c r="AL9" s="19" t="n">
        <v>0.207231347588516</v>
      </c>
      <c r="AM9" s="19" t="n">
        <v>0.37753925081903</v>
      </c>
      <c r="AN9" s="19" t="n">
        <v>0.358296478614871</v>
      </c>
      <c r="AO9" s="19" t="n">
        <v>0.407658124964022</v>
      </c>
      <c r="AP9" s="19" t="n">
        <v>0.246573008946025</v>
      </c>
    </row>
    <row r="10">
      <c r="B10" s="20" t="s">
        <v>371</v>
      </c>
      <c r="C10" s="19" t="n">
        <v>0.60990426950399</v>
      </c>
      <c r="D10" s="19" t="n">
        <v>0.595448364839493</v>
      </c>
      <c r="E10" s="19" t="n">
        <v>0.622494959361981</v>
      </c>
      <c r="F10" s="19"/>
      <c r="G10" s="19" t="n">
        <v>0.613672082430124</v>
      </c>
      <c r="H10" s="19" t="n">
        <v>0.583678421557189</v>
      </c>
      <c r="I10" s="19" t="n">
        <v>0.635050311728031</v>
      </c>
      <c r="J10" s="19" t="n">
        <v>0.732825198505104</v>
      </c>
      <c r="K10" s="19" t="n">
        <v>0.573139714434549</v>
      </c>
      <c r="L10" s="19" t="n">
        <v>0.56925617073426</v>
      </c>
      <c r="M10" s="19"/>
      <c r="N10" s="19" t="n">
        <v>0.792754475080493</v>
      </c>
      <c r="O10" s="19" t="n">
        <v>0.515458999703743</v>
      </c>
      <c r="P10" s="19" t="n">
        <v>0.590566874941537</v>
      </c>
      <c r="Q10" s="19" t="n">
        <v>0.684630995233881</v>
      </c>
      <c r="R10" s="19" t="n">
        <v>0.539853790956926</v>
      </c>
      <c r="S10" s="19"/>
      <c r="T10" s="19" t="n">
        <v>0.516228082513902</v>
      </c>
      <c r="U10" s="19" t="n">
        <v>0.462011088250381</v>
      </c>
      <c r="V10" s="19" t="n">
        <v>0.619393774642195</v>
      </c>
      <c r="W10" s="19" t="n">
        <v>0.664734137529045</v>
      </c>
      <c r="X10" s="19"/>
      <c r="Y10" s="19" t="n">
        <v>0.63973369160796</v>
      </c>
      <c r="Z10" s="19" t="n">
        <v>0.725498538008626</v>
      </c>
      <c r="AA10" s="19" t="n">
        <v>0.553654690026945</v>
      </c>
      <c r="AB10" s="19" t="n">
        <v>0.307500093386603</v>
      </c>
      <c r="AC10" s="19" t="n">
        <v>0.470355229519477</v>
      </c>
      <c r="AD10" s="19" t="n">
        <v>0.849722586205221</v>
      </c>
      <c r="AE10" s="19"/>
      <c r="AF10" s="19" t="n">
        <v>0.644003517647983</v>
      </c>
      <c r="AG10" s="19"/>
      <c r="AH10" s="19" t="n">
        <v>0.631151559061516</v>
      </c>
      <c r="AI10" s="19"/>
      <c r="AJ10" s="19" t="n">
        <v>0.679082605660628</v>
      </c>
      <c r="AK10" s="19" t="n">
        <v>0.534095581009313</v>
      </c>
      <c r="AL10" s="19" t="n">
        <v>0.67999459772017</v>
      </c>
      <c r="AM10" s="19" t="n">
        <v>0.521471817795912</v>
      </c>
      <c r="AN10" s="19" t="n">
        <v>0.485983595962476</v>
      </c>
      <c r="AO10" s="19" t="n">
        <v>0.547116488748716</v>
      </c>
      <c r="AP10" s="19" t="n">
        <v>0.668008169638039</v>
      </c>
    </row>
    <row r="11">
      <c r="B11" s="20" t="s">
        <v>209</v>
      </c>
      <c r="C11" s="21" t="n">
        <v>0.0856636673136022</v>
      </c>
      <c r="D11" s="21" t="n">
        <v>0.105591974580099</v>
      </c>
      <c r="E11" s="21" t="n">
        <v>0.0683066673879291</v>
      </c>
      <c r="F11" s="21"/>
      <c r="G11" s="21" t="n">
        <v>0.0283324798000822</v>
      </c>
      <c r="H11" s="21" t="n">
        <v>0.0271716797095024</v>
      </c>
      <c r="I11" s="21" t="n">
        <v>0.127941404266425</v>
      </c>
      <c r="J11" s="21" t="n">
        <v>0.0427787589968827</v>
      </c>
      <c r="K11" s="21" t="n">
        <v>0.149699044608569</v>
      </c>
      <c r="L11" s="21" t="n">
        <v>0.11434118285358</v>
      </c>
      <c r="M11" s="21"/>
      <c r="N11" s="21" t="n">
        <v>0</v>
      </c>
      <c r="O11" s="21" t="n">
        <v>0.0642408529196959</v>
      </c>
      <c r="P11" s="21" t="n">
        <v>0.0917457450737361</v>
      </c>
      <c r="Q11" s="21" t="n">
        <v>0.120395905925818</v>
      </c>
      <c r="R11" s="21" t="n">
        <v>0.110723697578443</v>
      </c>
      <c r="S11" s="21"/>
      <c r="T11" s="21" t="n">
        <v>0.141374265657412</v>
      </c>
      <c r="U11" s="21" t="n">
        <v>0</v>
      </c>
      <c r="V11" s="21" t="n">
        <v>0.0807276209390259</v>
      </c>
      <c r="W11" s="21" t="n">
        <v>0.0913135695443077</v>
      </c>
      <c r="X11" s="21"/>
      <c r="Y11" s="21" t="n">
        <v>0.0743548525314648</v>
      </c>
      <c r="Z11" s="21" t="n">
        <v>0.0456777715868718</v>
      </c>
      <c r="AA11" s="21" t="n">
        <v>0.125491189273714</v>
      </c>
      <c r="AB11" s="21" t="n">
        <v>0.191878356617454</v>
      </c>
      <c r="AC11" s="21" t="n">
        <v>0</v>
      </c>
      <c r="AD11" s="21" t="n">
        <v>0.0667369099084257</v>
      </c>
      <c r="AE11" s="21"/>
      <c r="AF11" s="21" t="n">
        <v>0.0545401932989719</v>
      </c>
      <c r="AG11" s="21"/>
      <c r="AH11" s="21" t="n">
        <v>0.0815301812110678</v>
      </c>
      <c r="AI11" s="21"/>
      <c r="AJ11" s="21" t="n">
        <v>0.0398453991265721</v>
      </c>
      <c r="AK11" s="21" t="n">
        <v>0.0874011229722671</v>
      </c>
      <c r="AL11" s="21" t="n">
        <v>0.112774054691315</v>
      </c>
      <c r="AM11" s="21" t="n">
        <v>0.100988931385059</v>
      </c>
      <c r="AN11" s="21" t="n">
        <v>0.155719925422653</v>
      </c>
      <c r="AO11" s="21" t="n">
        <v>0.0452253862872622</v>
      </c>
      <c r="AP11" s="21" t="n">
        <v>0.085418821415936</v>
      </c>
    </row>
    <row r="12">
      <c r="B12" s="18" t="s">
        <v>351</v>
      </c>
    </row>
    <row r="13">
      <c r="B13" t="s">
        <v>65</v>
      </c>
    </row>
    <row r="14">
      <c r="B14" t="s">
        <v>66</v>
      </c>
    </row>
    <row r="16">
      <c r="B16" s="9" t="str">
        <f>=HYPERLINK("#'Contents'!A1", "Return to Contents")</f>
      </c>
    </row>
  </sheetData>
  <mergeCells count="9">
    <mergeCell ref="D5:E5"/>
    <mergeCell ref="G5:L5"/>
    <mergeCell ref="N5:R5"/>
    <mergeCell ref="T5:W5"/>
    <mergeCell ref="Y5:AD5"/>
    <mergeCell ref="AF5:AF5"/>
    <mergeCell ref="AH5:AH5"/>
    <mergeCell ref="AJ5:AP5"/>
    <mergeCell ref="D2:AJ2"/>
  </mergeCells>
  <pageMargins left="0.7" right="0.7" top="0.75" bottom="0.75" header="0.3" footer="0.3"/>
  <pageSetup paperSize="9" orientation="portrait" horizontalDpi="300" verticalDpi="300" r:id="rId2"/>
  <drawing r:id="rId1"/>
</worksheet>
</file>

<file path=xl/worksheets/sheet1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2.21" hidden="0" customWidth="1"/>
    <col min="20" max="20" width="10.71" hidden="0" customWidth="1"/>
    <col min="21" max="21" width="10.71" hidden="0" customWidth="1"/>
    <col min="22" max="22" width="10.71" hidden="0" customWidth="1"/>
    <col min="23" max="23" width="10.71" hidden="0" customWidth="1"/>
    <col min="24" max="24" width="2.2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2.21" hidden="0" customWidth="1"/>
    <col min="34" max="34" width="10.71" hidden="0" customWidth="1"/>
    <col min="35" max="35" width="2.2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s>
  <sheetData>
    <row r="2" ht="40" customHeight="1">
      <c r="D2" s="16" t="s">
        <v>380</v>
      </c>
    </row>
    <row r="5" ht="30" customHeight="1">
      <c r="B5" s="17"/>
      <c r="C5" s="17"/>
      <c r="D5" s="17" t="s">
        <v>51</v>
      </c>
      <c r="E5" s="17"/>
      <c r="F5" s="17"/>
      <c r="G5" s="17" t="s">
        <v>52</v>
      </c>
      <c r="H5" s="17"/>
      <c r="I5" s="17"/>
      <c r="J5" s="17"/>
      <c r="K5" s="17"/>
      <c r="L5" s="17"/>
      <c r="M5" s="17"/>
      <c r="N5" s="17" t="s">
        <v>53</v>
      </c>
      <c r="O5" s="17"/>
      <c r="P5" s="17"/>
      <c r="Q5" s="17"/>
      <c r="R5" s="17"/>
      <c r="S5" s="17"/>
      <c r="T5" s="17" t="s">
        <v>54</v>
      </c>
      <c r="U5" s="17"/>
      <c r="V5" s="17"/>
      <c r="W5" s="17"/>
      <c r="X5" s="17"/>
      <c r="Y5" s="17" t="s">
        <v>55</v>
      </c>
      <c r="Z5" s="17"/>
      <c r="AA5" s="17"/>
      <c r="AB5" s="17"/>
      <c r="AC5" s="17"/>
      <c r="AD5" s="17"/>
      <c r="AE5" s="17"/>
      <c r="AF5" s="17" t="s">
        <v>42</v>
      </c>
      <c r="AG5" s="17"/>
      <c r="AH5" s="17" t="s">
        <v>43</v>
      </c>
      <c r="AI5" s="17"/>
      <c r="AJ5" s="17" t="s">
        <v>56</v>
      </c>
      <c r="AK5" s="17"/>
      <c r="AL5" s="17"/>
      <c r="AM5" s="17"/>
      <c r="AN5" s="17"/>
      <c r="AO5" s="17"/>
      <c r="AP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R6" s="13" t="s">
        <v>31</v>
      </c>
      <c r="T6" s="13" t="s">
        <v>32</v>
      </c>
      <c r="U6" s="13" t="s">
        <v>33</v>
      </c>
      <c r="V6" s="13" t="s">
        <v>34</v>
      </c>
      <c r="W6" s="13" t="s">
        <v>35</v>
      </c>
      <c r="Y6" s="13" t="s">
        <v>36</v>
      </c>
      <c r="Z6" s="13" t="s">
        <v>37</v>
      </c>
      <c r="AA6" s="13" t="s">
        <v>38</v>
      </c>
      <c r="AB6" s="13" t="s">
        <v>39</v>
      </c>
      <c r="AC6" s="13" t="s">
        <v>40</v>
      </c>
      <c r="AD6" s="13" t="s">
        <v>41</v>
      </c>
      <c r="AF6" s="13" t="s">
        <v>42</v>
      </c>
      <c r="AH6" s="13" t="s">
        <v>43</v>
      </c>
      <c r="AJ6" s="13" t="s">
        <v>44</v>
      </c>
      <c r="AK6" s="13" t="s">
        <v>45</v>
      </c>
      <c r="AL6" s="13" t="s">
        <v>46</v>
      </c>
      <c r="AM6" s="13" t="s">
        <v>47</v>
      </c>
      <c r="AN6" s="13" t="s">
        <v>48</v>
      </c>
      <c r="AO6" s="13" t="s">
        <v>49</v>
      </c>
      <c r="AP6" s="13" t="s">
        <v>50</v>
      </c>
    </row>
    <row r="7" ht="30" customHeight="1">
      <c r="B7" s="11" t="s">
        <v>19</v>
      </c>
      <c r="C7" s="11" t="n">
        <v>207</v>
      </c>
      <c r="D7" s="11" t="n">
        <v>98</v>
      </c>
      <c r="E7" s="11" t="n">
        <v>109</v>
      </c>
      <c r="F7" s="11"/>
      <c r="G7" s="11" t="n">
        <v>30</v>
      </c>
      <c r="H7" s="11" t="n">
        <v>29</v>
      </c>
      <c r="I7" s="11" t="n">
        <v>40</v>
      </c>
      <c r="J7" s="11" t="n">
        <v>39</v>
      </c>
      <c r="K7" s="11" t="n">
        <v>27</v>
      </c>
      <c r="L7" s="11" t="n">
        <v>42</v>
      </c>
      <c r="M7" s="11"/>
      <c r="N7" s="11" t="n">
        <v>13</v>
      </c>
      <c r="O7" s="11" t="n">
        <v>45</v>
      </c>
      <c r="P7" s="11" t="n">
        <v>47</v>
      </c>
      <c r="Q7" s="11" t="n">
        <v>70</v>
      </c>
      <c r="R7" s="11" t="n">
        <v>32</v>
      </c>
      <c r="S7" s="11"/>
      <c r="T7" s="11" t="n">
        <v>13</v>
      </c>
      <c r="U7" s="11" t="n">
        <v>38</v>
      </c>
      <c r="V7" s="11" t="n">
        <v>33</v>
      </c>
      <c r="W7" s="11" t="n">
        <v>101</v>
      </c>
      <c r="X7" s="11"/>
      <c r="Y7" s="11" t="n">
        <v>93</v>
      </c>
      <c r="Z7" s="11" t="n">
        <v>20</v>
      </c>
      <c r="AA7" s="11" t="n">
        <v>52</v>
      </c>
      <c r="AB7" s="11" t="n">
        <v>9</v>
      </c>
      <c r="AC7" s="11" t="n">
        <v>17</v>
      </c>
      <c r="AD7" s="11" t="n">
        <v>14</v>
      </c>
      <c r="AE7" s="11"/>
      <c r="AF7" s="11" t="n">
        <v>101</v>
      </c>
      <c r="AG7" s="11"/>
      <c r="AH7" s="11" t="n">
        <v>193</v>
      </c>
      <c r="AI7" s="11"/>
      <c r="AJ7" s="11" t="n">
        <v>55</v>
      </c>
      <c r="AK7" s="11" t="n">
        <v>43</v>
      </c>
      <c r="AL7" s="11" t="n">
        <v>34</v>
      </c>
      <c r="AM7" s="11" t="n">
        <v>18</v>
      </c>
      <c r="AN7" s="11" t="n">
        <v>13</v>
      </c>
      <c r="AO7" s="11" t="n">
        <v>20</v>
      </c>
      <c r="AP7" s="11" t="n">
        <v>24</v>
      </c>
    </row>
    <row r="8" ht="30" customHeight="1">
      <c r="B8" s="12" t="s">
        <v>20</v>
      </c>
      <c r="C8" s="12" t="n">
        <v>215</v>
      </c>
      <c r="D8" s="12" t="n">
        <v>101</v>
      </c>
      <c r="E8" s="12" t="n">
        <v>115</v>
      </c>
      <c r="F8" s="12"/>
      <c r="G8" s="12" t="n">
        <v>27</v>
      </c>
      <c r="H8" s="12" t="n">
        <v>28</v>
      </c>
      <c r="I8" s="12" t="n">
        <v>35</v>
      </c>
      <c r="J8" s="12" t="n">
        <v>39</v>
      </c>
      <c r="K8" s="12" t="n">
        <v>31</v>
      </c>
      <c r="L8" s="12" t="n">
        <v>56</v>
      </c>
      <c r="M8" s="12"/>
      <c r="N8" s="12" t="n">
        <v>18</v>
      </c>
      <c r="O8" s="12" t="n">
        <v>51</v>
      </c>
      <c r="P8" s="12" t="n">
        <v>60</v>
      </c>
      <c r="Q8" s="12" t="n">
        <v>62</v>
      </c>
      <c r="R8" s="12" t="n">
        <v>26</v>
      </c>
      <c r="S8" s="12"/>
      <c r="T8" s="12" t="n">
        <v>11</v>
      </c>
      <c r="U8" s="12" t="n">
        <v>45</v>
      </c>
      <c r="V8" s="12" t="n">
        <v>36</v>
      </c>
      <c r="W8" s="12" t="n">
        <v>100</v>
      </c>
      <c r="X8" s="12"/>
      <c r="Y8" s="12" t="n">
        <v>87</v>
      </c>
      <c r="Z8" s="12" t="n">
        <v>20</v>
      </c>
      <c r="AA8" s="12" t="n">
        <v>67</v>
      </c>
      <c r="AB8" s="12" t="n">
        <v>10</v>
      </c>
      <c r="AC8" s="12" t="n">
        <v>15</v>
      </c>
      <c r="AD8" s="12" t="n">
        <v>14</v>
      </c>
      <c r="AE8" s="12"/>
      <c r="AF8" s="12" t="n">
        <v>108</v>
      </c>
      <c r="AG8" s="12"/>
      <c r="AH8" s="12" t="n">
        <v>201</v>
      </c>
      <c r="AI8" s="12"/>
      <c r="AJ8" s="12" t="n">
        <v>49</v>
      </c>
      <c r="AK8" s="12" t="n">
        <v>46</v>
      </c>
      <c r="AL8" s="12" t="n">
        <v>30</v>
      </c>
      <c r="AM8" s="12" t="n">
        <v>17</v>
      </c>
      <c r="AN8" s="12" t="n">
        <v>16</v>
      </c>
      <c r="AO8" s="12" t="n">
        <v>20</v>
      </c>
      <c r="AP8" s="12" t="n">
        <v>36</v>
      </c>
    </row>
    <row r="9">
      <c r="B9" s="20" t="s">
        <v>379</v>
      </c>
      <c r="C9" s="19" t="n">
        <v>0.248922282661522</v>
      </c>
      <c r="D9" s="19" t="n">
        <v>0.225504153974304</v>
      </c>
      <c r="E9" s="19" t="n">
        <v>0.26948227448899</v>
      </c>
      <c r="F9" s="19"/>
      <c r="G9" s="19" t="n">
        <v>0.341041766807715</v>
      </c>
      <c r="H9" s="19" t="n">
        <v>0.0719568642681715</v>
      </c>
      <c r="I9" s="19" t="n">
        <v>0.335412134038786</v>
      </c>
      <c r="J9" s="19" t="n">
        <v>0.20439777512877</v>
      </c>
      <c r="K9" s="19" t="n">
        <v>0.299844225890977</v>
      </c>
      <c r="L9" s="19" t="n">
        <v>0.24067127018233</v>
      </c>
      <c r="M9" s="19"/>
      <c r="N9" s="19" t="n">
        <v>0.366451320901775</v>
      </c>
      <c r="O9" s="19" t="n">
        <v>0.259741052367061</v>
      </c>
      <c r="P9" s="19" t="n">
        <v>0.197379618762874</v>
      </c>
      <c r="Q9" s="19" t="n">
        <v>0.229891902934136</v>
      </c>
      <c r="R9" s="19" t="n">
        <v>0.310538955128048</v>
      </c>
      <c r="S9" s="19"/>
      <c r="T9" s="19" t="n">
        <v>0.328483244548826</v>
      </c>
      <c r="U9" s="19" t="n">
        <v>0.25862232565748</v>
      </c>
      <c r="V9" s="19" t="n">
        <v>0.270772715741941</v>
      </c>
      <c r="W9" s="19" t="n">
        <v>0.223078438988172</v>
      </c>
      <c r="X9" s="19"/>
      <c r="Y9" s="19" t="n">
        <v>0.255456997253122</v>
      </c>
      <c r="Z9" s="19" t="n">
        <v>0.491520782460009</v>
      </c>
      <c r="AA9" s="19" t="n">
        <v>0.218784970459143</v>
      </c>
      <c r="AB9" s="19" t="n">
        <v>0.0636973670055349</v>
      </c>
      <c r="AC9" s="19" t="n">
        <v>0.220399948538623</v>
      </c>
      <c r="AD9" s="19" t="n">
        <v>0.143730451908618</v>
      </c>
      <c r="AE9" s="19"/>
      <c r="AF9" s="19" t="n">
        <v>0.3322805833655</v>
      </c>
      <c r="AG9" s="19"/>
      <c r="AH9" s="19" t="n">
        <v>0.226458543767511</v>
      </c>
      <c r="AI9" s="19"/>
      <c r="AJ9" s="19" t="n">
        <v>0.251489407658821</v>
      </c>
      <c r="AK9" s="19" t="n">
        <v>0.201681864047023</v>
      </c>
      <c r="AL9" s="19" t="n">
        <v>0.282719925634121</v>
      </c>
      <c r="AM9" s="19" t="n">
        <v>0.382185815809669</v>
      </c>
      <c r="AN9" s="19" t="n">
        <v>0.182390977603402</v>
      </c>
      <c r="AO9" s="19" t="n">
        <v>0.184892424095758</v>
      </c>
      <c r="AP9" s="19" t="n">
        <v>0.282166969325841</v>
      </c>
    </row>
    <row r="10">
      <c r="B10" s="20" t="s">
        <v>371</v>
      </c>
      <c r="C10" s="19" t="n">
        <v>0.570876997120546</v>
      </c>
      <c r="D10" s="19" t="n">
        <v>0.626401899585309</v>
      </c>
      <c r="E10" s="19" t="n">
        <v>0.522128800535583</v>
      </c>
      <c r="F10" s="19"/>
      <c r="G10" s="19" t="n">
        <v>0.569199008906996</v>
      </c>
      <c r="H10" s="19" t="n">
        <v>0.862014959251794</v>
      </c>
      <c r="I10" s="19" t="n">
        <v>0.506512978061362</v>
      </c>
      <c r="J10" s="19" t="n">
        <v>0.70530407249098</v>
      </c>
      <c r="K10" s="19" t="n">
        <v>0.461462717759319</v>
      </c>
      <c r="L10" s="19" t="n">
        <v>0.434393548797595</v>
      </c>
      <c r="M10" s="19"/>
      <c r="N10" s="19" t="n">
        <v>0.430635835039113</v>
      </c>
      <c r="O10" s="19" t="n">
        <v>0.638464554534517</v>
      </c>
      <c r="P10" s="19" t="n">
        <v>0.461193879432476</v>
      </c>
      <c r="Q10" s="19" t="n">
        <v>0.652649567703262</v>
      </c>
      <c r="R10" s="19" t="n">
        <v>0.595394067452488</v>
      </c>
      <c r="S10" s="19"/>
      <c r="T10" s="19" t="n">
        <v>0.671516755451174</v>
      </c>
      <c r="U10" s="19" t="n">
        <v>0.612692818707172</v>
      </c>
      <c r="V10" s="19" t="n">
        <v>0.566904657338186</v>
      </c>
      <c r="W10" s="19" t="n">
        <v>0.557977635793616</v>
      </c>
      <c r="X10" s="19"/>
      <c r="Y10" s="19" t="n">
        <v>0.594275004816868</v>
      </c>
      <c r="Z10" s="19" t="n">
        <v>0.446904638669186</v>
      </c>
      <c r="AA10" s="19" t="n">
        <v>0.507866091414825</v>
      </c>
      <c r="AB10" s="19" t="n">
        <v>0.521516752569011</v>
      </c>
      <c r="AC10" s="19" t="n">
        <v>0.729177652155703</v>
      </c>
      <c r="AD10" s="19" t="n">
        <v>0.768861786718042</v>
      </c>
      <c r="AE10" s="19"/>
      <c r="AF10" s="19" t="n">
        <v>0.551762574318578</v>
      </c>
      <c r="AG10" s="19"/>
      <c r="AH10" s="19" t="n">
        <v>0.596357583004032</v>
      </c>
      <c r="AI10" s="19"/>
      <c r="AJ10" s="19" t="n">
        <v>0.569106019394719</v>
      </c>
      <c r="AK10" s="19" t="n">
        <v>0.589362442814706</v>
      </c>
      <c r="AL10" s="19" t="n">
        <v>0.564682860226</v>
      </c>
      <c r="AM10" s="19" t="n">
        <v>0.573257244957051</v>
      </c>
      <c r="AN10" s="19" t="n">
        <v>0.739618502246906</v>
      </c>
      <c r="AO10" s="19" t="n">
        <v>0.478284783333723</v>
      </c>
      <c r="AP10" s="19" t="n">
        <v>0.527758223954104</v>
      </c>
    </row>
    <row r="11">
      <c r="B11" s="20" t="s">
        <v>209</v>
      </c>
      <c r="C11" s="21" t="n">
        <v>0.180200720217932</v>
      </c>
      <c r="D11" s="21" t="n">
        <v>0.148093946440387</v>
      </c>
      <c r="E11" s="21" t="n">
        <v>0.208388924975428</v>
      </c>
      <c r="F11" s="21"/>
      <c r="G11" s="21" t="n">
        <v>0.0897592242852893</v>
      </c>
      <c r="H11" s="21" t="n">
        <v>0.0660281764800348</v>
      </c>
      <c r="I11" s="21" t="n">
        <v>0.158074887899852</v>
      </c>
      <c r="J11" s="21" t="n">
        <v>0.0902981523802501</v>
      </c>
      <c r="K11" s="21" t="n">
        <v>0.238693056349704</v>
      </c>
      <c r="L11" s="21" t="n">
        <v>0.324935181020076</v>
      </c>
      <c r="M11" s="21"/>
      <c r="N11" s="21" t="n">
        <v>0.202912844059112</v>
      </c>
      <c r="O11" s="21" t="n">
        <v>0.101794393098423</v>
      </c>
      <c r="P11" s="21" t="n">
        <v>0.341426501804649</v>
      </c>
      <c r="Q11" s="21" t="n">
        <v>0.117458529362602</v>
      </c>
      <c r="R11" s="21" t="n">
        <v>0.0940669774194633</v>
      </c>
      <c r="S11" s="21"/>
      <c r="T11" s="21" t="n">
        <v>0</v>
      </c>
      <c r="U11" s="21" t="n">
        <v>0.128684855635348</v>
      </c>
      <c r="V11" s="21" t="n">
        <v>0.162322626919873</v>
      </c>
      <c r="W11" s="21" t="n">
        <v>0.218943925218212</v>
      </c>
      <c r="X11" s="21"/>
      <c r="Y11" s="21" t="n">
        <v>0.15026799793001</v>
      </c>
      <c r="Z11" s="21" t="n">
        <v>0.0615745788708045</v>
      </c>
      <c r="AA11" s="21" t="n">
        <v>0.273348938126032</v>
      </c>
      <c r="AB11" s="21" t="n">
        <v>0.414785880425455</v>
      </c>
      <c r="AC11" s="21" t="n">
        <v>0.0504223993056748</v>
      </c>
      <c r="AD11" s="21" t="n">
        <v>0.0874077613733392</v>
      </c>
      <c r="AE11" s="21"/>
      <c r="AF11" s="21" t="n">
        <v>0.115956842315922</v>
      </c>
      <c r="AG11" s="21"/>
      <c r="AH11" s="21" t="n">
        <v>0.177183873228456</v>
      </c>
      <c r="AI11" s="21"/>
      <c r="AJ11" s="21" t="n">
        <v>0.17940457294646</v>
      </c>
      <c r="AK11" s="21" t="n">
        <v>0.208955693138271</v>
      </c>
      <c r="AL11" s="21" t="n">
        <v>0.152597214139879</v>
      </c>
      <c r="AM11" s="21" t="n">
        <v>0.0445569392332799</v>
      </c>
      <c r="AN11" s="21" t="n">
        <v>0.0779905201496915</v>
      </c>
      <c r="AO11" s="21" t="n">
        <v>0.336822792570519</v>
      </c>
      <c r="AP11" s="21" t="n">
        <v>0.190074806720055</v>
      </c>
    </row>
    <row r="12">
      <c r="B12" s="18" t="s">
        <v>351</v>
      </c>
    </row>
    <row r="13">
      <c r="B13" t="s">
        <v>65</v>
      </c>
    </row>
    <row r="14">
      <c r="B14" t="s">
        <v>66</v>
      </c>
    </row>
    <row r="16">
      <c r="B16" s="9" t="str">
        <f>=HYPERLINK("#'Contents'!A1", "Return to Contents")</f>
      </c>
    </row>
  </sheetData>
  <mergeCells count="9">
    <mergeCell ref="D5:E5"/>
    <mergeCell ref="G5:L5"/>
    <mergeCell ref="N5:R5"/>
    <mergeCell ref="T5:W5"/>
    <mergeCell ref="Y5:AD5"/>
    <mergeCell ref="AF5:AF5"/>
    <mergeCell ref="AH5:AH5"/>
    <mergeCell ref="AJ5:AP5"/>
    <mergeCell ref="D2:AJ2"/>
  </mergeCells>
  <pageMargins left="0.7" right="0.7" top="0.75" bottom="0.75" header="0.3" footer="0.3"/>
  <pageSetup paperSize="9" orientation="portrait" horizontalDpi="300" verticalDpi="300" r:id="rId2"/>
  <drawing r:id="rId1"/>
</worksheet>
</file>

<file path=xl/worksheets/sheet1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2.21" hidden="0" customWidth="1"/>
    <col min="20" max="20" width="10.71" hidden="0" customWidth="1"/>
    <col min="21" max="21" width="10.71" hidden="0" customWidth="1"/>
    <col min="22" max="22" width="10.71" hidden="0" customWidth="1"/>
    <col min="23" max="23" width="10.71" hidden="0" customWidth="1"/>
    <col min="24" max="24" width="2.2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2.21" hidden="0" customWidth="1"/>
    <col min="34" max="34" width="10.71" hidden="0" customWidth="1"/>
    <col min="35" max="35" width="2.2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s>
  <sheetData>
    <row r="2" ht="40" customHeight="1">
      <c r="D2" s="16" t="s">
        <v>382</v>
      </c>
    </row>
    <row r="5" ht="30" customHeight="1">
      <c r="B5" s="17"/>
      <c r="C5" s="17"/>
      <c r="D5" s="17" t="s">
        <v>51</v>
      </c>
      <c r="E5" s="17"/>
      <c r="F5" s="17"/>
      <c r="G5" s="17" t="s">
        <v>52</v>
      </c>
      <c r="H5" s="17"/>
      <c r="I5" s="17"/>
      <c r="J5" s="17"/>
      <c r="K5" s="17"/>
      <c r="L5" s="17"/>
      <c r="M5" s="17"/>
      <c r="N5" s="17" t="s">
        <v>53</v>
      </c>
      <c r="O5" s="17"/>
      <c r="P5" s="17"/>
      <c r="Q5" s="17"/>
      <c r="R5" s="17"/>
      <c r="S5" s="17"/>
      <c r="T5" s="17" t="s">
        <v>54</v>
      </c>
      <c r="U5" s="17"/>
      <c r="V5" s="17"/>
      <c r="W5" s="17"/>
      <c r="X5" s="17"/>
      <c r="Y5" s="17" t="s">
        <v>55</v>
      </c>
      <c r="Z5" s="17"/>
      <c r="AA5" s="17"/>
      <c r="AB5" s="17"/>
      <c r="AC5" s="17"/>
      <c r="AD5" s="17"/>
      <c r="AE5" s="17"/>
      <c r="AF5" s="17" t="s">
        <v>42</v>
      </c>
      <c r="AG5" s="17"/>
      <c r="AH5" s="17" t="s">
        <v>43</v>
      </c>
      <c r="AI5" s="17"/>
      <c r="AJ5" s="17" t="s">
        <v>56</v>
      </c>
      <c r="AK5" s="17"/>
      <c r="AL5" s="17"/>
      <c r="AM5" s="17"/>
      <c r="AN5" s="17"/>
      <c r="AO5" s="17"/>
      <c r="AP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R6" s="13" t="s">
        <v>31</v>
      </c>
      <c r="T6" s="13" t="s">
        <v>32</v>
      </c>
      <c r="U6" s="13" t="s">
        <v>33</v>
      </c>
      <c r="V6" s="13" t="s">
        <v>34</v>
      </c>
      <c r="W6" s="13" t="s">
        <v>35</v>
      </c>
      <c r="Y6" s="13" t="s">
        <v>36</v>
      </c>
      <c r="Z6" s="13" t="s">
        <v>37</v>
      </c>
      <c r="AA6" s="13" t="s">
        <v>38</v>
      </c>
      <c r="AB6" s="13" t="s">
        <v>39</v>
      </c>
      <c r="AC6" s="13" t="s">
        <v>40</v>
      </c>
      <c r="AD6" s="13" t="s">
        <v>41</v>
      </c>
      <c r="AF6" s="13" t="s">
        <v>42</v>
      </c>
      <c r="AH6" s="13" t="s">
        <v>43</v>
      </c>
      <c r="AJ6" s="13" t="s">
        <v>44</v>
      </c>
      <c r="AK6" s="13" t="s">
        <v>45</v>
      </c>
      <c r="AL6" s="13" t="s">
        <v>46</v>
      </c>
      <c r="AM6" s="13" t="s">
        <v>47</v>
      </c>
      <c r="AN6" s="13" t="s">
        <v>48</v>
      </c>
      <c r="AO6" s="13" t="s">
        <v>49</v>
      </c>
      <c r="AP6" s="13" t="s">
        <v>50</v>
      </c>
    </row>
    <row r="7" ht="30" customHeight="1">
      <c r="B7" s="11" t="s">
        <v>19</v>
      </c>
      <c r="C7" s="11" t="n">
        <v>194</v>
      </c>
      <c r="D7" s="11" t="n">
        <v>100</v>
      </c>
      <c r="E7" s="11" t="n">
        <v>94</v>
      </c>
      <c r="F7" s="11"/>
      <c r="G7" s="11" t="n">
        <v>26</v>
      </c>
      <c r="H7" s="11" t="n">
        <v>40</v>
      </c>
      <c r="I7" s="11" t="n">
        <v>36</v>
      </c>
      <c r="J7" s="11" t="n">
        <v>36</v>
      </c>
      <c r="K7" s="11" t="n">
        <v>24</v>
      </c>
      <c r="L7" s="11" t="n">
        <v>32</v>
      </c>
      <c r="M7" s="11"/>
      <c r="N7" s="11" t="n">
        <v>9</v>
      </c>
      <c r="O7" s="11" t="n">
        <v>36</v>
      </c>
      <c r="P7" s="11" t="n">
        <v>46</v>
      </c>
      <c r="Q7" s="11" t="n">
        <v>68</v>
      </c>
      <c r="R7" s="11" t="n">
        <v>35</v>
      </c>
      <c r="S7" s="11"/>
      <c r="T7" s="11" t="n">
        <v>10</v>
      </c>
      <c r="U7" s="11" t="n">
        <v>39</v>
      </c>
      <c r="V7" s="11" t="n">
        <v>29</v>
      </c>
      <c r="W7" s="11" t="n">
        <v>95</v>
      </c>
      <c r="X7" s="11"/>
      <c r="Y7" s="11" t="n">
        <v>93</v>
      </c>
      <c r="Z7" s="11" t="n">
        <v>26</v>
      </c>
      <c r="AA7" s="11" t="n">
        <v>32</v>
      </c>
      <c r="AB7" s="11" t="n">
        <v>11</v>
      </c>
      <c r="AC7" s="11" t="n">
        <v>14</v>
      </c>
      <c r="AD7" s="11" t="n">
        <v>17</v>
      </c>
      <c r="AE7" s="11"/>
      <c r="AF7" s="11" t="n">
        <v>99</v>
      </c>
      <c r="AG7" s="11"/>
      <c r="AH7" s="11" t="n">
        <v>183</v>
      </c>
      <c r="AI7" s="11"/>
      <c r="AJ7" s="11" t="n">
        <v>53</v>
      </c>
      <c r="AK7" s="11" t="n">
        <v>48</v>
      </c>
      <c r="AL7" s="11" t="n">
        <v>31</v>
      </c>
      <c r="AM7" s="11" t="n">
        <v>17</v>
      </c>
      <c r="AN7" s="11" t="n">
        <v>8</v>
      </c>
      <c r="AO7" s="11" t="n">
        <v>22</v>
      </c>
      <c r="AP7" s="11" t="n">
        <v>15</v>
      </c>
    </row>
    <row r="8" ht="30" customHeight="1">
      <c r="B8" s="12" t="s">
        <v>20</v>
      </c>
      <c r="C8" s="12" t="n">
        <v>195</v>
      </c>
      <c r="D8" s="12" t="n">
        <v>105</v>
      </c>
      <c r="E8" s="12" t="n">
        <v>91</v>
      </c>
      <c r="F8" s="12"/>
      <c r="G8" s="12" t="n">
        <v>23</v>
      </c>
      <c r="H8" s="12" t="n">
        <v>37</v>
      </c>
      <c r="I8" s="12" t="n">
        <v>30</v>
      </c>
      <c r="J8" s="12" t="n">
        <v>38</v>
      </c>
      <c r="K8" s="12" t="n">
        <v>28</v>
      </c>
      <c r="L8" s="12" t="n">
        <v>38</v>
      </c>
      <c r="M8" s="12"/>
      <c r="N8" s="12" t="n">
        <v>10</v>
      </c>
      <c r="O8" s="12" t="n">
        <v>39</v>
      </c>
      <c r="P8" s="12" t="n">
        <v>63</v>
      </c>
      <c r="Q8" s="12" t="n">
        <v>54</v>
      </c>
      <c r="R8" s="12" t="n">
        <v>30</v>
      </c>
      <c r="S8" s="12"/>
      <c r="T8" s="12" t="n">
        <v>9</v>
      </c>
      <c r="U8" s="12" t="n">
        <v>47</v>
      </c>
      <c r="V8" s="12" t="n">
        <v>29</v>
      </c>
      <c r="W8" s="12" t="n">
        <v>87</v>
      </c>
      <c r="X8" s="12"/>
      <c r="Y8" s="12" t="n">
        <v>84</v>
      </c>
      <c r="Z8" s="12" t="n">
        <v>26</v>
      </c>
      <c r="AA8" s="12" t="n">
        <v>39</v>
      </c>
      <c r="AB8" s="12" t="n">
        <v>13</v>
      </c>
      <c r="AC8" s="12" t="n">
        <v>12</v>
      </c>
      <c r="AD8" s="12" t="n">
        <v>21</v>
      </c>
      <c r="AE8" s="12"/>
      <c r="AF8" s="12" t="n">
        <v>107</v>
      </c>
      <c r="AG8" s="12"/>
      <c r="AH8" s="12" t="n">
        <v>184</v>
      </c>
      <c r="AI8" s="12"/>
      <c r="AJ8" s="12" t="n">
        <v>48</v>
      </c>
      <c r="AK8" s="12" t="n">
        <v>47</v>
      </c>
      <c r="AL8" s="12" t="n">
        <v>25</v>
      </c>
      <c r="AM8" s="12" t="n">
        <v>20</v>
      </c>
      <c r="AN8" s="12" t="n">
        <v>10</v>
      </c>
      <c r="AO8" s="12" t="n">
        <v>21</v>
      </c>
      <c r="AP8" s="12" t="n">
        <v>23</v>
      </c>
    </row>
    <row r="9">
      <c r="B9" s="20" t="s">
        <v>381</v>
      </c>
      <c r="C9" s="19" t="n">
        <v>0.380489135865701</v>
      </c>
      <c r="D9" s="19" t="n">
        <v>0.409783932519433</v>
      </c>
      <c r="E9" s="19" t="n">
        <v>0.346676336808916</v>
      </c>
      <c r="F9" s="19"/>
      <c r="G9" s="19" t="n">
        <v>0.635871413126752</v>
      </c>
      <c r="H9" s="19" t="n">
        <v>0.293804604605337</v>
      </c>
      <c r="I9" s="19" t="n">
        <v>0.527625555369788</v>
      </c>
      <c r="J9" s="19" t="n">
        <v>0.352229401046243</v>
      </c>
      <c r="K9" s="19" t="n">
        <v>0.285310480977668</v>
      </c>
      <c r="L9" s="19" t="n">
        <v>0.296511082366884</v>
      </c>
      <c r="M9" s="19"/>
      <c r="N9" s="19" t="n">
        <v>0.407075056290883</v>
      </c>
      <c r="O9" s="19" t="n">
        <v>0.514713570502636</v>
      </c>
      <c r="P9" s="19" t="n">
        <v>0.388129125205512</v>
      </c>
      <c r="Q9" s="19" t="n">
        <v>0.266245363510669</v>
      </c>
      <c r="R9" s="19" t="n">
        <v>0.38707455061627</v>
      </c>
      <c r="S9" s="19"/>
      <c r="T9" s="19" t="n">
        <v>0.277144817513211</v>
      </c>
      <c r="U9" s="19" t="n">
        <v>0.394592934751416</v>
      </c>
      <c r="V9" s="19" t="n">
        <v>0.446368226366616</v>
      </c>
      <c r="W9" s="19" t="n">
        <v>0.342774801019599</v>
      </c>
      <c r="X9" s="19"/>
      <c r="Y9" s="19" t="n">
        <v>0.450077063991791</v>
      </c>
      <c r="Z9" s="19" t="n">
        <v>0.37404221856884</v>
      </c>
      <c r="AA9" s="19" t="n">
        <v>0.268003012783099</v>
      </c>
      <c r="AB9" s="19" t="n">
        <v>0.254536069381199</v>
      </c>
      <c r="AC9" s="19" t="n">
        <v>0.608060270859769</v>
      </c>
      <c r="AD9" s="19" t="n">
        <v>0.239782585780503</v>
      </c>
      <c r="AE9" s="19"/>
      <c r="AF9" s="19" t="n">
        <v>0.377730311269688</v>
      </c>
      <c r="AG9" s="19"/>
      <c r="AH9" s="19" t="n">
        <v>0.375321786800959</v>
      </c>
      <c r="AI9" s="19"/>
      <c r="AJ9" s="19" t="n">
        <v>0.374457277053263</v>
      </c>
      <c r="AK9" s="19" t="n">
        <v>0.374209118143327</v>
      </c>
      <c r="AL9" s="19" t="n">
        <v>0.435388446110701</v>
      </c>
      <c r="AM9" s="19" t="n">
        <v>0.424173250170019</v>
      </c>
      <c r="AN9" s="19" t="n">
        <v>0.536945496446083</v>
      </c>
      <c r="AO9" s="19" t="n">
        <v>0.325081312254594</v>
      </c>
      <c r="AP9" s="19" t="n">
        <v>0.289949672472363</v>
      </c>
    </row>
    <row r="10">
      <c r="B10" s="20" t="s">
        <v>371</v>
      </c>
      <c r="C10" s="19" t="n">
        <v>0.512055242745708</v>
      </c>
      <c r="D10" s="19" t="n">
        <v>0.441990649370487</v>
      </c>
      <c r="E10" s="19" t="n">
        <v>0.592925577665404</v>
      </c>
      <c r="F10" s="19"/>
      <c r="G10" s="19" t="n">
        <v>0.364128586873248</v>
      </c>
      <c r="H10" s="19" t="n">
        <v>0.683927921837695</v>
      </c>
      <c r="I10" s="19" t="n">
        <v>0.279912255475725</v>
      </c>
      <c r="J10" s="19" t="n">
        <v>0.557969455578433</v>
      </c>
      <c r="K10" s="19" t="n">
        <v>0.542393601120608</v>
      </c>
      <c r="L10" s="19" t="n">
        <v>0.545546686499792</v>
      </c>
      <c r="M10" s="19"/>
      <c r="N10" s="19" t="n">
        <v>0.592924943709117</v>
      </c>
      <c r="O10" s="19" t="n">
        <v>0.404200724792165</v>
      </c>
      <c r="P10" s="19" t="n">
        <v>0.490415908351379</v>
      </c>
      <c r="Q10" s="19" t="n">
        <v>0.610515463008013</v>
      </c>
      <c r="R10" s="19" t="n">
        <v>0.49345492257746</v>
      </c>
      <c r="S10" s="19"/>
      <c r="T10" s="19" t="n">
        <v>0.398022380939362</v>
      </c>
      <c r="U10" s="19" t="n">
        <v>0.467938243195446</v>
      </c>
      <c r="V10" s="19" t="n">
        <v>0.553631773633384</v>
      </c>
      <c r="W10" s="19" t="n">
        <v>0.560852883056201</v>
      </c>
      <c r="X10" s="19"/>
      <c r="Y10" s="19" t="n">
        <v>0.464923391251234</v>
      </c>
      <c r="Z10" s="19" t="n">
        <v>0.578707551269467</v>
      </c>
      <c r="AA10" s="19" t="n">
        <v>0.502558597329703</v>
      </c>
      <c r="AB10" s="19" t="n">
        <v>0.610292145663948</v>
      </c>
      <c r="AC10" s="19" t="n">
        <v>0.391939729140231</v>
      </c>
      <c r="AD10" s="19" t="n">
        <v>0.668592457105374</v>
      </c>
      <c r="AE10" s="19"/>
      <c r="AF10" s="19" t="n">
        <v>0.511536290073875</v>
      </c>
      <c r="AG10" s="19"/>
      <c r="AH10" s="19" t="n">
        <v>0.515159555148763</v>
      </c>
      <c r="AI10" s="19"/>
      <c r="AJ10" s="19" t="n">
        <v>0.526569407368546</v>
      </c>
      <c r="AK10" s="19" t="n">
        <v>0.526527567308429</v>
      </c>
      <c r="AL10" s="19" t="n">
        <v>0.503807787135172</v>
      </c>
      <c r="AM10" s="19" t="n">
        <v>0.393275489168779</v>
      </c>
      <c r="AN10" s="19" t="n">
        <v>0.380280447192712</v>
      </c>
      <c r="AO10" s="19" t="n">
        <v>0.504214386363868</v>
      </c>
      <c r="AP10" s="19" t="n">
        <v>0.628164963260109</v>
      </c>
    </row>
    <row r="11">
      <c r="B11" s="20" t="s">
        <v>209</v>
      </c>
      <c r="C11" s="21" t="n">
        <v>0.107455621388591</v>
      </c>
      <c r="D11" s="21" t="n">
        <v>0.148225418110081</v>
      </c>
      <c r="E11" s="21" t="n">
        <v>0.0603980855256793</v>
      </c>
      <c r="F11" s="21"/>
      <c r="G11" s="21" t="n">
        <v>0</v>
      </c>
      <c r="H11" s="21" t="n">
        <v>0.0222674735569684</v>
      </c>
      <c r="I11" s="21" t="n">
        <v>0.192462189154487</v>
      </c>
      <c r="J11" s="21" t="n">
        <v>0.0898011433753234</v>
      </c>
      <c r="K11" s="21" t="n">
        <v>0.172295917901724</v>
      </c>
      <c r="L11" s="21" t="n">
        <v>0.157942231133325</v>
      </c>
      <c r="M11" s="21"/>
      <c r="N11" s="21" t="n">
        <v>0</v>
      </c>
      <c r="O11" s="21" t="n">
        <v>0.0810857047051993</v>
      </c>
      <c r="P11" s="21" t="n">
        <v>0.121454966443109</v>
      </c>
      <c r="Q11" s="21" t="n">
        <v>0.123239173481318</v>
      </c>
      <c r="R11" s="21" t="n">
        <v>0.119470526806271</v>
      </c>
      <c r="S11" s="21"/>
      <c r="T11" s="21" t="n">
        <v>0.324832801547427</v>
      </c>
      <c r="U11" s="21" t="n">
        <v>0.137468822053139</v>
      </c>
      <c r="V11" s="21" t="n">
        <v>0</v>
      </c>
      <c r="W11" s="21" t="n">
        <v>0.0963723159242001</v>
      </c>
      <c r="X11" s="21"/>
      <c r="Y11" s="21" t="n">
        <v>0.0849995447569753</v>
      </c>
      <c r="Z11" s="21" t="n">
        <v>0.0472502301616929</v>
      </c>
      <c r="AA11" s="21" t="n">
        <v>0.229438389887199</v>
      </c>
      <c r="AB11" s="21" t="n">
        <v>0.135171784954853</v>
      </c>
      <c r="AC11" s="21" t="n">
        <v>0</v>
      </c>
      <c r="AD11" s="21" t="n">
        <v>0.0916249571141225</v>
      </c>
      <c r="AE11" s="21"/>
      <c r="AF11" s="21" t="n">
        <v>0.110733398656437</v>
      </c>
      <c r="AG11" s="21"/>
      <c r="AH11" s="21" t="n">
        <v>0.109518658050278</v>
      </c>
      <c r="AI11" s="21"/>
      <c r="AJ11" s="21" t="n">
        <v>0.0989733155781909</v>
      </c>
      <c r="AK11" s="21" t="n">
        <v>0.0992633145482439</v>
      </c>
      <c r="AL11" s="21" t="n">
        <v>0.0608037667541272</v>
      </c>
      <c r="AM11" s="21" t="n">
        <v>0.182551260661202</v>
      </c>
      <c r="AN11" s="21" t="n">
        <v>0.0827740563612041</v>
      </c>
      <c r="AO11" s="21" t="n">
        <v>0.170704301381538</v>
      </c>
      <c r="AP11" s="21" t="n">
        <v>0.0818853642675284</v>
      </c>
    </row>
    <row r="12">
      <c r="B12" s="18" t="s">
        <v>351</v>
      </c>
    </row>
    <row r="13">
      <c r="B13" t="s">
        <v>65</v>
      </c>
    </row>
    <row r="14">
      <c r="B14" t="s">
        <v>66</v>
      </c>
    </row>
    <row r="16">
      <c r="B16" s="9" t="str">
        <f>=HYPERLINK("#'Contents'!A1", "Return to Contents")</f>
      </c>
    </row>
  </sheetData>
  <mergeCells count="9">
    <mergeCell ref="D5:E5"/>
    <mergeCell ref="G5:L5"/>
    <mergeCell ref="N5:R5"/>
    <mergeCell ref="T5:W5"/>
    <mergeCell ref="Y5:AD5"/>
    <mergeCell ref="AF5:AF5"/>
    <mergeCell ref="AH5:AH5"/>
    <mergeCell ref="AJ5:AP5"/>
    <mergeCell ref="D2:AJ2"/>
  </mergeCells>
  <pageMargins left="0.7" right="0.7" top="0.75" bottom="0.75" header="0.3" footer="0.3"/>
  <pageSetup paperSize="9" orientation="portrait" horizontalDpi="300" verticalDpi="300" r:id="rId2"/>
  <drawing r:id="rId1"/>
</worksheet>
</file>

<file path=xl/worksheets/sheet1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2.21" hidden="0" customWidth="1"/>
    <col min="20" max="20" width="10.71" hidden="0" customWidth="1"/>
    <col min="21" max="21" width="10.71" hidden="0" customWidth="1"/>
    <col min="22" max="22" width="10.71" hidden="0" customWidth="1"/>
    <col min="23" max="23" width="10.71" hidden="0" customWidth="1"/>
    <col min="24" max="24" width="2.2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2.21" hidden="0" customWidth="1"/>
    <col min="34" max="34" width="10.71" hidden="0" customWidth="1"/>
    <col min="35" max="35" width="2.2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s>
  <sheetData>
    <row r="2" ht="40" customHeight="1">
      <c r="D2" s="16" t="s">
        <v>384</v>
      </c>
    </row>
    <row r="5" ht="30" customHeight="1">
      <c r="B5" s="17"/>
      <c r="C5" s="17"/>
      <c r="D5" s="17" t="s">
        <v>51</v>
      </c>
      <c r="E5" s="17"/>
      <c r="F5" s="17"/>
      <c r="G5" s="17" t="s">
        <v>52</v>
      </c>
      <c r="H5" s="17"/>
      <c r="I5" s="17"/>
      <c r="J5" s="17"/>
      <c r="K5" s="17"/>
      <c r="L5" s="17"/>
      <c r="M5" s="17"/>
      <c r="N5" s="17" t="s">
        <v>53</v>
      </c>
      <c r="O5" s="17"/>
      <c r="P5" s="17"/>
      <c r="Q5" s="17"/>
      <c r="R5" s="17"/>
      <c r="S5" s="17"/>
      <c r="T5" s="17" t="s">
        <v>54</v>
      </c>
      <c r="U5" s="17"/>
      <c r="V5" s="17"/>
      <c r="W5" s="17"/>
      <c r="X5" s="17"/>
      <c r="Y5" s="17" t="s">
        <v>55</v>
      </c>
      <c r="Z5" s="17"/>
      <c r="AA5" s="17"/>
      <c r="AB5" s="17"/>
      <c r="AC5" s="17"/>
      <c r="AD5" s="17"/>
      <c r="AE5" s="17"/>
      <c r="AF5" s="17" t="s">
        <v>42</v>
      </c>
      <c r="AG5" s="17"/>
      <c r="AH5" s="17" t="s">
        <v>43</v>
      </c>
      <c r="AI5" s="17"/>
      <c r="AJ5" s="17" t="s">
        <v>56</v>
      </c>
      <c r="AK5" s="17"/>
      <c r="AL5" s="17"/>
      <c r="AM5" s="17"/>
      <c r="AN5" s="17"/>
      <c r="AO5" s="17"/>
      <c r="AP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R6" s="13" t="s">
        <v>31</v>
      </c>
      <c r="T6" s="13" t="s">
        <v>32</v>
      </c>
      <c r="U6" s="13" t="s">
        <v>33</v>
      </c>
      <c r="V6" s="13" t="s">
        <v>34</v>
      </c>
      <c r="W6" s="13" t="s">
        <v>35</v>
      </c>
      <c r="Y6" s="13" t="s">
        <v>36</v>
      </c>
      <c r="Z6" s="13" t="s">
        <v>37</v>
      </c>
      <c r="AA6" s="13" t="s">
        <v>38</v>
      </c>
      <c r="AB6" s="13" t="s">
        <v>39</v>
      </c>
      <c r="AC6" s="13" t="s">
        <v>40</v>
      </c>
      <c r="AD6" s="13" t="s">
        <v>41</v>
      </c>
      <c r="AF6" s="13" t="s">
        <v>42</v>
      </c>
      <c r="AH6" s="13" t="s">
        <v>43</v>
      </c>
      <c r="AJ6" s="13" t="s">
        <v>44</v>
      </c>
      <c r="AK6" s="13" t="s">
        <v>45</v>
      </c>
      <c r="AL6" s="13" t="s">
        <v>46</v>
      </c>
      <c r="AM6" s="13" t="s">
        <v>47</v>
      </c>
      <c r="AN6" s="13" t="s">
        <v>48</v>
      </c>
      <c r="AO6" s="13" t="s">
        <v>49</v>
      </c>
      <c r="AP6" s="13" t="s">
        <v>50</v>
      </c>
    </row>
    <row r="7" ht="30" customHeight="1">
      <c r="B7" s="11" t="s">
        <v>19</v>
      </c>
      <c r="C7" s="11" t="n">
        <v>188</v>
      </c>
      <c r="D7" s="11" t="n">
        <v>96</v>
      </c>
      <c r="E7" s="11" t="n">
        <v>92</v>
      </c>
      <c r="F7" s="11"/>
      <c r="G7" s="11" t="n">
        <v>20</v>
      </c>
      <c r="H7" s="11" t="n">
        <v>34</v>
      </c>
      <c r="I7" s="11" t="n">
        <v>40</v>
      </c>
      <c r="J7" s="11" t="n">
        <v>37</v>
      </c>
      <c r="K7" s="11" t="n">
        <v>23</v>
      </c>
      <c r="L7" s="11" t="n">
        <v>34</v>
      </c>
      <c r="M7" s="11"/>
      <c r="N7" s="11" t="n">
        <v>7</v>
      </c>
      <c r="O7" s="11" t="n">
        <v>38</v>
      </c>
      <c r="P7" s="11" t="n">
        <v>35</v>
      </c>
      <c r="Q7" s="11" t="n">
        <v>74</v>
      </c>
      <c r="R7" s="11" t="n">
        <v>34</v>
      </c>
      <c r="S7" s="11"/>
      <c r="T7" s="11" t="n">
        <v>8</v>
      </c>
      <c r="U7" s="11" t="n">
        <v>25</v>
      </c>
      <c r="V7" s="11" t="n">
        <v>32</v>
      </c>
      <c r="W7" s="11" t="n">
        <v>101</v>
      </c>
      <c r="X7" s="11"/>
      <c r="Y7" s="11" t="n">
        <v>93</v>
      </c>
      <c r="Z7" s="11" t="n">
        <v>17</v>
      </c>
      <c r="AA7" s="11" t="n">
        <v>39</v>
      </c>
      <c r="AB7" s="11" t="n">
        <v>9</v>
      </c>
      <c r="AC7" s="11" t="n">
        <v>13</v>
      </c>
      <c r="AD7" s="11" t="n">
        <v>13</v>
      </c>
      <c r="AE7" s="11"/>
      <c r="AF7" s="11" t="n">
        <v>94</v>
      </c>
      <c r="AG7" s="11"/>
      <c r="AH7" s="11" t="n">
        <v>175</v>
      </c>
      <c r="AI7" s="11"/>
      <c r="AJ7" s="11" t="n">
        <v>59</v>
      </c>
      <c r="AK7" s="11" t="n">
        <v>24</v>
      </c>
      <c r="AL7" s="11" t="n">
        <v>36</v>
      </c>
      <c r="AM7" s="11" t="n">
        <v>14</v>
      </c>
      <c r="AN7" s="11" t="n">
        <v>10</v>
      </c>
      <c r="AO7" s="11" t="n">
        <v>22</v>
      </c>
      <c r="AP7" s="11" t="n">
        <v>23</v>
      </c>
    </row>
    <row r="8" ht="30" customHeight="1">
      <c r="B8" s="12" t="s">
        <v>20</v>
      </c>
      <c r="C8" s="12" t="n">
        <v>193</v>
      </c>
      <c r="D8" s="12" t="n">
        <v>96</v>
      </c>
      <c r="E8" s="12" t="n">
        <v>97</v>
      </c>
      <c r="F8" s="12"/>
      <c r="G8" s="12" t="n">
        <v>15</v>
      </c>
      <c r="H8" s="12" t="n">
        <v>31</v>
      </c>
      <c r="I8" s="12" t="n">
        <v>34</v>
      </c>
      <c r="J8" s="12" t="n">
        <v>37</v>
      </c>
      <c r="K8" s="12" t="n">
        <v>27</v>
      </c>
      <c r="L8" s="12" t="n">
        <v>49</v>
      </c>
      <c r="M8" s="12"/>
      <c r="N8" s="12" t="n">
        <v>8</v>
      </c>
      <c r="O8" s="12" t="n">
        <v>50</v>
      </c>
      <c r="P8" s="12" t="n">
        <v>46</v>
      </c>
      <c r="Q8" s="12" t="n">
        <v>62</v>
      </c>
      <c r="R8" s="12" t="n">
        <v>27</v>
      </c>
      <c r="S8" s="12"/>
      <c r="T8" s="12" t="n">
        <v>8</v>
      </c>
      <c r="U8" s="12" t="n">
        <v>26</v>
      </c>
      <c r="V8" s="12" t="n">
        <v>36</v>
      </c>
      <c r="W8" s="12" t="n">
        <v>98</v>
      </c>
      <c r="X8" s="12"/>
      <c r="Y8" s="12" t="n">
        <v>82</v>
      </c>
      <c r="Z8" s="12" t="n">
        <v>18</v>
      </c>
      <c r="AA8" s="12" t="n">
        <v>54</v>
      </c>
      <c r="AB8" s="12" t="n">
        <v>10</v>
      </c>
      <c r="AC8" s="12" t="n">
        <v>10</v>
      </c>
      <c r="AD8" s="12" t="n">
        <v>14</v>
      </c>
      <c r="AE8" s="12"/>
      <c r="AF8" s="12" t="n">
        <v>100</v>
      </c>
      <c r="AG8" s="12"/>
      <c r="AH8" s="12" t="n">
        <v>180</v>
      </c>
      <c r="AI8" s="12"/>
      <c r="AJ8" s="12" t="n">
        <v>54</v>
      </c>
      <c r="AK8" s="12" t="n">
        <v>23</v>
      </c>
      <c r="AL8" s="12" t="n">
        <v>32</v>
      </c>
      <c r="AM8" s="12" t="n">
        <v>18</v>
      </c>
      <c r="AN8" s="12" t="n">
        <v>12</v>
      </c>
      <c r="AO8" s="12" t="n">
        <v>19</v>
      </c>
      <c r="AP8" s="12" t="n">
        <v>35</v>
      </c>
    </row>
    <row r="9">
      <c r="B9" s="20" t="s">
        <v>383</v>
      </c>
      <c r="C9" s="19" t="n">
        <v>0.49805403169499</v>
      </c>
      <c r="D9" s="19" t="n">
        <v>0.510915683529825</v>
      </c>
      <c r="E9" s="19" t="n">
        <v>0.485408465823931</v>
      </c>
      <c r="F9" s="19"/>
      <c r="G9" s="19" t="n">
        <v>0.537914780993635</v>
      </c>
      <c r="H9" s="19" t="n">
        <v>0.530137726405262</v>
      </c>
      <c r="I9" s="19" t="n">
        <v>0.516663354926705</v>
      </c>
      <c r="J9" s="19" t="n">
        <v>0.543983950373625</v>
      </c>
      <c r="K9" s="19" t="n">
        <v>0.576203808892402</v>
      </c>
      <c r="L9" s="19" t="n">
        <v>0.375181071101493</v>
      </c>
      <c r="M9" s="19"/>
      <c r="N9" s="19" t="n">
        <v>0.414809269012187</v>
      </c>
      <c r="O9" s="19" t="n">
        <v>0.522396696809155</v>
      </c>
      <c r="P9" s="19" t="n">
        <v>0.417396610327566</v>
      </c>
      <c r="Q9" s="19" t="n">
        <v>0.578933292018166</v>
      </c>
      <c r="R9" s="19" t="n">
        <v>0.430390500817322</v>
      </c>
      <c r="S9" s="19"/>
      <c r="T9" s="19" t="n">
        <v>0.226109344600564</v>
      </c>
      <c r="U9" s="19" t="n">
        <v>0.461066604866911</v>
      </c>
      <c r="V9" s="19" t="n">
        <v>0.485136110554337</v>
      </c>
      <c r="W9" s="19" t="n">
        <v>0.51016617572517</v>
      </c>
      <c r="X9" s="19"/>
      <c r="Y9" s="19" t="n">
        <v>0.516995645695356</v>
      </c>
      <c r="Z9" s="19" t="n">
        <v>0.737275847493889</v>
      </c>
      <c r="AA9" s="19" t="n">
        <v>0.378011293540659</v>
      </c>
      <c r="AB9" s="19" t="n">
        <v>0.393990130905038</v>
      </c>
      <c r="AC9" s="19" t="n">
        <v>0.701723334242031</v>
      </c>
      <c r="AD9" s="19" t="n">
        <v>0.470176343482625</v>
      </c>
      <c r="AE9" s="19"/>
      <c r="AF9" s="19" t="n">
        <v>0.562956792540767</v>
      </c>
      <c r="AG9" s="19"/>
      <c r="AH9" s="19" t="n">
        <v>0.499549241536661</v>
      </c>
      <c r="AI9" s="19"/>
      <c r="AJ9" s="19" t="n">
        <v>0.386545322451709</v>
      </c>
      <c r="AK9" s="19" t="n">
        <v>0.509981881656008</v>
      </c>
      <c r="AL9" s="19" t="n">
        <v>0.607395445595523</v>
      </c>
      <c r="AM9" s="19" t="n">
        <v>0.242165294801115</v>
      </c>
      <c r="AN9" s="19" t="n">
        <v>0.686200689639662</v>
      </c>
      <c r="AO9" s="19" t="n">
        <v>0.52817297361406</v>
      </c>
      <c r="AP9" s="19" t="n">
        <v>0.609836680528593</v>
      </c>
    </row>
    <row r="10">
      <c r="B10" s="20" t="s">
        <v>371</v>
      </c>
      <c r="C10" s="19" t="n">
        <v>0.376100981797871</v>
      </c>
      <c r="D10" s="19" t="n">
        <v>0.32901160386781</v>
      </c>
      <c r="E10" s="19" t="n">
        <v>0.422399220786816</v>
      </c>
      <c r="F10" s="19"/>
      <c r="G10" s="19" t="n">
        <v>0.232997628005524</v>
      </c>
      <c r="H10" s="19" t="n">
        <v>0.406957505519962</v>
      </c>
      <c r="I10" s="19" t="n">
        <v>0.392666166293962</v>
      </c>
      <c r="J10" s="19" t="n">
        <v>0.379557124760463</v>
      </c>
      <c r="K10" s="19" t="n">
        <v>0.31790182564117</v>
      </c>
      <c r="L10" s="19" t="n">
        <v>0.419725943256496</v>
      </c>
      <c r="M10" s="19"/>
      <c r="N10" s="19" t="n">
        <v>0.585190730987813</v>
      </c>
      <c r="O10" s="19" t="n">
        <v>0.27211768111533</v>
      </c>
      <c r="P10" s="19" t="n">
        <v>0.438481123531767</v>
      </c>
      <c r="Q10" s="19" t="n">
        <v>0.347117589511712</v>
      </c>
      <c r="R10" s="19" t="n">
        <v>0.467001643648617</v>
      </c>
      <c r="S10" s="19"/>
      <c r="T10" s="19" t="n">
        <v>0.773890655399436</v>
      </c>
      <c r="U10" s="19" t="n">
        <v>0.362650058627512</v>
      </c>
      <c r="V10" s="19" t="n">
        <v>0.349804315932212</v>
      </c>
      <c r="W10" s="19" t="n">
        <v>0.378817891512775</v>
      </c>
      <c r="X10" s="19"/>
      <c r="Y10" s="19" t="n">
        <v>0.411794276623734</v>
      </c>
      <c r="Z10" s="19" t="n">
        <v>0.206826301433256</v>
      </c>
      <c r="AA10" s="19" t="n">
        <v>0.405899149795797</v>
      </c>
      <c r="AB10" s="19" t="n">
        <v>0.606009869094963</v>
      </c>
      <c r="AC10" s="19" t="n">
        <v>0.149144387341781</v>
      </c>
      <c r="AD10" s="19" t="n">
        <v>0.32365606777732</v>
      </c>
      <c r="AE10" s="19"/>
      <c r="AF10" s="19" t="n">
        <v>0.386014709911634</v>
      </c>
      <c r="AG10" s="19"/>
      <c r="AH10" s="19" t="n">
        <v>0.388235723228834</v>
      </c>
      <c r="AI10" s="19"/>
      <c r="AJ10" s="19" t="n">
        <v>0.452396030409271</v>
      </c>
      <c r="AK10" s="19" t="n">
        <v>0.359533181407615</v>
      </c>
      <c r="AL10" s="19" t="n">
        <v>0.317488844362883</v>
      </c>
      <c r="AM10" s="19" t="n">
        <v>0.563272702458973</v>
      </c>
      <c r="AN10" s="19" t="n">
        <v>0.208595061748081</v>
      </c>
      <c r="AO10" s="19" t="n">
        <v>0.353652606813182</v>
      </c>
      <c r="AP10" s="19" t="n">
        <v>0.29922546206033</v>
      </c>
    </row>
    <row r="11">
      <c r="B11" s="20" t="s">
        <v>209</v>
      </c>
      <c r="C11" s="21" t="n">
        <v>0.125844986507139</v>
      </c>
      <c r="D11" s="21" t="n">
        <v>0.160072712602365</v>
      </c>
      <c r="E11" s="21" t="n">
        <v>0.0921923133892532</v>
      </c>
      <c r="F11" s="21"/>
      <c r="G11" s="21" t="n">
        <v>0.229087591000841</v>
      </c>
      <c r="H11" s="21" t="n">
        <v>0.0629047680747759</v>
      </c>
      <c r="I11" s="21" t="n">
        <v>0.0906704787793326</v>
      </c>
      <c r="J11" s="21" t="n">
        <v>0.0764589248659116</v>
      </c>
      <c r="K11" s="21" t="n">
        <v>0.105894365466427</v>
      </c>
      <c r="L11" s="21" t="n">
        <v>0.205092985642012</v>
      </c>
      <c r="M11" s="21"/>
      <c r="N11" s="21" t="n">
        <v>0</v>
      </c>
      <c r="O11" s="21" t="n">
        <v>0.205485622075516</v>
      </c>
      <c r="P11" s="21" t="n">
        <v>0.144122266140667</v>
      </c>
      <c r="Q11" s="21" t="n">
        <v>0.0739491184701228</v>
      </c>
      <c r="R11" s="21" t="n">
        <v>0.102607855534062</v>
      </c>
      <c r="S11" s="21"/>
      <c r="T11" s="21" t="n">
        <v>0</v>
      </c>
      <c r="U11" s="21" t="n">
        <v>0.176283336505577</v>
      </c>
      <c r="V11" s="21" t="n">
        <v>0.165059573513452</v>
      </c>
      <c r="W11" s="21" t="n">
        <v>0.111015932762055</v>
      </c>
      <c r="X11" s="21"/>
      <c r="Y11" s="21" t="n">
        <v>0.0712100776809104</v>
      </c>
      <c r="Z11" s="21" t="n">
        <v>0.0558978510728554</v>
      </c>
      <c r="AA11" s="21" t="n">
        <v>0.216089556663544</v>
      </c>
      <c r="AB11" s="21" t="n">
        <v>0</v>
      </c>
      <c r="AC11" s="21" t="n">
        <v>0.149132278416187</v>
      </c>
      <c r="AD11" s="21" t="n">
        <v>0.206167588740055</v>
      </c>
      <c r="AE11" s="21"/>
      <c r="AF11" s="21" t="n">
        <v>0.0510284975475988</v>
      </c>
      <c r="AG11" s="21"/>
      <c r="AH11" s="21" t="n">
        <v>0.112215035234505</v>
      </c>
      <c r="AI11" s="21"/>
      <c r="AJ11" s="21" t="n">
        <v>0.16105864713902</v>
      </c>
      <c r="AK11" s="21" t="n">
        <v>0.130484936936377</v>
      </c>
      <c r="AL11" s="21" t="n">
        <v>0.0751157100415933</v>
      </c>
      <c r="AM11" s="21" t="n">
        <v>0.194562002739913</v>
      </c>
      <c r="AN11" s="21" t="n">
        <v>0.105204248612257</v>
      </c>
      <c r="AO11" s="21" t="n">
        <v>0.118174419572758</v>
      </c>
      <c r="AP11" s="21" t="n">
        <v>0.0909378574110769</v>
      </c>
    </row>
    <row r="12">
      <c r="B12" s="18" t="s">
        <v>351</v>
      </c>
    </row>
    <row r="13">
      <c r="B13" t="s">
        <v>65</v>
      </c>
    </row>
    <row r="14">
      <c r="B14" t="s">
        <v>66</v>
      </c>
    </row>
    <row r="16">
      <c r="B16" s="9" t="str">
        <f>=HYPERLINK("#'Contents'!A1", "Return to Contents")</f>
      </c>
    </row>
  </sheetData>
  <mergeCells count="9">
    <mergeCell ref="D5:E5"/>
    <mergeCell ref="G5:L5"/>
    <mergeCell ref="N5:R5"/>
    <mergeCell ref="T5:W5"/>
    <mergeCell ref="Y5:AD5"/>
    <mergeCell ref="AF5:AF5"/>
    <mergeCell ref="AH5:AH5"/>
    <mergeCell ref="AJ5:AP5"/>
    <mergeCell ref="D2:AJ2"/>
  </mergeCells>
  <pageMargins left="0.7" right="0.7" top="0.75" bottom="0.75" header="0.3" footer="0.3"/>
  <pageSetup paperSize="9" orientation="portrait" horizontalDpi="300" verticalDpi="300" r:id="rId2"/>
  <drawing r:id="rId1"/>
</worksheet>
</file>

<file path=xl/worksheets/sheet1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2.21" hidden="0" customWidth="1"/>
    <col min="20" max="20" width="10.71" hidden="0" customWidth="1"/>
    <col min="21" max="21" width="10.71" hidden="0" customWidth="1"/>
    <col min="22" max="22" width="10.71" hidden="0" customWidth="1"/>
    <col min="23" max="23" width="10.71" hidden="0" customWidth="1"/>
    <col min="24" max="24" width="2.2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2.21" hidden="0" customWidth="1"/>
    <col min="34" max="34" width="10.71" hidden="0" customWidth="1"/>
    <col min="35" max="35" width="2.2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s>
  <sheetData>
    <row r="2" ht="40" customHeight="1">
      <c r="D2" s="16" t="s">
        <v>386</v>
      </c>
    </row>
    <row r="5" ht="30" customHeight="1">
      <c r="B5" s="17"/>
      <c r="C5" s="17"/>
      <c r="D5" s="17" t="s">
        <v>51</v>
      </c>
      <c r="E5" s="17"/>
      <c r="F5" s="17"/>
      <c r="G5" s="17" t="s">
        <v>52</v>
      </c>
      <c r="H5" s="17"/>
      <c r="I5" s="17"/>
      <c r="J5" s="17"/>
      <c r="K5" s="17"/>
      <c r="L5" s="17"/>
      <c r="M5" s="17"/>
      <c r="N5" s="17" t="s">
        <v>53</v>
      </c>
      <c r="O5" s="17"/>
      <c r="P5" s="17"/>
      <c r="Q5" s="17"/>
      <c r="R5" s="17"/>
      <c r="S5" s="17"/>
      <c r="T5" s="17" t="s">
        <v>54</v>
      </c>
      <c r="U5" s="17"/>
      <c r="V5" s="17"/>
      <c r="W5" s="17"/>
      <c r="X5" s="17"/>
      <c r="Y5" s="17" t="s">
        <v>55</v>
      </c>
      <c r="Z5" s="17"/>
      <c r="AA5" s="17"/>
      <c r="AB5" s="17"/>
      <c r="AC5" s="17"/>
      <c r="AD5" s="17"/>
      <c r="AE5" s="17"/>
      <c r="AF5" s="17" t="s">
        <v>42</v>
      </c>
      <c r="AG5" s="17"/>
      <c r="AH5" s="17" t="s">
        <v>43</v>
      </c>
      <c r="AI5" s="17"/>
      <c r="AJ5" s="17" t="s">
        <v>56</v>
      </c>
      <c r="AK5" s="17"/>
      <c r="AL5" s="17"/>
      <c r="AM5" s="17"/>
      <c r="AN5" s="17"/>
      <c r="AO5" s="17"/>
      <c r="AP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R6" s="13" t="s">
        <v>31</v>
      </c>
      <c r="T6" s="13" t="s">
        <v>32</v>
      </c>
      <c r="U6" s="13" t="s">
        <v>33</v>
      </c>
      <c r="V6" s="13" t="s">
        <v>34</v>
      </c>
      <c r="W6" s="13" t="s">
        <v>35</v>
      </c>
      <c r="Y6" s="13" t="s">
        <v>36</v>
      </c>
      <c r="Z6" s="13" t="s">
        <v>37</v>
      </c>
      <c r="AA6" s="13" t="s">
        <v>38</v>
      </c>
      <c r="AB6" s="13" t="s">
        <v>39</v>
      </c>
      <c r="AC6" s="13" t="s">
        <v>40</v>
      </c>
      <c r="AD6" s="13" t="s">
        <v>41</v>
      </c>
      <c r="AF6" s="13" t="s">
        <v>42</v>
      </c>
      <c r="AH6" s="13" t="s">
        <v>43</v>
      </c>
      <c r="AJ6" s="13" t="s">
        <v>44</v>
      </c>
      <c r="AK6" s="13" t="s">
        <v>45</v>
      </c>
      <c r="AL6" s="13" t="s">
        <v>46</v>
      </c>
      <c r="AM6" s="13" t="s">
        <v>47</v>
      </c>
      <c r="AN6" s="13" t="s">
        <v>48</v>
      </c>
      <c r="AO6" s="13" t="s">
        <v>49</v>
      </c>
      <c r="AP6" s="13" t="s">
        <v>50</v>
      </c>
    </row>
    <row r="7" ht="30" customHeight="1">
      <c r="B7" s="11" t="s">
        <v>19</v>
      </c>
      <c r="C7" s="11" t="n">
        <v>201</v>
      </c>
      <c r="D7" s="11" t="n">
        <v>107</v>
      </c>
      <c r="E7" s="11" t="n">
        <v>94</v>
      </c>
      <c r="F7" s="11"/>
      <c r="G7" s="11" t="n">
        <v>21</v>
      </c>
      <c r="H7" s="11" t="n">
        <v>35</v>
      </c>
      <c r="I7" s="11" t="n">
        <v>42</v>
      </c>
      <c r="J7" s="11" t="n">
        <v>30</v>
      </c>
      <c r="K7" s="11" t="n">
        <v>25</v>
      </c>
      <c r="L7" s="11" t="n">
        <v>48</v>
      </c>
      <c r="M7" s="11"/>
      <c r="N7" s="11" t="n">
        <v>11</v>
      </c>
      <c r="O7" s="11" t="n">
        <v>24</v>
      </c>
      <c r="P7" s="11" t="n">
        <v>46</v>
      </c>
      <c r="Q7" s="11" t="n">
        <v>85</v>
      </c>
      <c r="R7" s="11" t="n">
        <v>35</v>
      </c>
      <c r="S7" s="11"/>
      <c r="T7" s="11" t="n">
        <v>9</v>
      </c>
      <c r="U7" s="11" t="n">
        <v>37</v>
      </c>
      <c r="V7" s="11" t="n">
        <v>39</v>
      </c>
      <c r="W7" s="11" t="n">
        <v>99</v>
      </c>
      <c r="X7" s="11"/>
      <c r="Y7" s="11" t="n">
        <v>91</v>
      </c>
      <c r="Z7" s="11" t="n">
        <v>21</v>
      </c>
      <c r="AA7" s="11" t="n">
        <v>56</v>
      </c>
      <c r="AB7" s="11" t="n">
        <v>10</v>
      </c>
      <c r="AC7" s="11" t="n">
        <v>11</v>
      </c>
      <c r="AD7" s="11" t="n">
        <v>10</v>
      </c>
      <c r="AE7" s="11"/>
      <c r="AF7" s="11" t="n">
        <v>100</v>
      </c>
      <c r="AG7" s="11"/>
      <c r="AH7" s="11" t="n">
        <v>192</v>
      </c>
      <c r="AI7" s="11"/>
      <c r="AJ7" s="11" t="n">
        <v>57</v>
      </c>
      <c r="AK7" s="11" t="n">
        <v>30</v>
      </c>
      <c r="AL7" s="11" t="n">
        <v>52</v>
      </c>
      <c r="AM7" s="11" t="n">
        <v>13</v>
      </c>
      <c r="AN7" s="11" t="n">
        <v>13</v>
      </c>
      <c r="AO7" s="11" t="n">
        <v>19</v>
      </c>
      <c r="AP7" s="11" t="n">
        <v>17</v>
      </c>
    </row>
    <row r="8" ht="30" customHeight="1">
      <c r="B8" s="12" t="s">
        <v>20</v>
      </c>
      <c r="C8" s="12" t="n">
        <v>196</v>
      </c>
      <c r="D8" s="12" t="n">
        <v>106</v>
      </c>
      <c r="E8" s="12" t="n">
        <v>90</v>
      </c>
      <c r="F8" s="12"/>
      <c r="G8" s="12" t="n">
        <v>17</v>
      </c>
      <c r="H8" s="12" t="n">
        <v>34</v>
      </c>
      <c r="I8" s="12" t="n">
        <v>36</v>
      </c>
      <c r="J8" s="12" t="n">
        <v>28</v>
      </c>
      <c r="K8" s="12" t="n">
        <v>29</v>
      </c>
      <c r="L8" s="12" t="n">
        <v>51</v>
      </c>
      <c r="M8" s="12"/>
      <c r="N8" s="12" t="n">
        <v>13</v>
      </c>
      <c r="O8" s="12" t="n">
        <v>27</v>
      </c>
      <c r="P8" s="12" t="n">
        <v>57</v>
      </c>
      <c r="Q8" s="12" t="n">
        <v>72</v>
      </c>
      <c r="R8" s="12" t="n">
        <v>28</v>
      </c>
      <c r="S8" s="12"/>
      <c r="T8" s="12" t="n">
        <v>8</v>
      </c>
      <c r="U8" s="12" t="n">
        <v>38</v>
      </c>
      <c r="V8" s="12" t="n">
        <v>41</v>
      </c>
      <c r="W8" s="12" t="n">
        <v>92</v>
      </c>
      <c r="X8" s="12"/>
      <c r="Y8" s="12" t="n">
        <v>80</v>
      </c>
      <c r="Z8" s="12" t="n">
        <v>21</v>
      </c>
      <c r="AA8" s="12" t="n">
        <v>61</v>
      </c>
      <c r="AB8" s="12" t="n">
        <v>10</v>
      </c>
      <c r="AC8" s="12" t="n">
        <v>9</v>
      </c>
      <c r="AD8" s="12" t="n">
        <v>13</v>
      </c>
      <c r="AE8" s="12"/>
      <c r="AF8" s="12" t="n">
        <v>103</v>
      </c>
      <c r="AG8" s="12"/>
      <c r="AH8" s="12" t="n">
        <v>188</v>
      </c>
      <c r="AI8" s="12"/>
      <c r="AJ8" s="12" t="n">
        <v>51</v>
      </c>
      <c r="AK8" s="12" t="n">
        <v>31</v>
      </c>
      <c r="AL8" s="12" t="n">
        <v>45</v>
      </c>
      <c r="AM8" s="12" t="n">
        <v>13</v>
      </c>
      <c r="AN8" s="12" t="n">
        <v>15</v>
      </c>
      <c r="AO8" s="12" t="n">
        <v>16</v>
      </c>
      <c r="AP8" s="12" t="n">
        <v>26</v>
      </c>
    </row>
    <row r="9">
      <c r="B9" s="20" t="s">
        <v>385</v>
      </c>
      <c r="C9" s="19" t="n">
        <v>0.57009502093005</v>
      </c>
      <c r="D9" s="19" t="n">
        <v>0.569005188668286</v>
      </c>
      <c r="E9" s="19" t="n">
        <v>0.571383821567432</v>
      </c>
      <c r="F9" s="19"/>
      <c r="G9" s="19" t="n">
        <v>0.624473167229953</v>
      </c>
      <c r="H9" s="19" t="n">
        <v>0.634089893235368</v>
      </c>
      <c r="I9" s="19" t="n">
        <v>0.537869371111434</v>
      </c>
      <c r="J9" s="19" t="n">
        <v>0.636561132273379</v>
      </c>
      <c r="K9" s="19" t="n">
        <v>0.568329236302634</v>
      </c>
      <c r="L9" s="19" t="n">
        <v>0.496430209037222</v>
      </c>
      <c r="M9" s="19"/>
      <c r="N9" s="19" t="n">
        <v>0.740268131171719</v>
      </c>
      <c r="O9" s="19" t="n">
        <v>0.50810013549273</v>
      </c>
      <c r="P9" s="19" t="n">
        <v>0.582469037515686</v>
      </c>
      <c r="Q9" s="19" t="n">
        <v>0.551058692111544</v>
      </c>
      <c r="R9" s="19" t="n">
        <v>0.573557794864964</v>
      </c>
      <c r="S9" s="19"/>
      <c r="T9" s="19" t="n">
        <v>0.571718967056026</v>
      </c>
      <c r="U9" s="19" t="n">
        <v>0.77544457177054</v>
      </c>
      <c r="V9" s="19" t="n">
        <v>0.515514411498504</v>
      </c>
      <c r="W9" s="19" t="n">
        <v>0.530302802330248</v>
      </c>
      <c r="X9" s="19"/>
      <c r="Y9" s="19" t="n">
        <v>0.518942235664901</v>
      </c>
      <c r="Z9" s="19" t="n">
        <v>0.562221177170721</v>
      </c>
      <c r="AA9" s="19" t="n">
        <v>0.580318058703534</v>
      </c>
      <c r="AB9" s="19" t="n">
        <v>0.702266871757478</v>
      </c>
      <c r="AC9" s="19" t="n">
        <v>0.674666095320636</v>
      </c>
      <c r="AD9" s="19" t="n">
        <v>0.612392731918808</v>
      </c>
      <c r="AE9" s="19"/>
      <c r="AF9" s="19" t="n">
        <v>0.57185816165265</v>
      </c>
      <c r="AG9" s="19"/>
      <c r="AH9" s="19" t="n">
        <v>0.577844046182159</v>
      </c>
      <c r="AI9" s="19"/>
      <c r="AJ9" s="19" t="n">
        <v>0.591560359744808</v>
      </c>
      <c r="AK9" s="19" t="n">
        <v>0.648377695594917</v>
      </c>
      <c r="AL9" s="19" t="n">
        <v>0.589501554251258</v>
      </c>
      <c r="AM9" s="19" t="n">
        <v>0.499586415975815</v>
      </c>
      <c r="AN9" s="19" t="n">
        <v>0.471220444202989</v>
      </c>
      <c r="AO9" s="19" t="n">
        <v>0.441597340073974</v>
      </c>
      <c r="AP9" s="19" t="n">
        <v>0.570367142019926</v>
      </c>
    </row>
    <row r="10">
      <c r="B10" s="20" t="s">
        <v>371</v>
      </c>
      <c r="C10" s="19" t="n">
        <v>0.357103574088653</v>
      </c>
      <c r="D10" s="19" t="n">
        <v>0.37011171974426</v>
      </c>
      <c r="E10" s="19" t="n">
        <v>0.341720558738234</v>
      </c>
      <c r="F10" s="19"/>
      <c r="G10" s="19" t="n">
        <v>0.223800227684675</v>
      </c>
      <c r="H10" s="19" t="n">
        <v>0.343497992336628</v>
      </c>
      <c r="I10" s="19" t="n">
        <v>0.462130628888566</v>
      </c>
      <c r="J10" s="19" t="n">
        <v>0.31889802026116</v>
      </c>
      <c r="K10" s="19" t="n">
        <v>0.284675475210306</v>
      </c>
      <c r="L10" s="19" t="n">
        <v>0.399702395302796</v>
      </c>
      <c r="M10" s="19"/>
      <c r="N10" s="19" t="n">
        <v>0.259731868828281</v>
      </c>
      <c r="O10" s="19" t="n">
        <v>0.358097729567025</v>
      </c>
      <c r="P10" s="19" t="n">
        <v>0.308212798062604</v>
      </c>
      <c r="Q10" s="19" t="n">
        <v>0.386351110000312</v>
      </c>
      <c r="R10" s="19" t="n">
        <v>0.426442205135036</v>
      </c>
      <c r="S10" s="19"/>
      <c r="T10" s="19" t="n">
        <v>0.428281032943975</v>
      </c>
      <c r="U10" s="19" t="n">
        <v>0.162644915125722</v>
      </c>
      <c r="V10" s="19" t="n">
        <v>0.42502993571483</v>
      </c>
      <c r="W10" s="19" t="n">
        <v>0.374493971201735</v>
      </c>
      <c r="X10" s="19"/>
      <c r="Y10" s="19" t="n">
        <v>0.445410691106807</v>
      </c>
      <c r="Z10" s="19" t="n">
        <v>0.328819048542587</v>
      </c>
      <c r="AA10" s="19" t="n">
        <v>0.307934774304114</v>
      </c>
      <c r="AB10" s="19" t="n">
        <v>0.297733128242522</v>
      </c>
      <c r="AC10" s="19" t="n">
        <v>0.240073070273726</v>
      </c>
      <c r="AD10" s="19" t="n">
        <v>0.268930950797719</v>
      </c>
      <c r="AE10" s="19"/>
      <c r="AF10" s="19" t="n">
        <v>0.386331935691965</v>
      </c>
      <c r="AG10" s="19"/>
      <c r="AH10" s="19" t="n">
        <v>0.358469309992978</v>
      </c>
      <c r="AI10" s="19"/>
      <c r="AJ10" s="19" t="n">
        <v>0.319272301795023</v>
      </c>
      <c r="AK10" s="19" t="n">
        <v>0.300407870914699</v>
      </c>
      <c r="AL10" s="19" t="n">
        <v>0.310660077331346</v>
      </c>
      <c r="AM10" s="19" t="n">
        <v>0.500413584024185</v>
      </c>
      <c r="AN10" s="19" t="n">
        <v>0.442105399521494</v>
      </c>
      <c r="AO10" s="19" t="n">
        <v>0.50839694984057</v>
      </c>
      <c r="AP10" s="19" t="n">
        <v>0.367949324791419</v>
      </c>
    </row>
    <row r="11">
      <c r="B11" s="20" t="s">
        <v>209</v>
      </c>
      <c r="C11" s="21" t="n">
        <v>0.0728014049812966</v>
      </c>
      <c r="D11" s="21" t="n">
        <v>0.0608830915874537</v>
      </c>
      <c r="E11" s="21" t="n">
        <v>0.0868956196943336</v>
      </c>
      <c r="F11" s="21"/>
      <c r="G11" s="21" t="n">
        <v>0.151726605085371</v>
      </c>
      <c r="H11" s="21" t="n">
        <v>0.0224121144280041</v>
      </c>
      <c r="I11" s="21" t="n">
        <v>0</v>
      </c>
      <c r="J11" s="21" t="n">
        <v>0.0445408474654616</v>
      </c>
      <c r="K11" s="21" t="n">
        <v>0.14699528848706</v>
      </c>
      <c r="L11" s="21" t="n">
        <v>0.103867395659983</v>
      </c>
      <c r="M11" s="21"/>
      <c r="N11" s="21" t="n">
        <v>0</v>
      </c>
      <c r="O11" s="21" t="n">
        <v>0.133802134940245</v>
      </c>
      <c r="P11" s="21" t="n">
        <v>0.10931816442171</v>
      </c>
      <c r="Q11" s="21" t="n">
        <v>0.0625901978881438</v>
      </c>
      <c r="R11" s="21" t="n">
        <v>0</v>
      </c>
      <c r="S11" s="21"/>
      <c r="T11" s="21" t="n">
        <v>0</v>
      </c>
      <c r="U11" s="21" t="n">
        <v>0.0619105131037376</v>
      </c>
      <c r="V11" s="21" t="n">
        <v>0.0594556527866663</v>
      </c>
      <c r="W11" s="21" t="n">
        <v>0.0952032264680168</v>
      </c>
      <c r="X11" s="21"/>
      <c r="Y11" s="21" t="n">
        <v>0.0356470732282926</v>
      </c>
      <c r="Z11" s="21" t="n">
        <v>0.108959774286692</v>
      </c>
      <c r="AA11" s="21" t="n">
        <v>0.111747166992353</v>
      </c>
      <c r="AB11" s="21" t="n">
        <v>0</v>
      </c>
      <c r="AC11" s="21" t="n">
        <v>0.0852608344056375</v>
      </c>
      <c r="AD11" s="21" t="n">
        <v>0.118676317283472</v>
      </c>
      <c r="AE11" s="21"/>
      <c r="AF11" s="21" t="n">
        <v>0.0418099026553851</v>
      </c>
      <c r="AG11" s="21"/>
      <c r="AH11" s="21" t="n">
        <v>0.0636866438248636</v>
      </c>
      <c r="AI11" s="21"/>
      <c r="AJ11" s="21" t="n">
        <v>0.0891673384601685</v>
      </c>
      <c r="AK11" s="21" t="n">
        <v>0.0512144334903837</v>
      </c>
      <c r="AL11" s="21" t="n">
        <v>0.0998383684173965</v>
      </c>
      <c r="AM11" s="21" t="n">
        <v>0</v>
      </c>
      <c r="AN11" s="21" t="n">
        <v>0.0866741562755172</v>
      </c>
      <c r="AO11" s="21" t="n">
        <v>0.0500057100854556</v>
      </c>
      <c r="AP11" s="21" t="n">
        <v>0.0616835331886548</v>
      </c>
    </row>
    <row r="12">
      <c r="B12" s="18" t="s">
        <v>351</v>
      </c>
    </row>
    <row r="13">
      <c r="B13" t="s">
        <v>65</v>
      </c>
    </row>
    <row r="14">
      <c r="B14" t="s">
        <v>66</v>
      </c>
    </row>
    <row r="16">
      <c r="B16" s="9" t="str">
        <f>=HYPERLINK("#'Contents'!A1", "Return to Contents")</f>
      </c>
    </row>
  </sheetData>
  <mergeCells count="9">
    <mergeCell ref="D5:E5"/>
    <mergeCell ref="G5:L5"/>
    <mergeCell ref="N5:R5"/>
    <mergeCell ref="T5:W5"/>
    <mergeCell ref="Y5:AD5"/>
    <mergeCell ref="AF5:AF5"/>
    <mergeCell ref="AH5:AH5"/>
    <mergeCell ref="AJ5:AP5"/>
    <mergeCell ref="D2:AJ2"/>
  </mergeCells>
  <pageMargins left="0.7" right="0.7" top="0.75" bottom="0.75" header="0.3" footer="0.3"/>
  <pageSetup paperSize="9" orientation="portrait" horizontalDpi="300" verticalDpi="300" r:id="rId2"/>
  <drawing r:id="rId1"/>
</worksheet>
</file>

<file path=xl/worksheets/sheet1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2.21" hidden="0" customWidth="1"/>
    <col min="20" max="20" width="10.71" hidden="0" customWidth="1"/>
    <col min="21" max="21" width="10.71" hidden="0" customWidth="1"/>
    <col min="22" max="22" width="10.71" hidden="0" customWidth="1"/>
    <col min="23" max="23" width="10.71" hidden="0" customWidth="1"/>
    <col min="24" max="24" width="2.2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2.21" hidden="0" customWidth="1"/>
    <col min="34" max="34" width="10.71" hidden="0" customWidth="1"/>
    <col min="35" max="35" width="2.2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s>
  <sheetData>
    <row r="2" ht="40" customHeight="1">
      <c r="D2" s="16" t="s">
        <v>388</v>
      </c>
    </row>
    <row r="5" ht="30" customHeight="1">
      <c r="B5" s="17"/>
      <c r="C5" s="17"/>
      <c r="D5" s="17" t="s">
        <v>51</v>
      </c>
      <c r="E5" s="17"/>
      <c r="F5" s="17"/>
      <c r="G5" s="17" t="s">
        <v>52</v>
      </c>
      <c r="H5" s="17"/>
      <c r="I5" s="17"/>
      <c r="J5" s="17"/>
      <c r="K5" s="17"/>
      <c r="L5" s="17"/>
      <c r="M5" s="17"/>
      <c r="N5" s="17" t="s">
        <v>53</v>
      </c>
      <c r="O5" s="17"/>
      <c r="P5" s="17"/>
      <c r="Q5" s="17"/>
      <c r="R5" s="17"/>
      <c r="S5" s="17"/>
      <c r="T5" s="17" t="s">
        <v>54</v>
      </c>
      <c r="U5" s="17"/>
      <c r="V5" s="17"/>
      <c r="W5" s="17"/>
      <c r="X5" s="17"/>
      <c r="Y5" s="17" t="s">
        <v>55</v>
      </c>
      <c r="Z5" s="17"/>
      <c r="AA5" s="17"/>
      <c r="AB5" s="17"/>
      <c r="AC5" s="17"/>
      <c r="AD5" s="17"/>
      <c r="AE5" s="17"/>
      <c r="AF5" s="17" t="s">
        <v>42</v>
      </c>
      <c r="AG5" s="17"/>
      <c r="AH5" s="17" t="s">
        <v>43</v>
      </c>
      <c r="AI5" s="17"/>
      <c r="AJ5" s="17" t="s">
        <v>56</v>
      </c>
      <c r="AK5" s="17"/>
      <c r="AL5" s="17"/>
      <c r="AM5" s="17"/>
      <c r="AN5" s="17"/>
      <c r="AO5" s="17"/>
      <c r="AP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R6" s="13" t="s">
        <v>31</v>
      </c>
      <c r="T6" s="13" t="s">
        <v>32</v>
      </c>
      <c r="U6" s="13" t="s">
        <v>33</v>
      </c>
      <c r="V6" s="13" t="s">
        <v>34</v>
      </c>
      <c r="W6" s="13" t="s">
        <v>35</v>
      </c>
      <c r="Y6" s="13" t="s">
        <v>36</v>
      </c>
      <c r="Z6" s="13" t="s">
        <v>37</v>
      </c>
      <c r="AA6" s="13" t="s">
        <v>38</v>
      </c>
      <c r="AB6" s="13" t="s">
        <v>39</v>
      </c>
      <c r="AC6" s="13" t="s">
        <v>40</v>
      </c>
      <c r="AD6" s="13" t="s">
        <v>41</v>
      </c>
      <c r="AF6" s="13" t="s">
        <v>42</v>
      </c>
      <c r="AH6" s="13" t="s">
        <v>43</v>
      </c>
      <c r="AJ6" s="13" t="s">
        <v>44</v>
      </c>
      <c r="AK6" s="13" t="s">
        <v>45</v>
      </c>
      <c r="AL6" s="13" t="s">
        <v>46</v>
      </c>
      <c r="AM6" s="13" t="s">
        <v>47</v>
      </c>
      <c r="AN6" s="13" t="s">
        <v>48</v>
      </c>
      <c r="AO6" s="13" t="s">
        <v>49</v>
      </c>
      <c r="AP6" s="13" t="s">
        <v>50</v>
      </c>
    </row>
    <row r="7" ht="30" customHeight="1">
      <c r="B7" s="11" t="s">
        <v>19</v>
      </c>
      <c r="C7" s="11" t="n">
        <v>182</v>
      </c>
      <c r="D7" s="11" t="n">
        <v>83</v>
      </c>
      <c r="E7" s="11" t="n">
        <v>99</v>
      </c>
      <c r="F7" s="11"/>
      <c r="G7" s="11" t="n">
        <v>28</v>
      </c>
      <c r="H7" s="11" t="n">
        <v>34</v>
      </c>
      <c r="I7" s="11" t="n">
        <v>39</v>
      </c>
      <c r="J7" s="11" t="n">
        <v>27</v>
      </c>
      <c r="K7" s="11" t="n">
        <v>24</v>
      </c>
      <c r="L7" s="11" t="n">
        <v>30</v>
      </c>
      <c r="M7" s="11"/>
      <c r="N7" s="11" t="n">
        <v>10</v>
      </c>
      <c r="O7" s="11" t="n">
        <v>38</v>
      </c>
      <c r="P7" s="11" t="n">
        <v>39</v>
      </c>
      <c r="Q7" s="11" t="n">
        <v>57</v>
      </c>
      <c r="R7" s="11" t="n">
        <v>38</v>
      </c>
      <c r="S7" s="11"/>
      <c r="T7" s="11" t="n">
        <v>12</v>
      </c>
      <c r="U7" s="11" t="n">
        <v>26</v>
      </c>
      <c r="V7" s="11" t="n">
        <v>33</v>
      </c>
      <c r="W7" s="11" t="n">
        <v>96</v>
      </c>
      <c r="X7" s="11"/>
      <c r="Y7" s="11" t="n">
        <v>84</v>
      </c>
      <c r="Z7" s="11" t="n">
        <v>27</v>
      </c>
      <c r="AA7" s="11" t="n">
        <v>34</v>
      </c>
      <c r="AB7" s="11" t="n">
        <v>15</v>
      </c>
      <c r="AC7" s="11" t="n">
        <v>13</v>
      </c>
      <c r="AD7" s="11" t="n">
        <v>9</v>
      </c>
      <c r="AE7" s="11"/>
      <c r="AF7" s="11" t="n">
        <v>74</v>
      </c>
      <c r="AG7" s="11"/>
      <c r="AH7" s="11" t="n">
        <v>171</v>
      </c>
      <c r="AI7" s="11"/>
      <c r="AJ7" s="11" t="n">
        <v>46</v>
      </c>
      <c r="AK7" s="11" t="n">
        <v>35</v>
      </c>
      <c r="AL7" s="11" t="n">
        <v>39</v>
      </c>
      <c r="AM7" s="11" t="n">
        <v>19</v>
      </c>
      <c r="AN7" s="11" t="n">
        <v>8</v>
      </c>
      <c r="AO7" s="11" t="n">
        <v>17</v>
      </c>
      <c r="AP7" s="11" t="n">
        <v>18</v>
      </c>
    </row>
    <row r="8" ht="30" customHeight="1">
      <c r="B8" s="12" t="s">
        <v>20</v>
      </c>
      <c r="C8" s="12" t="n">
        <v>181</v>
      </c>
      <c r="D8" s="12" t="n">
        <v>81</v>
      </c>
      <c r="E8" s="12" t="n">
        <v>100</v>
      </c>
      <c r="F8" s="12"/>
      <c r="G8" s="12" t="n">
        <v>27</v>
      </c>
      <c r="H8" s="12" t="n">
        <v>32</v>
      </c>
      <c r="I8" s="12" t="n">
        <v>34</v>
      </c>
      <c r="J8" s="12" t="n">
        <v>27</v>
      </c>
      <c r="K8" s="12" t="n">
        <v>25</v>
      </c>
      <c r="L8" s="12" t="n">
        <v>35</v>
      </c>
      <c r="M8" s="12"/>
      <c r="N8" s="12" t="n">
        <v>13</v>
      </c>
      <c r="O8" s="12" t="n">
        <v>43</v>
      </c>
      <c r="P8" s="12" t="n">
        <v>46</v>
      </c>
      <c r="Q8" s="12" t="n">
        <v>48</v>
      </c>
      <c r="R8" s="12" t="n">
        <v>31</v>
      </c>
      <c r="S8" s="12"/>
      <c r="T8" s="12" t="n">
        <v>13</v>
      </c>
      <c r="U8" s="12" t="n">
        <v>29</v>
      </c>
      <c r="V8" s="12" t="n">
        <v>37</v>
      </c>
      <c r="W8" s="12" t="n">
        <v>87</v>
      </c>
      <c r="X8" s="12"/>
      <c r="Y8" s="12" t="n">
        <v>75</v>
      </c>
      <c r="Z8" s="12" t="n">
        <v>26</v>
      </c>
      <c r="AA8" s="12" t="n">
        <v>39</v>
      </c>
      <c r="AB8" s="12" t="n">
        <v>18</v>
      </c>
      <c r="AC8" s="12" t="n">
        <v>12</v>
      </c>
      <c r="AD8" s="12" t="n">
        <v>11</v>
      </c>
      <c r="AE8" s="12"/>
      <c r="AF8" s="12" t="n">
        <v>74</v>
      </c>
      <c r="AG8" s="12"/>
      <c r="AH8" s="12" t="n">
        <v>170</v>
      </c>
      <c r="AI8" s="12"/>
      <c r="AJ8" s="12" t="n">
        <v>41</v>
      </c>
      <c r="AK8" s="12" t="n">
        <v>35</v>
      </c>
      <c r="AL8" s="12" t="n">
        <v>34</v>
      </c>
      <c r="AM8" s="12" t="n">
        <v>19</v>
      </c>
      <c r="AN8" s="12" t="n">
        <v>10</v>
      </c>
      <c r="AO8" s="12" t="n">
        <v>15</v>
      </c>
      <c r="AP8" s="12" t="n">
        <v>26</v>
      </c>
    </row>
    <row r="9">
      <c r="B9" s="20" t="s">
        <v>387</v>
      </c>
      <c r="C9" s="19" t="n">
        <v>0.578883068861672</v>
      </c>
      <c r="D9" s="19" t="n">
        <v>0.669273528355078</v>
      </c>
      <c r="E9" s="19" t="n">
        <v>0.505364262245095</v>
      </c>
      <c r="F9" s="19"/>
      <c r="G9" s="19" t="n">
        <v>0.616342739248096</v>
      </c>
      <c r="H9" s="19" t="n">
        <v>0.498885431246915</v>
      </c>
      <c r="I9" s="19" t="n">
        <v>0.659453539515314</v>
      </c>
      <c r="J9" s="19" t="n">
        <v>0.723125416212326</v>
      </c>
      <c r="K9" s="19" t="n">
        <v>0.497238062533891</v>
      </c>
      <c r="L9" s="19" t="n">
        <v>0.489760907717323</v>
      </c>
      <c r="M9" s="19"/>
      <c r="N9" s="19" t="n">
        <v>0.377081026240169</v>
      </c>
      <c r="O9" s="19" t="n">
        <v>0.628293821701908</v>
      </c>
      <c r="P9" s="19" t="n">
        <v>0.565348413676337</v>
      </c>
      <c r="Q9" s="19" t="n">
        <v>0.571576485551914</v>
      </c>
      <c r="R9" s="19" t="n">
        <v>0.623500846414525</v>
      </c>
      <c r="S9" s="19"/>
      <c r="T9" s="19" t="n">
        <v>0.260266362808957</v>
      </c>
      <c r="U9" s="19" t="n">
        <v>0.583672695694239</v>
      </c>
      <c r="V9" s="19" t="n">
        <v>0.522367655972157</v>
      </c>
      <c r="W9" s="19" t="n">
        <v>0.619269577677817</v>
      </c>
      <c r="X9" s="19"/>
      <c r="Y9" s="19" t="n">
        <v>0.647213540807107</v>
      </c>
      <c r="Z9" s="19" t="n">
        <v>0.532189687394158</v>
      </c>
      <c r="AA9" s="19" t="n">
        <v>0.486758809048036</v>
      </c>
      <c r="AB9" s="19" t="n">
        <v>0.372535775501879</v>
      </c>
      <c r="AC9" s="19" t="n">
        <v>0.656721516385267</v>
      </c>
      <c r="AD9" s="19" t="n">
        <v>0.788415895768908</v>
      </c>
      <c r="AE9" s="19"/>
      <c r="AF9" s="19" t="n">
        <v>0.620311573432381</v>
      </c>
      <c r="AG9" s="19"/>
      <c r="AH9" s="19" t="n">
        <v>0.577806098071461</v>
      </c>
      <c r="AI9" s="19"/>
      <c r="AJ9" s="19" t="n">
        <v>0.571826179315602</v>
      </c>
      <c r="AK9" s="19" t="n">
        <v>0.536676955234785</v>
      </c>
      <c r="AL9" s="19" t="n">
        <v>0.598670898123544</v>
      </c>
      <c r="AM9" s="19" t="n">
        <v>0.798444759223205</v>
      </c>
      <c r="AN9" s="19" t="n">
        <v>0.608581853724223</v>
      </c>
      <c r="AO9" s="19" t="n">
        <v>0.603211263055448</v>
      </c>
      <c r="AP9" s="19" t="n">
        <v>0.43270957583707</v>
      </c>
    </row>
    <row r="10">
      <c r="B10" s="20" t="s">
        <v>371</v>
      </c>
      <c r="C10" s="19" t="n">
        <v>0.289805752016304</v>
      </c>
      <c r="D10" s="19" t="n">
        <v>0.240764177818172</v>
      </c>
      <c r="E10" s="19" t="n">
        <v>0.329693567941257</v>
      </c>
      <c r="F10" s="19"/>
      <c r="G10" s="19" t="n">
        <v>0.275899301311405</v>
      </c>
      <c r="H10" s="19" t="n">
        <v>0.479148605470345</v>
      </c>
      <c r="I10" s="19" t="n">
        <v>0.189335705531968</v>
      </c>
      <c r="J10" s="19" t="n">
        <v>0.189731324051005</v>
      </c>
      <c r="K10" s="19" t="n">
        <v>0.19263129851395</v>
      </c>
      <c r="L10" s="19" t="n">
        <v>0.371468560679662</v>
      </c>
      <c r="M10" s="19"/>
      <c r="N10" s="19" t="n">
        <v>0.396556773820528</v>
      </c>
      <c r="O10" s="19" t="n">
        <v>0.277264066343556</v>
      </c>
      <c r="P10" s="19" t="n">
        <v>0.311741863425444</v>
      </c>
      <c r="Q10" s="19" t="n">
        <v>0.296298658509823</v>
      </c>
      <c r="R10" s="19" t="n">
        <v>0.22086431073862</v>
      </c>
      <c r="S10" s="19"/>
      <c r="T10" s="19" t="n">
        <v>0.635616970368963</v>
      </c>
      <c r="U10" s="19" t="n">
        <v>0.281218601004132</v>
      </c>
      <c r="V10" s="19" t="n">
        <v>0.322669536992306</v>
      </c>
      <c r="W10" s="19" t="n">
        <v>0.277762268645959</v>
      </c>
      <c r="X10" s="19"/>
      <c r="Y10" s="19" t="n">
        <v>0.263836375843037</v>
      </c>
      <c r="Z10" s="19" t="n">
        <v>0.350481145358367</v>
      </c>
      <c r="AA10" s="19" t="n">
        <v>0.367589122549241</v>
      </c>
      <c r="AB10" s="19" t="n">
        <v>0.291221387274694</v>
      </c>
      <c r="AC10" s="19" t="n">
        <v>0.343278483614733</v>
      </c>
      <c r="AD10" s="19" t="n">
        <v>0</v>
      </c>
      <c r="AE10" s="19"/>
      <c r="AF10" s="19" t="n">
        <v>0.271505160599389</v>
      </c>
      <c r="AG10" s="19"/>
      <c r="AH10" s="19" t="n">
        <v>0.302139766234511</v>
      </c>
      <c r="AI10" s="19"/>
      <c r="AJ10" s="19" t="n">
        <v>0.312499466539066</v>
      </c>
      <c r="AK10" s="19" t="n">
        <v>0.373766540294136</v>
      </c>
      <c r="AL10" s="19" t="n">
        <v>0.222279597237311</v>
      </c>
      <c r="AM10" s="19" t="n">
        <v>0.14448000238513</v>
      </c>
      <c r="AN10" s="19" t="n">
        <v>0.268935979872366</v>
      </c>
      <c r="AO10" s="19" t="n">
        <v>0.279784666562421</v>
      </c>
      <c r="AP10" s="19" t="n">
        <v>0.351313070531068</v>
      </c>
    </row>
    <row r="11">
      <c r="B11" s="20" t="s">
        <v>209</v>
      </c>
      <c r="C11" s="21" t="n">
        <v>0.131311179122024</v>
      </c>
      <c r="D11" s="21" t="n">
        <v>0.0899622938267491</v>
      </c>
      <c r="E11" s="21" t="n">
        <v>0.164942169813648</v>
      </c>
      <c r="F11" s="21"/>
      <c r="G11" s="21" t="n">
        <v>0.107757959440499</v>
      </c>
      <c r="H11" s="21" t="n">
        <v>0.0219659632827402</v>
      </c>
      <c r="I11" s="21" t="n">
        <v>0.151210754952718</v>
      </c>
      <c r="J11" s="21" t="n">
        <v>0.0871432597366685</v>
      </c>
      <c r="K11" s="21" t="n">
        <v>0.310130638952159</v>
      </c>
      <c r="L11" s="21" t="n">
        <v>0.138770531603015</v>
      </c>
      <c r="M11" s="21"/>
      <c r="N11" s="21" t="n">
        <v>0.226362199939303</v>
      </c>
      <c r="O11" s="21" t="n">
        <v>0.0944421119545368</v>
      </c>
      <c r="P11" s="21" t="n">
        <v>0.12290972289822</v>
      </c>
      <c r="Q11" s="21" t="n">
        <v>0.132124855938263</v>
      </c>
      <c r="R11" s="21" t="n">
        <v>0.155634842846855</v>
      </c>
      <c r="S11" s="21"/>
      <c r="T11" s="21" t="n">
        <v>0.10411666682208</v>
      </c>
      <c r="U11" s="21" t="n">
        <v>0.135108703301629</v>
      </c>
      <c r="V11" s="21" t="n">
        <v>0.154962807035537</v>
      </c>
      <c r="W11" s="21" t="n">
        <v>0.102968153676224</v>
      </c>
      <c r="X11" s="21"/>
      <c r="Y11" s="21" t="n">
        <v>0.0889500833498559</v>
      </c>
      <c r="Z11" s="21" t="n">
        <v>0.117329167247475</v>
      </c>
      <c r="AA11" s="21" t="n">
        <v>0.145652068402723</v>
      </c>
      <c r="AB11" s="21" t="n">
        <v>0.336242837223427</v>
      </c>
      <c r="AC11" s="21" t="n">
        <v>0</v>
      </c>
      <c r="AD11" s="21" t="n">
        <v>0.211584104231092</v>
      </c>
      <c r="AE11" s="21"/>
      <c r="AF11" s="21" t="n">
        <v>0.108183265968231</v>
      </c>
      <c r="AG11" s="21"/>
      <c r="AH11" s="21" t="n">
        <v>0.120054135694029</v>
      </c>
      <c r="AI11" s="21"/>
      <c r="AJ11" s="21" t="n">
        <v>0.115674354145332</v>
      </c>
      <c r="AK11" s="21" t="n">
        <v>0.0895565044710793</v>
      </c>
      <c r="AL11" s="21" t="n">
        <v>0.179049504639146</v>
      </c>
      <c r="AM11" s="21" t="n">
        <v>0.0570752383916642</v>
      </c>
      <c r="AN11" s="21" t="n">
        <v>0.122482166403412</v>
      </c>
      <c r="AO11" s="21" t="n">
        <v>0.117004070382131</v>
      </c>
      <c r="AP11" s="21" t="n">
        <v>0.215977353631862</v>
      </c>
    </row>
    <row r="12">
      <c r="B12" s="18" t="s">
        <v>351</v>
      </c>
    </row>
    <row r="13">
      <c r="B13" t="s">
        <v>65</v>
      </c>
    </row>
    <row r="14">
      <c r="B14" t="s">
        <v>66</v>
      </c>
    </row>
    <row r="16">
      <c r="B16" s="9" t="str">
        <f>=HYPERLINK("#'Contents'!A1", "Return to Contents")</f>
      </c>
    </row>
  </sheetData>
  <mergeCells count="9">
    <mergeCell ref="D5:E5"/>
    <mergeCell ref="G5:L5"/>
    <mergeCell ref="N5:R5"/>
    <mergeCell ref="T5:W5"/>
    <mergeCell ref="Y5:AD5"/>
    <mergeCell ref="AF5:AF5"/>
    <mergeCell ref="AH5:AH5"/>
    <mergeCell ref="AJ5:AP5"/>
    <mergeCell ref="D2:AJ2"/>
  </mergeCells>
  <pageMargins left="0.7" right="0.7" top="0.75" bottom="0.75" header="0.3" footer="0.3"/>
  <pageSetup paperSize="9" orientation="portrait" horizontalDpi="300" verticalDpi="300" r:id="rId2"/>
  <drawing r:id="rId1"/>
</worksheet>
</file>

<file path=xl/worksheets/sheet1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2.21" hidden="0" customWidth="1"/>
    <col min="20" max="20" width="10.71" hidden="0" customWidth="1"/>
    <col min="21" max="21" width="10.71" hidden="0" customWidth="1"/>
    <col min="22" max="22" width="10.71" hidden="0" customWidth="1"/>
    <col min="23" max="23" width="10.71" hidden="0" customWidth="1"/>
    <col min="24" max="24" width="2.2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2.21" hidden="0" customWidth="1"/>
    <col min="34" max="34" width="10.71" hidden="0" customWidth="1"/>
    <col min="35" max="35" width="2.2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s>
  <sheetData>
    <row r="2" ht="40" customHeight="1">
      <c r="D2" s="16" t="s">
        <v>390</v>
      </c>
    </row>
    <row r="5" ht="30" customHeight="1">
      <c r="B5" s="17"/>
      <c r="C5" s="17"/>
      <c r="D5" s="17" t="s">
        <v>51</v>
      </c>
      <c r="E5" s="17"/>
      <c r="F5" s="17"/>
      <c r="G5" s="17" t="s">
        <v>52</v>
      </c>
      <c r="H5" s="17"/>
      <c r="I5" s="17"/>
      <c r="J5" s="17"/>
      <c r="K5" s="17"/>
      <c r="L5" s="17"/>
      <c r="M5" s="17"/>
      <c r="N5" s="17" t="s">
        <v>53</v>
      </c>
      <c r="O5" s="17"/>
      <c r="P5" s="17"/>
      <c r="Q5" s="17"/>
      <c r="R5" s="17"/>
      <c r="S5" s="17"/>
      <c r="T5" s="17" t="s">
        <v>54</v>
      </c>
      <c r="U5" s="17"/>
      <c r="V5" s="17"/>
      <c r="W5" s="17"/>
      <c r="X5" s="17"/>
      <c r="Y5" s="17" t="s">
        <v>55</v>
      </c>
      <c r="Z5" s="17"/>
      <c r="AA5" s="17"/>
      <c r="AB5" s="17"/>
      <c r="AC5" s="17"/>
      <c r="AD5" s="17"/>
      <c r="AE5" s="17"/>
      <c r="AF5" s="17" t="s">
        <v>42</v>
      </c>
      <c r="AG5" s="17"/>
      <c r="AH5" s="17" t="s">
        <v>43</v>
      </c>
      <c r="AI5" s="17"/>
      <c r="AJ5" s="17" t="s">
        <v>56</v>
      </c>
      <c r="AK5" s="17"/>
      <c r="AL5" s="17"/>
      <c r="AM5" s="17"/>
      <c r="AN5" s="17"/>
      <c r="AO5" s="17"/>
      <c r="AP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R6" s="13" t="s">
        <v>31</v>
      </c>
      <c r="T6" s="13" t="s">
        <v>32</v>
      </c>
      <c r="U6" s="13" t="s">
        <v>33</v>
      </c>
      <c r="V6" s="13" t="s">
        <v>34</v>
      </c>
      <c r="W6" s="13" t="s">
        <v>35</v>
      </c>
      <c r="Y6" s="13" t="s">
        <v>36</v>
      </c>
      <c r="Z6" s="13" t="s">
        <v>37</v>
      </c>
      <c r="AA6" s="13" t="s">
        <v>38</v>
      </c>
      <c r="AB6" s="13" t="s">
        <v>39</v>
      </c>
      <c r="AC6" s="13" t="s">
        <v>40</v>
      </c>
      <c r="AD6" s="13" t="s">
        <v>41</v>
      </c>
      <c r="AF6" s="13" t="s">
        <v>42</v>
      </c>
      <c r="AH6" s="13" t="s">
        <v>43</v>
      </c>
      <c r="AJ6" s="13" t="s">
        <v>44</v>
      </c>
      <c r="AK6" s="13" t="s">
        <v>45</v>
      </c>
      <c r="AL6" s="13" t="s">
        <v>46</v>
      </c>
      <c r="AM6" s="13" t="s">
        <v>47</v>
      </c>
      <c r="AN6" s="13" t="s">
        <v>48</v>
      </c>
      <c r="AO6" s="13" t="s">
        <v>49</v>
      </c>
      <c r="AP6" s="13" t="s">
        <v>50</v>
      </c>
    </row>
    <row r="7" ht="30" customHeight="1">
      <c r="B7" s="11" t="s">
        <v>19</v>
      </c>
      <c r="C7" s="11" t="n">
        <v>180</v>
      </c>
      <c r="D7" s="11" t="n">
        <v>87</v>
      </c>
      <c r="E7" s="11" t="n">
        <v>93</v>
      </c>
      <c r="F7" s="11"/>
      <c r="G7" s="11" t="n">
        <v>15</v>
      </c>
      <c r="H7" s="11" t="n">
        <v>37</v>
      </c>
      <c r="I7" s="11" t="n">
        <v>35</v>
      </c>
      <c r="J7" s="11" t="n">
        <v>29</v>
      </c>
      <c r="K7" s="11" t="n">
        <v>22</v>
      </c>
      <c r="L7" s="11" t="n">
        <v>42</v>
      </c>
      <c r="M7" s="11"/>
      <c r="N7" s="11" t="n">
        <v>7</v>
      </c>
      <c r="O7" s="11" t="n">
        <v>26</v>
      </c>
      <c r="P7" s="11" t="n">
        <v>46</v>
      </c>
      <c r="Q7" s="11" t="n">
        <v>71</v>
      </c>
      <c r="R7" s="11" t="n">
        <v>30</v>
      </c>
      <c r="S7" s="11"/>
      <c r="T7" s="11" t="n">
        <v>6</v>
      </c>
      <c r="U7" s="11" t="n">
        <v>25</v>
      </c>
      <c r="V7" s="11" t="n">
        <v>28</v>
      </c>
      <c r="W7" s="11" t="n">
        <v>99</v>
      </c>
      <c r="X7" s="11"/>
      <c r="Y7" s="11" t="n">
        <v>78</v>
      </c>
      <c r="Z7" s="11" t="n">
        <v>17</v>
      </c>
      <c r="AA7" s="11" t="n">
        <v>48</v>
      </c>
      <c r="AB7" s="11" t="n">
        <v>10</v>
      </c>
      <c r="AC7" s="11" t="n">
        <v>13</v>
      </c>
      <c r="AD7" s="11" t="n">
        <v>8</v>
      </c>
      <c r="AE7" s="11"/>
      <c r="AF7" s="11" t="n">
        <v>76</v>
      </c>
      <c r="AG7" s="11"/>
      <c r="AH7" s="11" t="n">
        <v>165</v>
      </c>
      <c r="AI7" s="11"/>
      <c r="AJ7" s="11" t="n">
        <v>46</v>
      </c>
      <c r="AK7" s="11" t="n">
        <v>40</v>
      </c>
      <c r="AL7" s="11" t="n">
        <v>34</v>
      </c>
      <c r="AM7" s="11" t="n">
        <v>21</v>
      </c>
      <c r="AN7" s="11" t="n">
        <v>11</v>
      </c>
      <c r="AO7" s="11" t="n">
        <v>14</v>
      </c>
      <c r="AP7" s="11" t="n">
        <v>14</v>
      </c>
    </row>
    <row r="8" ht="30" customHeight="1">
      <c r="B8" s="12" t="s">
        <v>20</v>
      </c>
      <c r="C8" s="12" t="n">
        <v>180</v>
      </c>
      <c r="D8" s="12" t="n">
        <v>86</v>
      </c>
      <c r="E8" s="12" t="n">
        <v>94</v>
      </c>
      <c r="F8" s="12"/>
      <c r="G8" s="12" t="n">
        <v>12</v>
      </c>
      <c r="H8" s="12" t="n">
        <v>34</v>
      </c>
      <c r="I8" s="12" t="n">
        <v>32</v>
      </c>
      <c r="J8" s="12" t="n">
        <v>26</v>
      </c>
      <c r="K8" s="12" t="n">
        <v>28</v>
      </c>
      <c r="L8" s="12" t="n">
        <v>48</v>
      </c>
      <c r="M8" s="12"/>
      <c r="N8" s="12" t="n">
        <v>8</v>
      </c>
      <c r="O8" s="12" t="n">
        <v>31</v>
      </c>
      <c r="P8" s="12" t="n">
        <v>55</v>
      </c>
      <c r="Q8" s="12" t="n">
        <v>61</v>
      </c>
      <c r="R8" s="12" t="n">
        <v>24</v>
      </c>
      <c r="S8" s="12"/>
      <c r="T8" s="12" t="n">
        <v>6</v>
      </c>
      <c r="U8" s="12" t="n">
        <v>31</v>
      </c>
      <c r="V8" s="12" t="n">
        <v>31</v>
      </c>
      <c r="W8" s="12" t="n">
        <v>89</v>
      </c>
      <c r="X8" s="12"/>
      <c r="Y8" s="12" t="n">
        <v>70</v>
      </c>
      <c r="Z8" s="12" t="n">
        <v>15</v>
      </c>
      <c r="AA8" s="12" t="n">
        <v>56</v>
      </c>
      <c r="AB8" s="12" t="n">
        <v>11</v>
      </c>
      <c r="AC8" s="12" t="n">
        <v>10</v>
      </c>
      <c r="AD8" s="12" t="n">
        <v>10</v>
      </c>
      <c r="AE8" s="12"/>
      <c r="AF8" s="12" t="n">
        <v>79</v>
      </c>
      <c r="AG8" s="12"/>
      <c r="AH8" s="12" t="n">
        <v>163</v>
      </c>
      <c r="AI8" s="12"/>
      <c r="AJ8" s="12" t="n">
        <v>38</v>
      </c>
      <c r="AK8" s="12" t="n">
        <v>41</v>
      </c>
      <c r="AL8" s="12" t="n">
        <v>32</v>
      </c>
      <c r="AM8" s="12" t="n">
        <v>24</v>
      </c>
      <c r="AN8" s="12" t="n">
        <v>13</v>
      </c>
      <c r="AO8" s="12" t="n">
        <v>12</v>
      </c>
      <c r="AP8" s="12" t="n">
        <v>20</v>
      </c>
    </row>
    <row r="9">
      <c r="B9" s="20" t="s">
        <v>389</v>
      </c>
      <c r="C9" s="19" t="n">
        <v>0.703655417146269</v>
      </c>
      <c r="D9" s="19" t="n">
        <v>0.727912760044636</v>
      </c>
      <c r="E9" s="19" t="n">
        <v>0.681629828200548</v>
      </c>
      <c r="F9" s="19"/>
      <c r="G9" s="19" t="n">
        <v>0.789638092976177</v>
      </c>
      <c r="H9" s="19" t="n">
        <v>0.647883453374947</v>
      </c>
      <c r="I9" s="19" t="n">
        <v>0.732096670833862</v>
      </c>
      <c r="J9" s="19" t="n">
        <v>0.682129711899204</v>
      </c>
      <c r="K9" s="19" t="n">
        <v>0.908916358911963</v>
      </c>
      <c r="L9" s="19" t="n">
        <v>0.596257846539548</v>
      </c>
      <c r="M9" s="19"/>
      <c r="N9" s="19" t="n">
        <v>0.732642911892392</v>
      </c>
      <c r="O9" s="19" t="n">
        <v>0.618929968564407</v>
      </c>
      <c r="P9" s="19" t="n">
        <v>0.781384805943843</v>
      </c>
      <c r="Q9" s="19" t="n">
        <v>0.664703480065985</v>
      </c>
      <c r="R9" s="19" t="n">
        <v>0.724525083318207</v>
      </c>
      <c r="S9" s="19"/>
      <c r="T9" s="19" t="n">
        <v>0.321126812871178</v>
      </c>
      <c r="U9" s="19" t="n">
        <v>0.724737398770525</v>
      </c>
      <c r="V9" s="19" t="n">
        <v>0.752585724613961</v>
      </c>
      <c r="W9" s="19" t="n">
        <v>0.709800489206815</v>
      </c>
      <c r="X9" s="19"/>
      <c r="Y9" s="19" t="n">
        <v>0.685599296777606</v>
      </c>
      <c r="Z9" s="19" t="n">
        <v>0.685019504509483</v>
      </c>
      <c r="AA9" s="19" t="n">
        <v>0.708090458792084</v>
      </c>
      <c r="AB9" s="19" t="n">
        <v>0.547056350459693</v>
      </c>
      <c r="AC9" s="19" t="n">
        <v>0.820477138784666</v>
      </c>
      <c r="AD9" s="19" t="n">
        <v>0.685921074462738</v>
      </c>
      <c r="AE9" s="19"/>
      <c r="AF9" s="19" t="n">
        <v>0.686038340054295</v>
      </c>
      <c r="AG9" s="19"/>
      <c r="AH9" s="19" t="n">
        <v>0.701342700816311</v>
      </c>
      <c r="AI9" s="19"/>
      <c r="AJ9" s="19" t="n">
        <v>0.768903155543159</v>
      </c>
      <c r="AK9" s="19" t="n">
        <v>0.652888261332124</v>
      </c>
      <c r="AL9" s="19" t="n">
        <v>0.686833688924274</v>
      </c>
      <c r="AM9" s="19" t="n">
        <v>0.521642659929423</v>
      </c>
      <c r="AN9" s="19" t="n">
        <v>0.781916494214905</v>
      </c>
      <c r="AO9" s="19" t="n">
        <v>0.945864367089324</v>
      </c>
      <c r="AP9" s="19" t="n">
        <v>0.738175049662308</v>
      </c>
    </row>
    <row r="10">
      <c r="B10" s="20" t="s">
        <v>371</v>
      </c>
      <c r="C10" s="19" t="n">
        <v>0.193728043105069</v>
      </c>
      <c r="D10" s="19" t="n">
        <v>0.190515290499302</v>
      </c>
      <c r="E10" s="19" t="n">
        <v>0.19664521208666</v>
      </c>
      <c r="F10" s="19"/>
      <c r="G10" s="19" t="n">
        <v>0.210361907023823</v>
      </c>
      <c r="H10" s="19" t="n">
        <v>0.316114107147299</v>
      </c>
      <c r="I10" s="19" t="n">
        <v>0.137076042923962</v>
      </c>
      <c r="J10" s="19" t="n">
        <v>0.141372873440632</v>
      </c>
      <c r="K10" s="19" t="n">
        <v>0.0910836410880367</v>
      </c>
      <c r="L10" s="19" t="n">
        <v>0.228464918675647</v>
      </c>
      <c r="M10" s="19"/>
      <c r="N10" s="19" t="n">
        <v>0.143456697286811</v>
      </c>
      <c r="O10" s="19" t="n">
        <v>0.165551493139884</v>
      </c>
      <c r="P10" s="19" t="n">
        <v>0.123785106463827</v>
      </c>
      <c r="Q10" s="19" t="n">
        <v>0.28281643699461</v>
      </c>
      <c r="R10" s="19" t="n">
        <v>0.181551452386652</v>
      </c>
      <c r="S10" s="19"/>
      <c r="T10" s="19" t="n">
        <v>0.491521836436199</v>
      </c>
      <c r="U10" s="19" t="n">
        <v>0.198955740690998</v>
      </c>
      <c r="V10" s="19" t="n">
        <v>0.179471230453401</v>
      </c>
      <c r="W10" s="19" t="n">
        <v>0.182511716541354</v>
      </c>
      <c r="X10" s="19"/>
      <c r="Y10" s="19" t="n">
        <v>0.218012534657037</v>
      </c>
      <c r="Z10" s="19" t="n">
        <v>0.314980495490517</v>
      </c>
      <c r="AA10" s="19" t="n">
        <v>0.180309131359383</v>
      </c>
      <c r="AB10" s="19" t="n">
        <v>0.160423770819651</v>
      </c>
      <c r="AC10" s="19" t="n">
        <v>0.179522861215334</v>
      </c>
      <c r="AD10" s="19" t="n">
        <v>0.0981906108651962</v>
      </c>
      <c r="AE10" s="19"/>
      <c r="AF10" s="19" t="n">
        <v>0.210027337541181</v>
      </c>
      <c r="AG10" s="19"/>
      <c r="AH10" s="19" t="n">
        <v>0.198838666429204</v>
      </c>
      <c r="AI10" s="19"/>
      <c r="AJ10" s="19" t="n">
        <v>0.128611722311528</v>
      </c>
      <c r="AK10" s="19" t="n">
        <v>0.193682358094665</v>
      </c>
      <c r="AL10" s="19" t="n">
        <v>0.239511595943043</v>
      </c>
      <c r="AM10" s="19" t="n">
        <v>0.277134853186887</v>
      </c>
      <c r="AN10" s="19" t="n">
        <v>0.218083505785095</v>
      </c>
      <c r="AO10" s="19" t="n">
        <v>0.0541356329106759</v>
      </c>
      <c r="AP10" s="19" t="n">
        <v>0.209757748110111</v>
      </c>
    </row>
    <row r="11">
      <c r="B11" s="20" t="s">
        <v>209</v>
      </c>
      <c r="C11" s="21" t="n">
        <v>0.102616539748662</v>
      </c>
      <c r="D11" s="21" t="n">
        <v>0.081571949456062</v>
      </c>
      <c r="E11" s="21" t="n">
        <v>0.121724959712792</v>
      </c>
      <c r="F11" s="21"/>
      <c r="G11" s="21" t="n">
        <v>0</v>
      </c>
      <c r="H11" s="21" t="n">
        <v>0.0360024394777544</v>
      </c>
      <c r="I11" s="21" t="n">
        <v>0.130827286242176</v>
      </c>
      <c r="J11" s="21" t="n">
        <v>0.176497414660164</v>
      </c>
      <c r="K11" s="21" t="n">
        <v>0</v>
      </c>
      <c r="L11" s="21" t="n">
        <v>0.175277234784805</v>
      </c>
      <c r="M11" s="21"/>
      <c r="N11" s="21" t="n">
        <v>0.123900390820798</v>
      </c>
      <c r="O11" s="21" t="n">
        <v>0.215518538295708</v>
      </c>
      <c r="P11" s="21" t="n">
        <v>0.0948300875923301</v>
      </c>
      <c r="Q11" s="21" t="n">
        <v>0.0524800829394056</v>
      </c>
      <c r="R11" s="21" t="n">
        <v>0.0939234642951411</v>
      </c>
      <c r="S11" s="21"/>
      <c r="T11" s="21" t="n">
        <v>0.187351350692623</v>
      </c>
      <c r="U11" s="21" t="n">
        <v>0.0763068605384777</v>
      </c>
      <c r="V11" s="21" t="n">
        <v>0.0679430449326382</v>
      </c>
      <c r="W11" s="21" t="n">
        <v>0.10768779425183</v>
      </c>
      <c r="X11" s="21"/>
      <c r="Y11" s="21" t="n">
        <v>0.0963881685653566</v>
      </c>
      <c r="Z11" s="21" t="n">
        <v>0</v>
      </c>
      <c r="AA11" s="21" t="n">
        <v>0.111600409848533</v>
      </c>
      <c r="AB11" s="21" t="n">
        <v>0.292519878720656</v>
      </c>
      <c r="AC11" s="21" t="n">
        <v>0</v>
      </c>
      <c r="AD11" s="21" t="n">
        <v>0.215888314672066</v>
      </c>
      <c r="AE11" s="21"/>
      <c r="AF11" s="21" t="n">
        <v>0.103934322404524</v>
      </c>
      <c r="AG11" s="21"/>
      <c r="AH11" s="21" t="n">
        <v>0.0998186327544846</v>
      </c>
      <c r="AI11" s="21"/>
      <c r="AJ11" s="21" t="n">
        <v>0.102485122145313</v>
      </c>
      <c r="AK11" s="21" t="n">
        <v>0.153429380573211</v>
      </c>
      <c r="AL11" s="21" t="n">
        <v>0.0736547151326827</v>
      </c>
      <c r="AM11" s="21" t="n">
        <v>0.20122248688369</v>
      </c>
      <c r="AN11" s="21" t="n">
        <v>0</v>
      </c>
      <c r="AO11" s="21" t="n">
        <v>0</v>
      </c>
      <c r="AP11" s="21" t="n">
        <v>0.0520672022275812</v>
      </c>
    </row>
    <row r="12">
      <c r="B12" s="18" t="s">
        <v>351</v>
      </c>
    </row>
    <row r="13">
      <c r="B13" t="s">
        <v>65</v>
      </c>
    </row>
    <row r="14">
      <c r="B14" t="s">
        <v>66</v>
      </c>
    </row>
    <row r="16">
      <c r="B16" s="9" t="str">
        <f>=HYPERLINK("#'Contents'!A1", "Return to Contents")</f>
      </c>
    </row>
  </sheetData>
  <mergeCells count="9">
    <mergeCell ref="D5:E5"/>
    <mergeCell ref="G5:L5"/>
    <mergeCell ref="N5:R5"/>
    <mergeCell ref="T5:W5"/>
    <mergeCell ref="Y5:AD5"/>
    <mergeCell ref="AF5:AF5"/>
    <mergeCell ref="AH5:AH5"/>
    <mergeCell ref="AJ5:AP5"/>
    <mergeCell ref="D2:AJ2"/>
  </mergeCells>
  <pageMargins left="0.7" right="0.7" top="0.75" bottom="0.75" header="0.3" footer="0.3"/>
  <pageSetup paperSize="9" orientation="portrait" horizontalDpi="300" verticalDpi="300" r:id="rId2"/>
  <drawing r:id="rId1"/>
</worksheet>
</file>

<file path=xl/worksheets/sheet1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2.21" hidden="0" customWidth="1"/>
    <col min="20" max="20" width="10.71" hidden="0" customWidth="1"/>
    <col min="21" max="21" width="10.71" hidden="0" customWidth="1"/>
    <col min="22" max="22" width="10.71" hidden="0" customWidth="1"/>
    <col min="23" max="23" width="10.71" hidden="0" customWidth="1"/>
    <col min="24" max="24" width="2.2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2.21" hidden="0" customWidth="1"/>
    <col min="34" max="34" width="10.71" hidden="0" customWidth="1"/>
    <col min="35" max="35" width="2.2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s>
  <sheetData>
    <row r="2" ht="40" customHeight="1">
      <c r="D2" s="16" t="s">
        <v>393</v>
      </c>
    </row>
    <row r="5" ht="30" customHeight="1">
      <c r="B5" s="17"/>
      <c r="C5" s="17"/>
      <c r="D5" s="17" t="s">
        <v>51</v>
      </c>
      <c r="E5" s="17"/>
      <c r="F5" s="17"/>
      <c r="G5" s="17" t="s">
        <v>52</v>
      </c>
      <c r="H5" s="17"/>
      <c r="I5" s="17"/>
      <c r="J5" s="17"/>
      <c r="K5" s="17"/>
      <c r="L5" s="17"/>
      <c r="M5" s="17"/>
      <c r="N5" s="17" t="s">
        <v>53</v>
      </c>
      <c r="O5" s="17"/>
      <c r="P5" s="17"/>
      <c r="Q5" s="17"/>
      <c r="R5" s="17"/>
      <c r="S5" s="17"/>
      <c r="T5" s="17" t="s">
        <v>54</v>
      </c>
      <c r="U5" s="17"/>
      <c r="V5" s="17"/>
      <c r="W5" s="17"/>
      <c r="X5" s="17"/>
      <c r="Y5" s="17" t="s">
        <v>55</v>
      </c>
      <c r="Z5" s="17"/>
      <c r="AA5" s="17"/>
      <c r="AB5" s="17"/>
      <c r="AC5" s="17"/>
      <c r="AD5" s="17"/>
      <c r="AE5" s="17"/>
      <c r="AF5" s="17" t="s">
        <v>42</v>
      </c>
      <c r="AG5" s="17"/>
      <c r="AH5" s="17" t="s">
        <v>43</v>
      </c>
      <c r="AI5" s="17"/>
      <c r="AJ5" s="17" t="s">
        <v>56</v>
      </c>
      <c r="AK5" s="17"/>
      <c r="AL5" s="17"/>
      <c r="AM5" s="17"/>
      <c r="AN5" s="17"/>
      <c r="AO5" s="17"/>
      <c r="AP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R6" s="13" t="s">
        <v>31</v>
      </c>
      <c r="T6" s="13" t="s">
        <v>32</v>
      </c>
      <c r="U6" s="13" t="s">
        <v>33</v>
      </c>
      <c r="V6" s="13" t="s">
        <v>34</v>
      </c>
      <c r="W6" s="13" t="s">
        <v>35</v>
      </c>
      <c r="Y6" s="13" t="s">
        <v>36</v>
      </c>
      <c r="Z6" s="13" t="s">
        <v>37</v>
      </c>
      <c r="AA6" s="13" t="s">
        <v>38</v>
      </c>
      <c r="AB6" s="13" t="s">
        <v>39</v>
      </c>
      <c r="AC6" s="13" t="s">
        <v>40</v>
      </c>
      <c r="AD6" s="13" t="s">
        <v>41</v>
      </c>
      <c r="AF6" s="13" t="s">
        <v>42</v>
      </c>
      <c r="AH6" s="13" t="s">
        <v>43</v>
      </c>
      <c r="AJ6" s="13" t="s">
        <v>44</v>
      </c>
      <c r="AK6" s="13" t="s">
        <v>45</v>
      </c>
      <c r="AL6" s="13" t="s">
        <v>46</v>
      </c>
      <c r="AM6" s="13" t="s">
        <v>47</v>
      </c>
      <c r="AN6" s="13" t="s">
        <v>48</v>
      </c>
      <c r="AO6" s="13" t="s">
        <v>49</v>
      </c>
      <c r="AP6" s="13" t="s">
        <v>50</v>
      </c>
    </row>
    <row r="7" ht="30" customHeight="1">
      <c r="B7" s="11" t="s">
        <v>19</v>
      </c>
      <c r="C7" s="11" t="n">
        <v>193</v>
      </c>
      <c r="D7" s="11" t="n">
        <v>93</v>
      </c>
      <c r="E7" s="11" t="n">
        <v>100</v>
      </c>
      <c r="F7" s="11"/>
      <c r="G7" s="11" t="n">
        <v>22</v>
      </c>
      <c r="H7" s="11" t="n">
        <v>33</v>
      </c>
      <c r="I7" s="11" t="n">
        <v>39</v>
      </c>
      <c r="J7" s="11" t="n">
        <v>40</v>
      </c>
      <c r="K7" s="11" t="n">
        <v>20</v>
      </c>
      <c r="L7" s="11" t="n">
        <v>39</v>
      </c>
      <c r="M7" s="11"/>
      <c r="N7" s="11" t="n">
        <v>7</v>
      </c>
      <c r="O7" s="11" t="n">
        <v>39</v>
      </c>
      <c r="P7" s="11" t="n">
        <v>40</v>
      </c>
      <c r="Q7" s="11" t="n">
        <v>79</v>
      </c>
      <c r="R7" s="11" t="n">
        <v>28</v>
      </c>
      <c r="S7" s="11"/>
      <c r="T7" s="11" t="n">
        <v>10</v>
      </c>
      <c r="U7" s="11" t="n">
        <v>27</v>
      </c>
      <c r="V7" s="11" t="n">
        <v>40</v>
      </c>
      <c r="W7" s="11" t="n">
        <v>93</v>
      </c>
      <c r="X7" s="11"/>
      <c r="Y7" s="11" t="n">
        <v>86</v>
      </c>
      <c r="Z7" s="11" t="n">
        <v>25</v>
      </c>
      <c r="AA7" s="11" t="n">
        <v>43</v>
      </c>
      <c r="AB7" s="11" t="n">
        <v>11</v>
      </c>
      <c r="AC7" s="11" t="n">
        <v>11</v>
      </c>
      <c r="AD7" s="11" t="n">
        <v>15</v>
      </c>
      <c r="AE7" s="11"/>
      <c r="AF7" s="11" t="n">
        <v>90</v>
      </c>
      <c r="AG7" s="11"/>
      <c r="AH7" s="11" t="n">
        <v>181</v>
      </c>
      <c r="AI7" s="11"/>
      <c r="AJ7" s="11" t="n">
        <v>57</v>
      </c>
      <c r="AK7" s="11" t="n">
        <v>35</v>
      </c>
      <c r="AL7" s="11" t="n">
        <v>34</v>
      </c>
      <c r="AM7" s="11" t="n">
        <v>20</v>
      </c>
      <c r="AN7" s="11" t="n">
        <v>14</v>
      </c>
      <c r="AO7" s="11" t="n">
        <v>16</v>
      </c>
      <c r="AP7" s="11" t="n">
        <v>17</v>
      </c>
    </row>
    <row r="8" ht="30" customHeight="1">
      <c r="B8" s="12" t="s">
        <v>20</v>
      </c>
      <c r="C8" s="12" t="n">
        <v>197</v>
      </c>
      <c r="D8" s="12" t="n">
        <v>94</v>
      </c>
      <c r="E8" s="12" t="n">
        <v>103</v>
      </c>
      <c r="F8" s="12"/>
      <c r="G8" s="12" t="n">
        <v>19</v>
      </c>
      <c r="H8" s="12" t="n">
        <v>31</v>
      </c>
      <c r="I8" s="12" t="n">
        <v>34</v>
      </c>
      <c r="J8" s="12" t="n">
        <v>37</v>
      </c>
      <c r="K8" s="12" t="n">
        <v>25</v>
      </c>
      <c r="L8" s="12" t="n">
        <v>51</v>
      </c>
      <c r="M8" s="12"/>
      <c r="N8" s="12" t="n">
        <v>9</v>
      </c>
      <c r="O8" s="12" t="n">
        <v>46</v>
      </c>
      <c r="P8" s="12" t="n">
        <v>53</v>
      </c>
      <c r="Q8" s="12" t="n">
        <v>67</v>
      </c>
      <c r="R8" s="12" t="n">
        <v>22</v>
      </c>
      <c r="S8" s="12"/>
      <c r="T8" s="12" t="n">
        <v>11</v>
      </c>
      <c r="U8" s="12" t="n">
        <v>31</v>
      </c>
      <c r="V8" s="12" t="n">
        <v>43</v>
      </c>
      <c r="W8" s="12" t="n">
        <v>90</v>
      </c>
      <c r="X8" s="12"/>
      <c r="Y8" s="12" t="n">
        <v>77</v>
      </c>
      <c r="Z8" s="12" t="n">
        <v>23</v>
      </c>
      <c r="AA8" s="12" t="n">
        <v>56</v>
      </c>
      <c r="AB8" s="12" t="n">
        <v>13</v>
      </c>
      <c r="AC8" s="12" t="n">
        <v>9</v>
      </c>
      <c r="AD8" s="12" t="n">
        <v>17</v>
      </c>
      <c r="AE8" s="12"/>
      <c r="AF8" s="12" t="n">
        <v>94</v>
      </c>
      <c r="AG8" s="12"/>
      <c r="AH8" s="12" t="n">
        <v>186</v>
      </c>
      <c r="AI8" s="12"/>
      <c r="AJ8" s="12" t="n">
        <v>53</v>
      </c>
      <c r="AK8" s="12" t="n">
        <v>36</v>
      </c>
      <c r="AL8" s="12" t="n">
        <v>30</v>
      </c>
      <c r="AM8" s="12" t="n">
        <v>20</v>
      </c>
      <c r="AN8" s="12" t="n">
        <v>18</v>
      </c>
      <c r="AO8" s="12" t="n">
        <v>14</v>
      </c>
      <c r="AP8" s="12" t="n">
        <v>27</v>
      </c>
    </row>
    <row r="9">
      <c r="B9" s="20" t="s">
        <v>391</v>
      </c>
      <c r="C9" s="19" t="n">
        <v>0.193510683582738</v>
      </c>
      <c r="D9" s="19" t="n">
        <v>0.113410397778128</v>
      </c>
      <c r="E9" s="19" t="n">
        <v>0.266639688893637</v>
      </c>
      <c r="F9" s="19"/>
      <c r="G9" s="19" t="n">
        <v>0.0822789590635835</v>
      </c>
      <c r="H9" s="19" t="n">
        <v>0.22610402249145</v>
      </c>
      <c r="I9" s="19" t="n">
        <v>0.236184175804472</v>
      </c>
      <c r="J9" s="19" t="n">
        <v>0.231214550765753</v>
      </c>
      <c r="K9" s="19" t="n">
        <v>0.0540044760924279</v>
      </c>
      <c r="L9" s="19" t="n">
        <v>0.227531451709329</v>
      </c>
      <c r="M9" s="19"/>
      <c r="N9" s="19" t="n">
        <v>0.115144485025238</v>
      </c>
      <c r="O9" s="19" t="n">
        <v>0.021518960605486</v>
      </c>
      <c r="P9" s="19" t="n">
        <v>0.291104371068691</v>
      </c>
      <c r="Q9" s="19" t="n">
        <v>0.246046391796322</v>
      </c>
      <c r="R9" s="19" t="n">
        <v>0.188892651883905</v>
      </c>
      <c r="S9" s="19"/>
      <c r="T9" s="19" t="n">
        <v>0.146464139367809</v>
      </c>
      <c r="U9" s="19" t="n">
        <v>0.198759881133568</v>
      </c>
      <c r="V9" s="19" t="n">
        <v>0.0694958900300397</v>
      </c>
      <c r="W9" s="19" t="n">
        <v>0.260358434148411</v>
      </c>
      <c r="X9" s="19"/>
      <c r="Y9" s="19" t="n">
        <v>0.216926480382295</v>
      </c>
      <c r="Z9" s="19" t="n">
        <v>0.183352882006202</v>
      </c>
      <c r="AA9" s="19" t="n">
        <v>0.224764949956804</v>
      </c>
      <c r="AB9" s="19" t="n">
        <v>0</v>
      </c>
      <c r="AC9" s="19" t="n">
        <v>0</v>
      </c>
      <c r="AD9" s="19" t="n">
        <v>0.225410089237238</v>
      </c>
      <c r="AE9" s="19"/>
      <c r="AF9" s="19" t="n">
        <v>0.280264487651069</v>
      </c>
      <c r="AG9" s="19"/>
      <c r="AH9" s="19" t="n">
        <v>0.189714096004045</v>
      </c>
      <c r="AI9" s="19"/>
      <c r="AJ9" s="19" t="n">
        <v>0.249410391670396</v>
      </c>
      <c r="AK9" s="19" t="n">
        <v>0.104497581318085</v>
      </c>
      <c r="AL9" s="19" t="n">
        <v>0.189831602541941</v>
      </c>
      <c r="AM9" s="19" t="n">
        <v>0.250229749478891</v>
      </c>
      <c r="AN9" s="19" t="n">
        <v>0.140046530441886</v>
      </c>
      <c r="AO9" s="19" t="n">
        <v>0.1919615041823</v>
      </c>
      <c r="AP9" s="19" t="n">
        <v>0.199285317821212</v>
      </c>
    </row>
    <row r="10">
      <c r="B10" s="20" t="s">
        <v>392</v>
      </c>
      <c r="C10" s="19" t="n">
        <v>0.690851505785566</v>
      </c>
      <c r="D10" s="19" t="n">
        <v>0.777616394643485</v>
      </c>
      <c r="E10" s="19" t="n">
        <v>0.611637930523576</v>
      </c>
      <c r="F10" s="19"/>
      <c r="G10" s="19" t="n">
        <v>0.917721040936417</v>
      </c>
      <c r="H10" s="19" t="n">
        <v>0.689478618403314</v>
      </c>
      <c r="I10" s="19" t="n">
        <v>0.631633289536692</v>
      </c>
      <c r="J10" s="19" t="n">
        <v>0.670296055491423</v>
      </c>
      <c r="K10" s="19" t="n">
        <v>0.746758507150525</v>
      </c>
      <c r="L10" s="19" t="n">
        <v>0.634399982839523</v>
      </c>
      <c r="M10" s="19"/>
      <c r="N10" s="19" t="n">
        <v>0.772505034571643</v>
      </c>
      <c r="O10" s="19" t="n">
        <v>0.861904232986814</v>
      </c>
      <c r="P10" s="19" t="n">
        <v>0.588064860509266</v>
      </c>
      <c r="Q10" s="19" t="n">
        <v>0.663807315219408</v>
      </c>
      <c r="R10" s="19" t="n">
        <v>0.631950891871098</v>
      </c>
      <c r="S10" s="19"/>
      <c r="T10" s="19" t="n">
        <v>0.753395864442468</v>
      </c>
      <c r="U10" s="19" t="n">
        <v>0.727872331471516</v>
      </c>
      <c r="V10" s="19" t="n">
        <v>0.797637568017149</v>
      </c>
      <c r="W10" s="19" t="n">
        <v>0.640690936096647</v>
      </c>
      <c r="X10" s="19"/>
      <c r="Y10" s="19" t="n">
        <v>0.726313055012302</v>
      </c>
      <c r="Z10" s="19" t="n">
        <v>0.7272712371525</v>
      </c>
      <c r="AA10" s="19" t="n">
        <v>0.614279927521211</v>
      </c>
      <c r="AB10" s="19" t="n">
        <v>0.755477105287263</v>
      </c>
      <c r="AC10" s="19" t="n">
        <v>0.923966519754978</v>
      </c>
      <c r="AD10" s="19" t="n">
        <v>0.644823239498036</v>
      </c>
      <c r="AE10" s="19"/>
      <c r="AF10" s="19" t="n">
        <v>0.635882354688528</v>
      </c>
      <c r="AG10" s="19"/>
      <c r="AH10" s="19" t="n">
        <v>0.704668223746709</v>
      </c>
      <c r="AI10" s="19"/>
      <c r="AJ10" s="19" t="n">
        <v>0.641457579962473</v>
      </c>
      <c r="AK10" s="19" t="n">
        <v>0.730506635519694</v>
      </c>
      <c r="AL10" s="19" t="n">
        <v>0.810168397458059</v>
      </c>
      <c r="AM10" s="19" t="n">
        <v>0.648603484377643</v>
      </c>
      <c r="AN10" s="19" t="n">
        <v>0.714282196336183</v>
      </c>
      <c r="AO10" s="19" t="n">
        <v>0.620032078003054</v>
      </c>
      <c r="AP10" s="19" t="n">
        <v>0.651945402109405</v>
      </c>
    </row>
    <row r="11">
      <c r="B11" s="20" t="s">
        <v>209</v>
      </c>
      <c r="C11" s="21" t="n">
        <v>0.115637810631696</v>
      </c>
      <c r="D11" s="21" t="n">
        <v>0.108973207578387</v>
      </c>
      <c r="E11" s="21" t="n">
        <v>0.121722380582786</v>
      </c>
      <c r="F11" s="21"/>
      <c r="G11" s="21" t="n">
        <v>0</v>
      </c>
      <c r="H11" s="21" t="n">
        <v>0.0844173591052361</v>
      </c>
      <c r="I11" s="21" t="n">
        <v>0.132182534658836</v>
      </c>
      <c r="J11" s="21" t="n">
        <v>0.0984893937428231</v>
      </c>
      <c r="K11" s="21" t="n">
        <v>0.199237016757047</v>
      </c>
      <c r="L11" s="21" t="n">
        <v>0.138068565451148</v>
      </c>
      <c r="M11" s="21"/>
      <c r="N11" s="21" t="n">
        <v>0.112350480403119</v>
      </c>
      <c r="O11" s="21" t="n">
        <v>0.1165768064077</v>
      </c>
      <c r="P11" s="21" t="n">
        <v>0.120830768422042</v>
      </c>
      <c r="Q11" s="21" t="n">
        <v>0.0901462929842701</v>
      </c>
      <c r="R11" s="21" t="n">
        <v>0.179156456244997</v>
      </c>
      <c r="S11" s="21"/>
      <c r="T11" s="21" t="n">
        <v>0.100139996189723</v>
      </c>
      <c r="U11" s="21" t="n">
        <v>0.073367787394916</v>
      </c>
      <c r="V11" s="21" t="n">
        <v>0.132866541952811</v>
      </c>
      <c r="W11" s="21" t="n">
        <v>0.0989506297549425</v>
      </c>
      <c r="X11" s="21"/>
      <c r="Y11" s="21" t="n">
        <v>0.0567604646054023</v>
      </c>
      <c r="Z11" s="21" t="n">
        <v>0.089375880841298</v>
      </c>
      <c r="AA11" s="21" t="n">
        <v>0.160955122521986</v>
      </c>
      <c r="AB11" s="21" t="n">
        <v>0.244522894712737</v>
      </c>
      <c r="AC11" s="21" t="n">
        <v>0.0760334802450219</v>
      </c>
      <c r="AD11" s="21" t="n">
        <v>0.129766671264726</v>
      </c>
      <c r="AE11" s="21"/>
      <c r="AF11" s="21" t="n">
        <v>0.0838531576604025</v>
      </c>
      <c r="AG11" s="21"/>
      <c r="AH11" s="21" t="n">
        <v>0.105617680249246</v>
      </c>
      <c r="AI11" s="21"/>
      <c r="AJ11" s="21" t="n">
        <v>0.109132028367131</v>
      </c>
      <c r="AK11" s="21" t="n">
        <v>0.164995783162221</v>
      </c>
      <c r="AL11" s="21" t="n">
        <v>0</v>
      </c>
      <c r="AM11" s="21" t="n">
        <v>0.101166766143465</v>
      </c>
      <c r="AN11" s="21" t="n">
        <v>0.145671273221931</v>
      </c>
      <c r="AO11" s="21" t="n">
        <v>0.188006417814647</v>
      </c>
      <c r="AP11" s="21" t="n">
        <v>0.148769280069383</v>
      </c>
    </row>
    <row r="12">
      <c r="B12" s="18" t="s">
        <v>351</v>
      </c>
    </row>
    <row r="13">
      <c r="B13" t="s">
        <v>65</v>
      </c>
    </row>
    <row r="14">
      <c r="B14" t="s">
        <v>66</v>
      </c>
    </row>
    <row r="16">
      <c r="B16" s="9" t="str">
        <f>=HYPERLINK("#'Contents'!A1", "Return to Contents")</f>
      </c>
    </row>
  </sheetData>
  <mergeCells count="9">
    <mergeCell ref="D5:E5"/>
    <mergeCell ref="G5:L5"/>
    <mergeCell ref="N5:R5"/>
    <mergeCell ref="T5:W5"/>
    <mergeCell ref="Y5:AD5"/>
    <mergeCell ref="AF5:AF5"/>
    <mergeCell ref="AH5:AH5"/>
    <mergeCell ref="AJ5:AP5"/>
    <mergeCell ref="D2:AJ2"/>
  </mergeCells>
  <pageMargins left="0.7" right="0.7" top="0.75" bottom="0.75" header="0.3" footer="0.3"/>
  <pageSetup paperSize="9" orientation="portrait" horizontalDpi="300" verticalDpi="300" r:id="rId2"/>
  <drawing r:id="rId1"/>
</worksheet>
</file>

<file path=xl/worksheets/sheet1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2.21" hidden="0" customWidth="1"/>
    <col min="20" max="20" width="10.71" hidden="0" customWidth="1"/>
    <col min="21" max="21" width="10.71" hidden="0" customWidth="1"/>
    <col min="22" max="22" width="10.71" hidden="0" customWidth="1"/>
    <col min="23" max="23" width="10.71" hidden="0" customWidth="1"/>
    <col min="24" max="24" width="2.2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2.21" hidden="0" customWidth="1"/>
    <col min="34" max="34" width="10.71" hidden="0" customWidth="1"/>
    <col min="35" max="35" width="2.2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s>
  <sheetData>
    <row r="2" ht="40" customHeight="1">
      <c r="D2" s="16" t="s">
        <v>395</v>
      </c>
    </row>
    <row r="5" ht="30" customHeight="1">
      <c r="B5" s="17"/>
      <c r="C5" s="17"/>
      <c r="D5" s="17" t="s">
        <v>51</v>
      </c>
      <c r="E5" s="17"/>
      <c r="F5" s="17"/>
      <c r="G5" s="17" t="s">
        <v>52</v>
      </c>
      <c r="H5" s="17"/>
      <c r="I5" s="17"/>
      <c r="J5" s="17"/>
      <c r="K5" s="17"/>
      <c r="L5" s="17"/>
      <c r="M5" s="17"/>
      <c r="N5" s="17" t="s">
        <v>53</v>
      </c>
      <c r="O5" s="17"/>
      <c r="P5" s="17"/>
      <c r="Q5" s="17"/>
      <c r="R5" s="17"/>
      <c r="S5" s="17"/>
      <c r="T5" s="17" t="s">
        <v>54</v>
      </c>
      <c r="U5" s="17"/>
      <c r="V5" s="17"/>
      <c r="W5" s="17"/>
      <c r="X5" s="17"/>
      <c r="Y5" s="17" t="s">
        <v>55</v>
      </c>
      <c r="Z5" s="17"/>
      <c r="AA5" s="17"/>
      <c r="AB5" s="17"/>
      <c r="AC5" s="17"/>
      <c r="AD5" s="17"/>
      <c r="AE5" s="17"/>
      <c r="AF5" s="17" t="s">
        <v>42</v>
      </c>
      <c r="AG5" s="17"/>
      <c r="AH5" s="17" t="s">
        <v>43</v>
      </c>
      <c r="AI5" s="17"/>
      <c r="AJ5" s="17" t="s">
        <v>56</v>
      </c>
      <c r="AK5" s="17"/>
      <c r="AL5" s="17"/>
      <c r="AM5" s="17"/>
      <c r="AN5" s="17"/>
      <c r="AO5" s="17"/>
      <c r="AP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R6" s="13" t="s">
        <v>31</v>
      </c>
      <c r="T6" s="13" t="s">
        <v>32</v>
      </c>
      <c r="U6" s="13" t="s">
        <v>33</v>
      </c>
      <c r="V6" s="13" t="s">
        <v>34</v>
      </c>
      <c r="W6" s="13" t="s">
        <v>35</v>
      </c>
      <c r="Y6" s="13" t="s">
        <v>36</v>
      </c>
      <c r="Z6" s="13" t="s">
        <v>37</v>
      </c>
      <c r="AA6" s="13" t="s">
        <v>38</v>
      </c>
      <c r="AB6" s="13" t="s">
        <v>39</v>
      </c>
      <c r="AC6" s="13" t="s">
        <v>40</v>
      </c>
      <c r="AD6" s="13" t="s">
        <v>41</v>
      </c>
      <c r="AF6" s="13" t="s">
        <v>42</v>
      </c>
      <c r="AH6" s="13" t="s">
        <v>43</v>
      </c>
      <c r="AJ6" s="13" t="s">
        <v>44</v>
      </c>
      <c r="AK6" s="13" t="s">
        <v>45</v>
      </c>
      <c r="AL6" s="13" t="s">
        <v>46</v>
      </c>
      <c r="AM6" s="13" t="s">
        <v>47</v>
      </c>
      <c r="AN6" s="13" t="s">
        <v>48</v>
      </c>
      <c r="AO6" s="13" t="s">
        <v>49</v>
      </c>
      <c r="AP6" s="13" t="s">
        <v>50</v>
      </c>
    </row>
    <row r="7" ht="30" customHeight="1">
      <c r="B7" s="11" t="s">
        <v>19</v>
      </c>
      <c r="C7" s="11" t="n">
        <v>182</v>
      </c>
      <c r="D7" s="11" t="n">
        <v>94</v>
      </c>
      <c r="E7" s="11" t="n">
        <v>88</v>
      </c>
      <c r="F7" s="11"/>
      <c r="G7" s="11" t="n">
        <v>17</v>
      </c>
      <c r="H7" s="11" t="n">
        <v>35</v>
      </c>
      <c r="I7" s="11" t="n">
        <v>39</v>
      </c>
      <c r="J7" s="11" t="n">
        <v>33</v>
      </c>
      <c r="K7" s="11" t="n">
        <v>23</v>
      </c>
      <c r="L7" s="11" t="n">
        <v>35</v>
      </c>
      <c r="M7" s="11"/>
      <c r="N7" s="11" t="n">
        <v>11</v>
      </c>
      <c r="O7" s="11" t="n">
        <v>43</v>
      </c>
      <c r="P7" s="11" t="n">
        <v>30</v>
      </c>
      <c r="Q7" s="11" t="n">
        <v>65</v>
      </c>
      <c r="R7" s="11" t="n">
        <v>32</v>
      </c>
      <c r="S7" s="11"/>
      <c r="T7" s="11" t="n">
        <v>7</v>
      </c>
      <c r="U7" s="11" t="n">
        <v>37</v>
      </c>
      <c r="V7" s="11" t="n">
        <v>33</v>
      </c>
      <c r="W7" s="11" t="n">
        <v>88</v>
      </c>
      <c r="X7" s="11"/>
      <c r="Y7" s="11" t="n">
        <v>84</v>
      </c>
      <c r="Z7" s="11" t="n">
        <v>16</v>
      </c>
      <c r="AA7" s="11" t="n">
        <v>41</v>
      </c>
      <c r="AB7" s="11" t="n">
        <v>12</v>
      </c>
      <c r="AC7" s="11" t="n">
        <v>17</v>
      </c>
      <c r="AD7" s="11" t="n">
        <v>10</v>
      </c>
      <c r="AE7" s="11"/>
      <c r="AF7" s="11" t="n">
        <v>105</v>
      </c>
      <c r="AG7" s="11"/>
      <c r="AH7" s="11" t="n">
        <v>174</v>
      </c>
      <c r="AI7" s="11"/>
      <c r="AJ7" s="11" t="n">
        <v>49</v>
      </c>
      <c r="AK7" s="11" t="n">
        <v>31</v>
      </c>
      <c r="AL7" s="11" t="n">
        <v>39</v>
      </c>
      <c r="AM7" s="11" t="n">
        <v>17</v>
      </c>
      <c r="AN7" s="11" t="n">
        <v>15</v>
      </c>
      <c r="AO7" s="11" t="n">
        <v>15</v>
      </c>
      <c r="AP7" s="11" t="n">
        <v>16</v>
      </c>
    </row>
    <row r="8" ht="30" customHeight="1">
      <c r="B8" s="12" t="s">
        <v>20</v>
      </c>
      <c r="C8" s="12" t="n">
        <v>179</v>
      </c>
      <c r="D8" s="12" t="n">
        <v>92</v>
      </c>
      <c r="E8" s="12" t="n">
        <v>87</v>
      </c>
      <c r="F8" s="12"/>
      <c r="G8" s="12" t="n">
        <v>14</v>
      </c>
      <c r="H8" s="12" t="n">
        <v>34</v>
      </c>
      <c r="I8" s="12" t="n">
        <v>34</v>
      </c>
      <c r="J8" s="12" t="n">
        <v>33</v>
      </c>
      <c r="K8" s="12" t="n">
        <v>26</v>
      </c>
      <c r="L8" s="12" t="n">
        <v>39</v>
      </c>
      <c r="M8" s="12"/>
      <c r="N8" s="12" t="n">
        <v>12</v>
      </c>
      <c r="O8" s="12" t="n">
        <v>47</v>
      </c>
      <c r="P8" s="12" t="n">
        <v>38</v>
      </c>
      <c r="Q8" s="12" t="n">
        <v>53</v>
      </c>
      <c r="R8" s="12" t="n">
        <v>27</v>
      </c>
      <c r="S8" s="12"/>
      <c r="T8" s="12" t="n">
        <v>6</v>
      </c>
      <c r="U8" s="12" t="n">
        <v>42</v>
      </c>
      <c r="V8" s="12" t="n">
        <v>32</v>
      </c>
      <c r="W8" s="12" t="n">
        <v>82</v>
      </c>
      <c r="X8" s="12"/>
      <c r="Y8" s="12" t="n">
        <v>74</v>
      </c>
      <c r="Z8" s="12" t="n">
        <v>16</v>
      </c>
      <c r="AA8" s="12" t="n">
        <v>46</v>
      </c>
      <c r="AB8" s="12" t="n">
        <v>14</v>
      </c>
      <c r="AC8" s="12" t="n">
        <v>14</v>
      </c>
      <c r="AD8" s="12" t="n">
        <v>12</v>
      </c>
      <c r="AE8" s="12"/>
      <c r="AF8" s="12" t="n">
        <v>108</v>
      </c>
      <c r="AG8" s="12"/>
      <c r="AH8" s="12" t="n">
        <v>172</v>
      </c>
      <c r="AI8" s="12"/>
      <c r="AJ8" s="12" t="n">
        <v>46</v>
      </c>
      <c r="AK8" s="12" t="n">
        <v>29</v>
      </c>
      <c r="AL8" s="12" t="n">
        <v>32</v>
      </c>
      <c r="AM8" s="12" t="n">
        <v>18</v>
      </c>
      <c r="AN8" s="12" t="n">
        <v>18</v>
      </c>
      <c r="AO8" s="12" t="n">
        <v>13</v>
      </c>
      <c r="AP8" s="12" t="n">
        <v>22</v>
      </c>
    </row>
    <row r="9">
      <c r="B9" s="20" t="s">
        <v>394</v>
      </c>
      <c r="C9" s="19" t="n">
        <v>0.206810240852096</v>
      </c>
      <c r="D9" s="19" t="n">
        <v>0.165655524273275</v>
      </c>
      <c r="E9" s="19" t="n">
        <v>0.250260705812912</v>
      </c>
      <c r="F9" s="19"/>
      <c r="G9" s="19" t="n">
        <v>0.0814995567391622</v>
      </c>
      <c r="H9" s="19" t="n">
        <v>0.231093112163074</v>
      </c>
      <c r="I9" s="19" t="n">
        <v>0.124853554467528</v>
      </c>
      <c r="J9" s="19" t="n">
        <v>0.137641824048105</v>
      </c>
      <c r="K9" s="19" t="n">
        <v>0.249078965152098</v>
      </c>
      <c r="L9" s="19" t="n">
        <v>0.333223209894706</v>
      </c>
      <c r="M9" s="19"/>
      <c r="N9" s="19" t="n">
        <v>0.197242338148177</v>
      </c>
      <c r="O9" s="19" t="n">
        <v>0.176954235398867</v>
      </c>
      <c r="P9" s="19" t="n">
        <v>0.196217900086782</v>
      </c>
      <c r="Q9" s="19" t="n">
        <v>0.187801693335508</v>
      </c>
      <c r="R9" s="19" t="n">
        <v>0.326286076997953</v>
      </c>
      <c r="S9" s="19"/>
      <c r="T9" s="19" t="n">
        <v>0.251096065944326</v>
      </c>
      <c r="U9" s="19" t="n">
        <v>0.245558209132493</v>
      </c>
      <c r="V9" s="19" t="n">
        <v>0.164076353075243</v>
      </c>
      <c r="W9" s="19" t="n">
        <v>0.2025072413996</v>
      </c>
      <c r="X9" s="19"/>
      <c r="Y9" s="19" t="n">
        <v>0.193289305552787</v>
      </c>
      <c r="Z9" s="19" t="n">
        <v>0.31991239480411</v>
      </c>
      <c r="AA9" s="19" t="n">
        <v>0.249272514677348</v>
      </c>
      <c r="AB9" s="19" t="n">
        <v>0</v>
      </c>
      <c r="AC9" s="19" t="n">
        <v>0.0797245989166941</v>
      </c>
      <c r="AD9" s="19" t="n">
        <v>0.39892680951001</v>
      </c>
      <c r="AE9" s="19"/>
      <c r="AF9" s="19" t="n">
        <v>0.187588440909984</v>
      </c>
      <c r="AG9" s="19"/>
      <c r="AH9" s="19" t="n">
        <v>0.21013049905542</v>
      </c>
      <c r="AI9" s="19"/>
      <c r="AJ9" s="19" t="n">
        <v>0.251596348084412</v>
      </c>
      <c r="AK9" s="19" t="n">
        <v>0.024004998681767</v>
      </c>
      <c r="AL9" s="19" t="n">
        <v>0.128455289773455</v>
      </c>
      <c r="AM9" s="19" t="n">
        <v>0.26099512328224</v>
      </c>
      <c r="AN9" s="19" t="n">
        <v>0.349343993491953</v>
      </c>
      <c r="AO9" s="19" t="n">
        <v>0.276577383746158</v>
      </c>
      <c r="AP9" s="19" t="n">
        <v>0.266182552152701</v>
      </c>
    </row>
    <row r="10">
      <c r="B10" s="20" t="s">
        <v>392</v>
      </c>
      <c r="C10" s="19" t="n">
        <v>0.679532246654671</v>
      </c>
      <c r="D10" s="19" t="n">
        <v>0.784057712734815</v>
      </c>
      <c r="E10" s="19" t="n">
        <v>0.569175998842105</v>
      </c>
      <c r="F10" s="19"/>
      <c r="G10" s="19" t="n">
        <v>0.862331792221778</v>
      </c>
      <c r="H10" s="19" t="n">
        <v>0.651873023958321</v>
      </c>
      <c r="I10" s="19" t="n">
        <v>0.816000048460505</v>
      </c>
      <c r="J10" s="19" t="n">
        <v>0.694446036575567</v>
      </c>
      <c r="K10" s="19" t="n">
        <v>0.581014111173623</v>
      </c>
      <c r="L10" s="19" t="n">
        <v>0.571889385023679</v>
      </c>
      <c r="M10" s="19"/>
      <c r="N10" s="19" t="n">
        <v>0.624282325799938</v>
      </c>
      <c r="O10" s="19" t="n">
        <v>0.691707633944038</v>
      </c>
      <c r="P10" s="19" t="n">
        <v>0.762260231970657</v>
      </c>
      <c r="Q10" s="19" t="n">
        <v>0.678807069524545</v>
      </c>
      <c r="R10" s="19" t="n">
        <v>0.553538325548142</v>
      </c>
      <c r="S10" s="19"/>
      <c r="T10" s="19" t="n">
        <v>0.632444587810011</v>
      </c>
      <c r="U10" s="19" t="n">
        <v>0.71190730484952</v>
      </c>
      <c r="V10" s="19" t="n">
        <v>0.708219247847665</v>
      </c>
      <c r="W10" s="19" t="n">
        <v>0.677052783870142</v>
      </c>
      <c r="X10" s="19"/>
      <c r="Y10" s="19" t="n">
        <v>0.734273535385436</v>
      </c>
      <c r="Z10" s="19" t="n">
        <v>0.585114535836157</v>
      </c>
      <c r="AA10" s="19" t="n">
        <v>0.601555629438075</v>
      </c>
      <c r="AB10" s="19" t="n">
        <v>0.851904638307917</v>
      </c>
      <c r="AC10" s="19" t="n">
        <v>0.739161149801302</v>
      </c>
      <c r="AD10" s="19" t="n">
        <v>0.547357723952941</v>
      </c>
      <c r="AE10" s="19"/>
      <c r="AF10" s="19" t="n">
        <v>0.71204388620984</v>
      </c>
      <c r="AG10" s="19"/>
      <c r="AH10" s="19" t="n">
        <v>0.675814630279058</v>
      </c>
      <c r="AI10" s="19"/>
      <c r="AJ10" s="19" t="n">
        <v>0.716470804570054</v>
      </c>
      <c r="AK10" s="19" t="n">
        <v>0.723142801488098</v>
      </c>
      <c r="AL10" s="19" t="n">
        <v>0.823475077395762</v>
      </c>
      <c r="AM10" s="19" t="n">
        <v>0.677436666118659</v>
      </c>
      <c r="AN10" s="19" t="n">
        <v>0.509533771828055</v>
      </c>
      <c r="AO10" s="19" t="n">
        <v>0.618619262449583</v>
      </c>
      <c r="AP10" s="19" t="n">
        <v>0.513613702928839</v>
      </c>
    </row>
    <row r="11">
      <c r="B11" s="20" t="s">
        <v>209</v>
      </c>
      <c r="C11" s="21" t="n">
        <v>0.113657512493233</v>
      </c>
      <c r="D11" s="21" t="n">
        <v>0.0502867629919104</v>
      </c>
      <c r="E11" s="21" t="n">
        <v>0.180563295344982</v>
      </c>
      <c r="F11" s="21"/>
      <c r="G11" s="21" t="n">
        <v>0.05616865103906</v>
      </c>
      <c r="H11" s="21" t="n">
        <v>0.117033863878605</v>
      </c>
      <c r="I11" s="21" t="n">
        <v>0.0591463970719674</v>
      </c>
      <c r="J11" s="21" t="n">
        <v>0.167912139376328</v>
      </c>
      <c r="K11" s="21" t="n">
        <v>0.169906923674278</v>
      </c>
      <c r="L11" s="21" t="n">
        <v>0.0948874050816145</v>
      </c>
      <c r="M11" s="21"/>
      <c r="N11" s="21" t="n">
        <v>0.178475336051884</v>
      </c>
      <c r="O11" s="21" t="n">
        <v>0.131338130657095</v>
      </c>
      <c r="P11" s="21" t="n">
        <v>0.0415218679425604</v>
      </c>
      <c r="Q11" s="21" t="n">
        <v>0.133391237139947</v>
      </c>
      <c r="R11" s="21" t="n">
        <v>0.120175597453905</v>
      </c>
      <c r="S11" s="21"/>
      <c r="T11" s="21" t="n">
        <v>0.116459346245663</v>
      </c>
      <c r="U11" s="21" t="n">
        <v>0.0425344860179873</v>
      </c>
      <c r="V11" s="21" t="n">
        <v>0.127704399077091</v>
      </c>
      <c r="W11" s="21" t="n">
        <v>0.120439974730258</v>
      </c>
      <c r="X11" s="21"/>
      <c r="Y11" s="21" t="n">
        <v>0.0724371590617771</v>
      </c>
      <c r="Z11" s="21" t="n">
        <v>0.094973069359733</v>
      </c>
      <c r="AA11" s="21" t="n">
        <v>0.149171855884577</v>
      </c>
      <c r="AB11" s="21" t="n">
        <v>0.148095361692083</v>
      </c>
      <c r="AC11" s="21" t="n">
        <v>0.181114251282004</v>
      </c>
      <c r="AD11" s="21" t="n">
        <v>0.0537154665370485</v>
      </c>
      <c r="AE11" s="21"/>
      <c r="AF11" s="21" t="n">
        <v>0.100367672880176</v>
      </c>
      <c r="AG11" s="21"/>
      <c r="AH11" s="21" t="n">
        <v>0.114054870665522</v>
      </c>
      <c r="AI11" s="21"/>
      <c r="AJ11" s="21" t="n">
        <v>0.0319328473455341</v>
      </c>
      <c r="AK11" s="21" t="n">
        <v>0.252852199830135</v>
      </c>
      <c r="AL11" s="21" t="n">
        <v>0.0480696328307833</v>
      </c>
      <c r="AM11" s="21" t="n">
        <v>0.0615682105991017</v>
      </c>
      <c r="AN11" s="21" t="n">
        <v>0.141122234679992</v>
      </c>
      <c r="AO11" s="21" t="n">
        <v>0.10480335380426</v>
      </c>
      <c r="AP11" s="21" t="n">
        <v>0.22020374491846</v>
      </c>
    </row>
    <row r="12">
      <c r="B12" s="18" t="s">
        <v>351</v>
      </c>
    </row>
    <row r="13">
      <c r="B13" t="s">
        <v>65</v>
      </c>
    </row>
    <row r="14">
      <c r="B14" t="s">
        <v>66</v>
      </c>
    </row>
    <row r="16">
      <c r="B16" s="9" t="str">
        <f>=HYPERLINK("#'Contents'!A1", "Return to Contents")</f>
      </c>
    </row>
  </sheetData>
  <mergeCells count="9">
    <mergeCell ref="D5:E5"/>
    <mergeCell ref="G5:L5"/>
    <mergeCell ref="N5:R5"/>
    <mergeCell ref="T5:W5"/>
    <mergeCell ref="Y5:AD5"/>
    <mergeCell ref="AF5:AF5"/>
    <mergeCell ref="AH5:AH5"/>
    <mergeCell ref="AJ5:AP5"/>
    <mergeCell ref="D2:AJ2"/>
  </mergeCells>
  <pageMargins left="0.7" right="0.7" top="0.75" bottom="0.75" header="0.3" footer="0.3"/>
  <pageSetup paperSize="9" orientation="portrait" horizontalDpi="300" verticalDpi="300" r:id="rId2"/>
  <drawing r:id="rId1"/>
</worksheet>
</file>

<file path=xl/worksheets/sheet1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2.21" hidden="0" customWidth="1"/>
    <col min="20" max="20" width="10.71" hidden="0" customWidth="1"/>
    <col min="21" max="21" width="10.71" hidden="0" customWidth="1"/>
    <col min="22" max="22" width="10.71" hidden="0" customWidth="1"/>
    <col min="23" max="23" width="10.71" hidden="0" customWidth="1"/>
    <col min="24" max="24" width="2.2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2.21" hidden="0" customWidth="1"/>
    <col min="34" max="34" width="10.71" hidden="0" customWidth="1"/>
    <col min="35" max="35" width="2.2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s>
  <sheetData>
    <row r="2" ht="40" customHeight="1">
      <c r="D2" s="16" t="s">
        <v>397</v>
      </c>
    </row>
    <row r="5" ht="30" customHeight="1">
      <c r="B5" s="17"/>
      <c r="C5" s="17"/>
      <c r="D5" s="17" t="s">
        <v>51</v>
      </c>
      <c r="E5" s="17"/>
      <c r="F5" s="17"/>
      <c r="G5" s="17" t="s">
        <v>52</v>
      </c>
      <c r="H5" s="17"/>
      <c r="I5" s="17"/>
      <c r="J5" s="17"/>
      <c r="K5" s="17"/>
      <c r="L5" s="17"/>
      <c r="M5" s="17"/>
      <c r="N5" s="17" t="s">
        <v>53</v>
      </c>
      <c r="O5" s="17"/>
      <c r="P5" s="17"/>
      <c r="Q5" s="17"/>
      <c r="R5" s="17"/>
      <c r="S5" s="17"/>
      <c r="T5" s="17" t="s">
        <v>54</v>
      </c>
      <c r="U5" s="17"/>
      <c r="V5" s="17"/>
      <c r="W5" s="17"/>
      <c r="X5" s="17"/>
      <c r="Y5" s="17" t="s">
        <v>55</v>
      </c>
      <c r="Z5" s="17"/>
      <c r="AA5" s="17"/>
      <c r="AB5" s="17"/>
      <c r="AC5" s="17"/>
      <c r="AD5" s="17"/>
      <c r="AE5" s="17"/>
      <c r="AF5" s="17" t="s">
        <v>42</v>
      </c>
      <c r="AG5" s="17"/>
      <c r="AH5" s="17" t="s">
        <v>43</v>
      </c>
      <c r="AI5" s="17"/>
      <c r="AJ5" s="17" t="s">
        <v>56</v>
      </c>
      <c r="AK5" s="17"/>
      <c r="AL5" s="17"/>
      <c r="AM5" s="17"/>
      <c r="AN5" s="17"/>
      <c r="AO5" s="17"/>
      <c r="AP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R6" s="13" t="s">
        <v>31</v>
      </c>
      <c r="T6" s="13" t="s">
        <v>32</v>
      </c>
      <c r="U6" s="13" t="s">
        <v>33</v>
      </c>
      <c r="V6" s="13" t="s">
        <v>34</v>
      </c>
      <c r="W6" s="13" t="s">
        <v>35</v>
      </c>
      <c r="Y6" s="13" t="s">
        <v>36</v>
      </c>
      <c r="Z6" s="13" t="s">
        <v>37</v>
      </c>
      <c r="AA6" s="13" t="s">
        <v>38</v>
      </c>
      <c r="AB6" s="13" t="s">
        <v>39</v>
      </c>
      <c r="AC6" s="13" t="s">
        <v>40</v>
      </c>
      <c r="AD6" s="13" t="s">
        <v>41</v>
      </c>
      <c r="AF6" s="13" t="s">
        <v>42</v>
      </c>
      <c r="AH6" s="13" t="s">
        <v>43</v>
      </c>
      <c r="AJ6" s="13" t="s">
        <v>44</v>
      </c>
      <c r="AK6" s="13" t="s">
        <v>45</v>
      </c>
      <c r="AL6" s="13" t="s">
        <v>46</v>
      </c>
      <c r="AM6" s="13" t="s">
        <v>47</v>
      </c>
      <c r="AN6" s="13" t="s">
        <v>48</v>
      </c>
      <c r="AO6" s="13" t="s">
        <v>49</v>
      </c>
      <c r="AP6" s="13" t="s">
        <v>50</v>
      </c>
    </row>
    <row r="7" ht="30" customHeight="1">
      <c r="B7" s="11" t="s">
        <v>19</v>
      </c>
      <c r="C7" s="11" t="n">
        <v>204</v>
      </c>
      <c r="D7" s="11" t="n">
        <v>99</v>
      </c>
      <c r="E7" s="11" t="n">
        <v>105</v>
      </c>
      <c r="F7" s="11"/>
      <c r="G7" s="11" t="n">
        <v>25</v>
      </c>
      <c r="H7" s="11" t="n">
        <v>37</v>
      </c>
      <c r="I7" s="11" t="n">
        <v>40</v>
      </c>
      <c r="J7" s="11" t="n">
        <v>36</v>
      </c>
      <c r="K7" s="11" t="n">
        <v>26</v>
      </c>
      <c r="L7" s="11" t="n">
        <v>40</v>
      </c>
      <c r="M7" s="11"/>
      <c r="N7" s="11" t="n">
        <v>13</v>
      </c>
      <c r="O7" s="11" t="n">
        <v>32</v>
      </c>
      <c r="P7" s="11" t="n">
        <v>46</v>
      </c>
      <c r="Q7" s="11" t="n">
        <v>74</v>
      </c>
      <c r="R7" s="11" t="n">
        <v>39</v>
      </c>
      <c r="S7" s="11"/>
      <c r="T7" s="11" t="n">
        <v>9</v>
      </c>
      <c r="U7" s="11" t="n">
        <v>33</v>
      </c>
      <c r="V7" s="11" t="n">
        <v>32</v>
      </c>
      <c r="W7" s="11" t="n">
        <v>111</v>
      </c>
      <c r="X7" s="11"/>
      <c r="Y7" s="11" t="n">
        <v>100</v>
      </c>
      <c r="Z7" s="11" t="n">
        <v>29</v>
      </c>
      <c r="AA7" s="11" t="n">
        <v>44</v>
      </c>
      <c r="AB7" s="11" t="n">
        <v>9</v>
      </c>
      <c r="AC7" s="11" t="n">
        <v>3</v>
      </c>
      <c r="AD7" s="11" t="n">
        <v>15</v>
      </c>
      <c r="AE7" s="11"/>
      <c r="AF7" s="11" t="n">
        <v>97</v>
      </c>
      <c r="AG7" s="11"/>
      <c r="AH7" s="11" t="n">
        <v>194</v>
      </c>
      <c r="AI7" s="11"/>
      <c r="AJ7" s="11" t="n">
        <v>51</v>
      </c>
      <c r="AK7" s="11" t="n">
        <v>45</v>
      </c>
      <c r="AL7" s="11" t="n">
        <v>44</v>
      </c>
      <c r="AM7" s="11" t="n">
        <v>15</v>
      </c>
      <c r="AN7" s="11" t="n">
        <v>11</v>
      </c>
      <c r="AO7" s="11" t="n">
        <v>25</v>
      </c>
      <c r="AP7" s="11" t="n">
        <v>13</v>
      </c>
    </row>
    <row r="8" ht="30" customHeight="1">
      <c r="B8" s="12" t="s">
        <v>20</v>
      </c>
      <c r="C8" s="12" t="n">
        <v>203</v>
      </c>
      <c r="D8" s="12" t="n">
        <v>99</v>
      </c>
      <c r="E8" s="12" t="n">
        <v>104</v>
      </c>
      <c r="F8" s="12"/>
      <c r="G8" s="12" t="n">
        <v>22</v>
      </c>
      <c r="H8" s="12" t="n">
        <v>33</v>
      </c>
      <c r="I8" s="12" t="n">
        <v>34</v>
      </c>
      <c r="J8" s="12" t="n">
        <v>33</v>
      </c>
      <c r="K8" s="12" t="n">
        <v>30</v>
      </c>
      <c r="L8" s="12" t="n">
        <v>51</v>
      </c>
      <c r="M8" s="12"/>
      <c r="N8" s="12" t="n">
        <v>16</v>
      </c>
      <c r="O8" s="12" t="n">
        <v>38</v>
      </c>
      <c r="P8" s="12" t="n">
        <v>56</v>
      </c>
      <c r="Q8" s="12" t="n">
        <v>60</v>
      </c>
      <c r="R8" s="12" t="n">
        <v>32</v>
      </c>
      <c r="S8" s="12"/>
      <c r="T8" s="12" t="n">
        <v>10</v>
      </c>
      <c r="U8" s="12" t="n">
        <v>39</v>
      </c>
      <c r="V8" s="12" t="n">
        <v>35</v>
      </c>
      <c r="W8" s="12" t="n">
        <v>100</v>
      </c>
      <c r="X8" s="12"/>
      <c r="Y8" s="12" t="n">
        <v>86</v>
      </c>
      <c r="Z8" s="12" t="n">
        <v>27</v>
      </c>
      <c r="AA8" s="12" t="n">
        <v>55</v>
      </c>
      <c r="AB8" s="12" t="n">
        <v>10</v>
      </c>
      <c r="AC8" s="12" t="n">
        <v>4</v>
      </c>
      <c r="AD8" s="12" t="n">
        <v>16</v>
      </c>
      <c r="AE8" s="12"/>
      <c r="AF8" s="12" t="n">
        <v>101</v>
      </c>
      <c r="AG8" s="12"/>
      <c r="AH8" s="12" t="n">
        <v>192</v>
      </c>
      <c r="AI8" s="12"/>
      <c r="AJ8" s="12" t="n">
        <v>50</v>
      </c>
      <c r="AK8" s="12" t="n">
        <v>44</v>
      </c>
      <c r="AL8" s="12" t="n">
        <v>38</v>
      </c>
      <c r="AM8" s="12" t="n">
        <v>17</v>
      </c>
      <c r="AN8" s="12" t="n">
        <v>14</v>
      </c>
      <c r="AO8" s="12" t="n">
        <v>20</v>
      </c>
      <c r="AP8" s="12" t="n">
        <v>20</v>
      </c>
    </row>
    <row r="9">
      <c r="B9" s="20" t="s">
        <v>396</v>
      </c>
      <c r="C9" s="19" t="n">
        <v>0.273285300787592</v>
      </c>
      <c r="D9" s="19" t="n">
        <v>0.271411932591659</v>
      </c>
      <c r="E9" s="19" t="n">
        <v>0.275083068917001</v>
      </c>
      <c r="F9" s="19"/>
      <c r="G9" s="19" t="n">
        <v>0.24097753145605</v>
      </c>
      <c r="H9" s="19" t="n">
        <v>0.293080138608092</v>
      </c>
      <c r="I9" s="19" t="n">
        <v>0.274233850486998</v>
      </c>
      <c r="J9" s="19" t="n">
        <v>0.309913873987325</v>
      </c>
      <c r="K9" s="19" t="n">
        <v>0.242012975774823</v>
      </c>
      <c r="L9" s="19" t="n">
        <v>0.268456945747147</v>
      </c>
      <c r="M9" s="19"/>
      <c r="N9" s="19" t="n">
        <v>0.328492367223069</v>
      </c>
      <c r="O9" s="19" t="n">
        <v>0.178793436401622</v>
      </c>
      <c r="P9" s="19" t="n">
        <v>0.160254672046404</v>
      </c>
      <c r="Q9" s="19" t="n">
        <v>0.292601583340228</v>
      </c>
      <c r="R9" s="19" t="n">
        <v>0.517990808761558</v>
      </c>
      <c r="S9" s="19"/>
      <c r="T9" s="19" t="n">
        <v>0.265537320936858</v>
      </c>
      <c r="U9" s="19" t="n">
        <v>0.141869909039684</v>
      </c>
      <c r="V9" s="19" t="n">
        <v>0.172939649443836</v>
      </c>
      <c r="W9" s="19" t="n">
        <v>0.358885840289621</v>
      </c>
      <c r="X9" s="19"/>
      <c r="Y9" s="19" t="n">
        <v>0.358517223879886</v>
      </c>
      <c r="Z9" s="19" t="n">
        <v>0.202097469395374</v>
      </c>
      <c r="AA9" s="19" t="n">
        <v>0.29033744818368</v>
      </c>
      <c r="AB9" s="19" t="n">
        <v>0.10749580007092</v>
      </c>
      <c r="AC9" s="19" t="n">
        <v>0</v>
      </c>
      <c r="AD9" s="19" t="n">
        <v>0.129054742350092</v>
      </c>
      <c r="AE9" s="19"/>
      <c r="AF9" s="19" t="n">
        <v>0.302044274508946</v>
      </c>
      <c r="AG9" s="19"/>
      <c r="AH9" s="19" t="n">
        <v>0.280208749571594</v>
      </c>
      <c r="AI9" s="19"/>
      <c r="AJ9" s="19" t="n">
        <v>0.285793529986169</v>
      </c>
      <c r="AK9" s="19" t="n">
        <v>0.182229161311813</v>
      </c>
      <c r="AL9" s="19" t="n">
        <v>0.272319901909856</v>
      </c>
      <c r="AM9" s="19" t="n">
        <v>0.372215458236343</v>
      </c>
      <c r="AN9" s="19" t="n">
        <v>0.394981518872447</v>
      </c>
      <c r="AO9" s="19" t="n">
        <v>0.23998835444294</v>
      </c>
      <c r="AP9" s="19" t="n">
        <v>0.307121801415475</v>
      </c>
    </row>
    <row r="10">
      <c r="B10" s="20" t="s">
        <v>392</v>
      </c>
      <c r="C10" s="19" t="n">
        <v>0.630099383840768</v>
      </c>
      <c r="D10" s="19" t="n">
        <v>0.625212378025591</v>
      </c>
      <c r="E10" s="19" t="n">
        <v>0.634789173771992</v>
      </c>
      <c r="F10" s="19"/>
      <c r="G10" s="19" t="n">
        <v>0.685415306204309</v>
      </c>
      <c r="H10" s="19" t="n">
        <v>0.706919861391908</v>
      </c>
      <c r="I10" s="19" t="n">
        <v>0.564912605628953</v>
      </c>
      <c r="J10" s="19" t="n">
        <v>0.651291563605859</v>
      </c>
      <c r="K10" s="19" t="n">
        <v>0.757987024225177</v>
      </c>
      <c r="L10" s="19" t="n">
        <v>0.511556955577105</v>
      </c>
      <c r="M10" s="19"/>
      <c r="N10" s="19" t="n">
        <v>0.377197960474947</v>
      </c>
      <c r="O10" s="19" t="n">
        <v>0.796758414601533</v>
      </c>
      <c r="P10" s="19" t="n">
        <v>0.693723201823859</v>
      </c>
      <c r="Q10" s="19" t="n">
        <v>0.623932411654853</v>
      </c>
      <c r="R10" s="19" t="n">
        <v>0.461439625060431</v>
      </c>
      <c r="S10" s="19"/>
      <c r="T10" s="19" t="n">
        <v>0.627628958838673</v>
      </c>
      <c r="U10" s="19" t="n">
        <v>0.788754561054604</v>
      </c>
      <c r="V10" s="19" t="n">
        <v>0.703859432313719</v>
      </c>
      <c r="W10" s="19" t="n">
        <v>0.581186924188224</v>
      </c>
      <c r="X10" s="19"/>
      <c r="Y10" s="19" t="n">
        <v>0.56205880076559</v>
      </c>
      <c r="Z10" s="19" t="n">
        <v>0.797902530604626</v>
      </c>
      <c r="AA10" s="19" t="n">
        <v>0.562460966871515</v>
      </c>
      <c r="AB10" s="19" t="n">
        <v>0.734181409737404</v>
      </c>
      <c r="AC10" s="19" t="n">
        <v>1</v>
      </c>
      <c r="AD10" s="19" t="n">
        <v>0.815034397950218</v>
      </c>
      <c r="AE10" s="19"/>
      <c r="AF10" s="19" t="n">
        <v>0.624367991249093</v>
      </c>
      <c r="AG10" s="19"/>
      <c r="AH10" s="19" t="n">
        <v>0.630014163791137</v>
      </c>
      <c r="AI10" s="19"/>
      <c r="AJ10" s="19" t="n">
        <v>0.584342039547282</v>
      </c>
      <c r="AK10" s="19" t="n">
        <v>0.708183047524163</v>
      </c>
      <c r="AL10" s="19" t="n">
        <v>0.678704686252492</v>
      </c>
      <c r="AM10" s="19" t="n">
        <v>0.627784541763657</v>
      </c>
      <c r="AN10" s="19" t="n">
        <v>0.605018481127553</v>
      </c>
      <c r="AO10" s="19" t="n">
        <v>0.729347144124189</v>
      </c>
      <c r="AP10" s="19" t="n">
        <v>0.395179047183951</v>
      </c>
    </row>
    <row r="11">
      <c r="B11" s="20" t="s">
        <v>209</v>
      </c>
      <c r="C11" s="21" t="n">
        <v>0.0966153153716401</v>
      </c>
      <c r="D11" s="21" t="n">
        <v>0.10337568938275</v>
      </c>
      <c r="E11" s="21" t="n">
        <v>0.090127757311007</v>
      </c>
      <c r="F11" s="21"/>
      <c r="G11" s="21" t="n">
        <v>0.0736071623396416</v>
      </c>
      <c r="H11" s="21" t="n">
        <v>0</v>
      </c>
      <c r="I11" s="21" t="n">
        <v>0.160853543884049</v>
      </c>
      <c r="J11" s="21" t="n">
        <v>0.0387945624068157</v>
      </c>
      <c r="K11" s="21" t="n">
        <v>0</v>
      </c>
      <c r="L11" s="21" t="n">
        <v>0.219986098675749</v>
      </c>
      <c r="M11" s="21"/>
      <c r="N11" s="21" t="n">
        <v>0.294309672301984</v>
      </c>
      <c r="O11" s="21" t="n">
        <v>0.024448148996845</v>
      </c>
      <c r="P11" s="21" t="n">
        <v>0.146022126129738</v>
      </c>
      <c r="Q11" s="21" t="n">
        <v>0.0834660050049187</v>
      </c>
      <c r="R11" s="21" t="n">
        <v>0.0205695661780116</v>
      </c>
      <c r="S11" s="21"/>
      <c r="T11" s="21" t="n">
        <v>0.106833720224469</v>
      </c>
      <c r="U11" s="21" t="n">
        <v>0.0693755299057119</v>
      </c>
      <c r="V11" s="21" t="n">
        <v>0.123200918242445</v>
      </c>
      <c r="W11" s="21" t="n">
        <v>0.0599272355221557</v>
      </c>
      <c r="X11" s="21"/>
      <c r="Y11" s="21" t="n">
        <v>0.0794239753545244</v>
      </c>
      <c r="Z11" s="21" t="n">
        <v>0</v>
      </c>
      <c r="AA11" s="21" t="n">
        <v>0.147201584944805</v>
      </c>
      <c r="AB11" s="21" t="n">
        <v>0.158322790191676</v>
      </c>
      <c r="AC11" s="21" t="n">
        <v>0</v>
      </c>
      <c r="AD11" s="21" t="n">
        <v>0.0559108596996894</v>
      </c>
      <c r="AE11" s="21"/>
      <c r="AF11" s="21" t="n">
        <v>0.0735877342419614</v>
      </c>
      <c r="AG11" s="21"/>
      <c r="AH11" s="21" t="n">
        <v>0.0897770866372684</v>
      </c>
      <c r="AI11" s="21"/>
      <c r="AJ11" s="21" t="n">
        <v>0.129864430466548</v>
      </c>
      <c r="AK11" s="21" t="n">
        <v>0.109587791164023</v>
      </c>
      <c r="AL11" s="21" t="n">
        <v>0.0489754118376528</v>
      </c>
      <c r="AM11" s="21" t="n">
        <v>0</v>
      </c>
      <c r="AN11" s="21" t="n">
        <v>0</v>
      </c>
      <c r="AO11" s="21" t="n">
        <v>0.0306645014328704</v>
      </c>
      <c r="AP11" s="21" t="n">
        <v>0.297699151400575</v>
      </c>
    </row>
    <row r="12">
      <c r="B12" s="18" t="s">
        <v>351</v>
      </c>
    </row>
    <row r="13">
      <c r="B13" t="s">
        <v>65</v>
      </c>
    </row>
    <row r="14">
      <c r="B14" t="s">
        <v>66</v>
      </c>
    </row>
    <row r="16">
      <c r="B16" s="9" t="str">
        <f>=HYPERLINK("#'Contents'!A1", "Return to Contents")</f>
      </c>
    </row>
  </sheetData>
  <mergeCells count="9">
    <mergeCell ref="D5:E5"/>
    <mergeCell ref="G5:L5"/>
    <mergeCell ref="N5:R5"/>
    <mergeCell ref="T5:W5"/>
    <mergeCell ref="Y5:AD5"/>
    <mergeCell ref="AF5:AF5"/>
    <mergeCell ref="AH5:AH5"/>
    <mergeCell ref="AJ5:AP5"/>
    <mergeCell ref="D2:AJ2"/>
  </mergeCells>
  <pageMargins left="0.7" right="0.7" top="0.75" bottom="0.75" header="0.3" footer="0.3"/>
  <pageSetup paperSize="9" orientation="portrait" horizontalDpi="300" verticalDpi="300" r:id="rId2"/>
  <drawing r:id="rId1"/>
</worksheet>
</file>

<file path=xl/worksheets/sheet1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2.21" hidden="0" customWidth="1"/>
    <col min="20" max="20" width="10.71" hidden="0" customWidth="1"/>
    <col min="21" max="21" width="10.71" hidden="0" customWidth="1"/>
    <col min="22" max="22" width="10.71" hidden="0" customWidth="1"/>
    <col min="23" max="23" width="10.71" hidden="0" customWidth="1"/>
    <col min="24" max="24" width="2.2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2.21" hidden="0" customWidth="1"/>
    <col min="34" max="34" width="10.71" hidden="0" customWidth="1"/>
    <col min="35" max="35" width="2.2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s>
  <sheetData>
    <row r="2" ht="40" customHeight="1">
      <c r="D2" s="16" t="s">
        <v>399</v>
      </c>
    </row>
    <row r="5" ht="30" customHeight="1">
      <c r="B5" s="17"/>
      <c r="C5" s="17"/>
      <c r="D5" s="17" t="s">
        <v>51</v>
      </c>
      <c r="E5" s="17"/>
      <c r="F5" s="17"/>
      <c r="G5" s="17" t="s">
        <v>52</v>
      </c>
      <c r="H5" s="17"/>
      <c r="I5" s="17"/>
      <c r="J5" s="17"/>
      <c r="K5" s="17"/>
      <c r="L5" s="17"/>
      <c r="M5" s="17"/>
      <c r="N5" s="17" t="s">
        <v>53</v>
      </c>
      <c r="O5" s="17"/>
      <c r="P5" s="17"/>
      <c r="Q5" s="17"/>
      <c r="R5" s="17"/>
      <c r="S5" s="17"/>
      <c r="T5" s="17" t="s">
        <v>54</v>
      </c>
      <c r="U5" s="17"/>
      <c r="V5" s="17"/>
      <c r="W5" s="17"/>
      <c r="X5" s="17"/>
      <c r="Y5" s="17" t="s">
        <v>55</v>
      </c>
      <c r="Z5" s="17"/>
      <c r="AA5" s="17"/>
      <c r="AB5" s="17"/>
      <c r="AC5" s="17"/>
      <c r="AD5" s="17"/>
      <c r="AE5" s="17"/>
      <c r="AF5" s="17" t="s">
        <v>42</v>
      </c>
      <c r="AG5" s="17"/>
      <c r="AH5" s="17" t="s">
        <v>43</v>
      </c>
      <c r="AI5" s="17"/>
      <c r="AJ5" s="17" t="s">
        <v>56</v>
      </c>
      <c r="AK5" s="17"/>
      <c r="AL5" s="17"/>
      <c r="AM5" s="17"/>
      <c r="AN5" s="17"/>
      <c r="AO5" s="17"/>
      <c r="AP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R6" s="13" t="s">
        <v>31</v>
      </c>
      <c r="T6" s="13" t="s">
        <v>32</v>
      </c>
      <c r="U6" s="13" t="s">
        <v>33</v>
      </c>
      <c r="V6" s="13" t="s">
        <v>34</v>
      </c>
      <c r="W6" s="13" t="s">
        <v>35</v>
      </c>
      <c r="Y6" s="13" t="s">
        <v>36</v>
      </c>
      <c r="Z6" s="13" t="s">
        <v>37</v>
      </c>
      <c r="AA6" s="13" t="s">
        <v>38</v>
      </c>
      <c r="AB6" s="13" t="s">
        <v>39</v>
      </c>
      <c r="AC6" s="13" t="s">
        <v>40</v>
      </c>
      <c r="AD6" s="13" t="s">
        <v>41</v>
      </c>
      <c r="AF6" s="13" t="s">
        <v>42</v>
      </c>
      <c r="AH6" s="13" t="s">
        <v>43</v>
      </c>
      <c r="AJ6" s="13" t="s">
        <v>44</v>
      </c>
      <c r="AK6" s="13" t="s">
        <v>45</v>
      </c>
      <c r="AL6" s="13" t="s">
        <v>46</v>
      </c>
      <c r="AM6" s="13" t="s">
        <v>47</v>
      </c>
      <c r="AN6" s="13" t="s">
        <v>48</v>
      </c>
      <c r="AO6" s="13" t="s">
        <v>49</v>
      </c>
      <c r="AP6" s="13" t="s">
        <v>50</v>
      </c>
    </row>
    <row r="7" ht="30" customHeight="1">
      <c r="B7" s="11" t="s">
        <v>19</v>
      </c>
      <c r="C7" s="11" t="n">
        <v>210</v>
      </c>
      <c r="D7" s="11" t="n">
        <v>107</v>
      </c>
      <c r="E7" s="11" t="n">
        <v>103</v>
      </c>
      <c r="F7" s="11"/>
      <c r="G7" s="11" t="n">
        <v>24</v>
      </c>
      <c r="H7" s="11" t="n">
        <v>41</v>
      </c>
      <c r="I7" s="11" t="n">
        <v>36</v>
      </c>
      <c r="J7" s="11" t="n">
        <v>37</v>
      </c>
      <c r="K7" s="11" t="n">
        <v>33</v>
      </c>
      <c r="L7" s="11" t="n">
        <v>39</v>
      </c>
      <c r="M7" s="11"/>
      <c r="N7" s="11" t="n">
        <v>9</v>
      </c>
      <c r="O7" s="11" t="n">
        <v>33</v>
      </c>
      <c r="P7" s="11" t="n">
        <v>54</v>
      </c>
      <c r="Q7" s="11" t="n">
        <v>79</v>
      </c>
      <c r="R7" s="11" t="n">
        <v>35</v>
      </c>
      <c r="S7" s="11"/>
      <c r="T7" s="11" t="n">
        <v>9</v>
      </c>
      <c r="U7" s="11" t="n">
        <v>22</v>
      </c>
      <c r="V7" s="11" t="n">
        <v>32</v>
      </c>
      <c r="W7" s="11" t="n">
        <v>126</v>
      </c>
      <c r="X7" s="11"/>
      <c r="Y7" s="11" t="n">
        <v>93</v>
      </c>
      <c r="Z7" s="11" t="n">
        <v>20</v>
      </c>
      <c r="AA7" s="11" t="n">
        <v>50</v>
      </c>
      <c r="AB7" s="11" t="n">
        <v>10</v>
      </c>
      <c r="AC7" s="11" t="n">
        <v>16</v>
      </c>
      <c r="AD7" s="11" t="n">
        <v>18</v>
      </c>
      <c r="AE7" s="11"/>
      <c r="AF7" s="11" t="n">
        <v>92</v>
      </c>
      <c r="AG7" s="11"/>
      <c r="AH7" s="11" t="n">
        <v>198</v>
      </c>
      <c r="AI7" s="11"/>
      <c r="AJ7" s="11" t="n">
        <v>56</v>
      </c>
      <c r="AK7" s="11" t="n">
        <v>36</v>
      </c>
      <c r="AL7" s="11" t="n">
        <v>37</v>
      </c>
      <c r="AM7" s="11" t="n">
        <v>20</v>
      </c>
      <c r="AN7" s="11" t="n">
        <v>10</v>
      </c>
      <c r="AO7" s="11" t="n">
        <v>25</v>
      </c>
      <c r="AP7" s="11" t="n">
        <v>26</v>
      </c>
    </row>
    <row r="8" ht="30" customHeight="1">
      <c r="B8" s="12" t="s">
        <v>20</v>
      </c>
      <c r="C8" s="12" t="n">
        <v>210</v>
      </c>
      <c r="D8" s="12" t="n">
        <v>110</v>
      </c>
      <c r="E8" s="12" t="n">
        <v>100</v>
      </c>
      <c r="F8" s="12"/>
      <c r="G8" s="12" t="n">
        <v>23</v>
      </c>
      <c r="H8" s="12" t="n">
        <v>38</v>
      </c>
      <c r="I8" s="12" t="n">
        <v>31</v>
      </c>
      <c r="J8" s="12" t="n">
        <v>38</v>
      </c>
      <c r="K8" s="12" t="n">
        <v>34</v>
      </c>
      <c r="L8" s="12" t="n">
        <v>45</v>
      </c>
      <c r="M8" s="12"/>
      <c r="N8" s="12" t="n">
        <v>10</v>
      </c>
      <c r="O8" s="12" t="n">
        <v>39</v>
      </c>
      <c r="P8" s="12" t="n">
        <v>67</v>
      </c>
      <c r="Q8" s="12" t="n">
        <v>65</v>
      </c>
      <c r="R8" s="12" t="n">
        <v>29</v>
      </c>
      <c r="S8" s="12"/>
      <c r="T8" s="12" t="n">
        <v>8</v>
      </c>
      <c r="U8" s="12" t="n">
        <v>26</v>
      </c>
      <c r="V8" s="12" t="n">
        <v>34</v>
      </c>
      <c r="W8" s="12" t="n">
        <v>119</v>
      </c>
      <c r="X8" s="12"/>
      <c r="Y8" s="12" t="n">
        <v>84</v>
      </c>
      <c r="Z8" s="12" t="n">
        <v>20</v>
      </c>
      <c r="AA8" s="12" t="n">
        <v>57</v>
      </c>
      <c r="AB8" s="12" t="n">
        <v>12</v>
      </c>
      <c r="AC8" s="12" t="n">
        <v>14</v>
      </c>
      <c r="AD8" s="12" t="n">
        <v>21</v>
      </c>
      <c r="AE8" s="12"/>
      <c r="AF8" s="12" t="n">
        <v>92</v>
      </c>
      <c r="AG8" s="12"/>
      <c r="AH8" s="12" t="n">
        <v>197</v>
      </c>
      <c r="AI8" s="12"/>
      <c r="AJ8" s="12" t="n">
        <v>49</v>
      </c>
      <c r="AK8" s="12" t="n">
        <v>35</v>
      </c>
      <c r="AL8" s="12" t="n">
        <v>34</v>
      </c>
      <c r="AM8" s="12" t="n">
        <v>21</v>
      </c>
      <c r="AN8" s="12" t="n">
        <v>13</v>
      </c>
      <c r="AO8" s="12" t="n">
        <v>21</v>
      </c>
      <c r="AP8" s="12" t="n">
        <v>37</v>
      </c>
    </row>
    <row r="9">
      <c r="B9" s="20" t="s">
        <v>398</v>
      </c>
      <c r="C9" s="19" t="n">
        <v>0.332924386053436</v>
      </c>
      <c r="D9" s="19" t="n">
        <v>0.344244733473248</v>
      </c>
      <c r="E9" s="19" t="n">
        <v>0.320460945319008</v>
      </c>
      <c r="F9" s="19"/>
      <c r="G9" s="19" t="n">
        <v>0.517689330691178</v>
      </c>
      <c r="H9" s="19" t="n">
        <v>0.430785765010397</v>
      </c>
      <c r="I9" s="19" t="n">
        <v>0.309887166106711</v>
      </c>
      <c r="J9" s="19" t="n">
        <v>0.241558022001095</v>
      </c>
      <c r="K9" s="19" t="n">
        <v>0.25097200943483</v>
      </c>
      <c r="L9" s="19" t="n">
        <v>0.311299564020178</v>
      </c>
      <c r="M9" s="19"/>
      <c r="N9" s="19" t="n">
        <v>0.280224560077782</v>
      </c>
      <c r="O9" s="19" t="n">
        <v>0.361062367786655</v>
      </c>
      <c r="P9" s="19" t="n">
        <v>0.320323101739045</v>
      </c>
      <c r="Q9" s="19" t="n">
        <v>0.297337652394352</v>
      </c>
      <c r="R9" s="19" t="n">
        <v>0.421522305344517</v>
      </c>
      <c r="S9" s="19"/>
      <c r="T9" s="19" t="n">
        <v>0.564150144389552</v>
      </c>
      <c r="U9" s="19" t="n">
        <v>0.177055376228303</v>
      </c>
      <c r="V9" s="19" t="n">
        <v>0.495718575936662</v>
      </c>
      <c r="W9" s="19" t="n">
        <v>0.316645758149175</v>
      </c>
      <c r="X9" s="19"/>
      <c r="Y9" s="19" t="n">
        <v>0.388331607904593</v>
      </c>
      <c r="Z9" s="19" t="n">
        <v>0.388432586343414</v>
      </c>
      <c r="AA9" s="19" t="n">
        <v>0.265004791471312</v>
      </c>
      <c r="AB9" s="19" t="n">
        <v>0.0792842316801527</v>
      </c>
      <c r="AC9" s="19" t="n">
        <v>0.504761592330974</v>
      </c>
      <c r="AD9" s="19" t="n">
        <v>0.266940387513298</v>
      </c>
      <c r="AE9" s="19"/>
      <c r="AF9" s="19" t="n">
        <v>0.362525515731199</v>
      </c>
      <c r="AG9" s="19"/>
      <c r="AH9" s="19" t="n">
        <v>0.323458683449352</v>
      </c>
      <c r="AI9" s="19"/>
      <c r="AJ9" s="19" t="n">
        <v>0.261845371224131</v>
      </c>
      <c r="AK9" s="19" t="n">
        <v>0.327243732855194</v>
      </c>
      <c r="AL9" s="19" t="n">
        <v>0.443356292867639</v>
      </c>
      <c r="AM9" s="19" t="n">
        <v>0.275811483920989</v>
      </c>
      <c r="AN9" s="19" t="n">
        <v>0.239331749299007</v>
      </c>
      <c r="AO9" s="19" t="n">
        <v>0.366822173660045</v>
      </c>
      <c r="AP9" s="19" t="n">
        <v>0.375988836982687</v>
      </c>
    </row>
    <row r="10">
      <c r="B10" s="20" t="s">
        <v>392</v>
      </c>
      <c r="C10" s="19" t="n">
        <v>0.547317584506881</v>
      </c>
      <c r="D10" s="19" t="n">
        <v>0.52169884290658</v>
      </c>
      <c r="E10" s="19" t="n">
        <v>0.575523226594087</v>
      </c>
      <c r="F10" s="19"/>
      <c r="G10" s="19" t="n">
        <v>0.437291847552134</v>
      </c>
      <c r="H10" s="19" t="n">
        <v>0.569214234989603</v>
      </c>
      <c r="I10" s="19" t="n">
        <v>0.552787145207775</v>
      </c>
      <c r="J10" s="19" t="n">
        <v>0.634097124818222</v>
      </c>
      <c r="K10" s="19" t="n">
        <v>0.562489446639814</v>
      </c>
      <c r="L10" s="19" t="n">
        <v>0.496492325160715</v>
      </c>
      <c r="M10" s="19"/>
      <c r="N10" s="19" t="n">
        <v>0.62124684296855</v>
      </c>
      <c r="O10" s="19" t="n">
        <v>0.562211681670812</v>
      </c>
      <c r="P10" s="19" t="n">
        <v>0.469283839212139</v>
      </c>
      <c r="Q10" s="19" t="n">
        <v>0.650255904524594</v>
      </c>
      <c r="R10" s="19" t="n">
        <v>0.451240282815755</v>
      </c>
      <c r="S10" s="19"/>
      <c r="T10" s="19" t="n">
        <v>0.435849855610448</v>
      </c>
      <c r="U10" s="19" t="n">
        <v>0.787268611710791</v>
      </c>
      <c r="V10" s="19" t="n">
        <v>0.417512540709399</v>
      </c>
      <c r="W10" s="19" t="n">
        <v>0.561635431664067</v>
      </c>
      <c r="X10" s="19"/>
      <c r="Y10" s="19" t="n">
        <v>0.526370985170291</v>
      </c>
      <c r="Z10" s="19" t="n">
        <v>0.558837973726244</v>
      </c>
      <c r="AA10" s="19" t="n">
        <v>0.56384367491196</v>
      </c>
      <c r="AB10" s="19" t="n">
        <v>0.629184458545345</v>
      </c>
      <c r="AC10" s="19" t="n">
        <v>0.495238407669026</v>
      </c>
      <c r="AD10" s="19" t="n">
        <v>0.549160314160078</v>
      </c>
      <c r="AE10" s="19"/>
      <c r="AF10" s="19" t="n">
        <v>0.498024783958587</v>
      </c>
      <c r="AG10" s="19"/>
      <c r="AH10" s="19" t="n">
        <v>0.559199863151786</v>
      </c>
      <c r="AI10" s="19"/>
      <c r="AJ10" s="19" t="n">
        <v>0.576798225194679</v>
      </c>
      <c r="AK10" s="19" t="n">
        <v>0.584860397583388</v>
      </c>
      <c r="AL10" s="19" t="n">
        <v>0.442904097376132</v>
      </c>
      <c r="AM10" s="19" t="n">
        <v>0.689741592761423</v>
      </c>
      <c r="AN10" s="19" t="n">
        <v>0.760668250700993</v>
      </c>
      <c r="AO10" s="19" t="n">
        <v>0.587709884048116</v>
      </c>
      <c r="AP10" s="19" t="n">
        <v>0.390482774581194</v>
      </c>
    </row>
    <row r="11">
      <c r="B11" s="20" t="s">
        <v>209</v>
      </c>
      <c r="C11" s="21" t="n">
        <v>0.119758029439682</v>
      </c>
      <c r="D11" s="21" t="n">
        <v>0.134056423620173</v>
      </c>
      <c r="E11" s="21" t="n">
        <v>0.104015828086906</v>
      </c>
      <c r="F11" s="21"/>
      <c r="G11" s="21" t="n">
        <v>0.0450188217566884</v>
      </c>
      <c r="H11" s="21" t="n">
        <v>0</v>
      </c>
      <c r="I11" s="21" t="n">
        <v>0.137325688685513</v>
      </c>
      <c r="J11" s="21" t="n">
        <v>0.124344853180683</v>
      </c>
      <c r="K11" s="21" t="n">
        <v>0.186538543925356</v>
      </c>
      <c r="L11" s="21" t="n">
        <v>0.192208110819107</v>
      </c>
      <c r="M11" s="21"/>
      <c r="N11" s="21" t="n">
        <v>0.0985285969536675</v>
      </c>
      <c r="O11" s="21" t="n">
        <v>0.0767259505425333</v>
      </c>
      <c r="P11" s="21" t="n">
        <v>0.210393059048816</v>
      </c>
      <c r="Q11" s="21" t="n">
        <v>0.0524064430810543</v>
      </c>
      <c r="R11" s="21" t="n">
        <v>0.127237411839728</v>
      </c>
      <c r="S11" s="21"/>
      <c r="T11" s="21" t="n">
        <v>0</v>
      </c>
      <c r="U11" s="21" t="n">
        <v>0.0356760120609057</v>
      </c>
      <c r="V11" s="21" t="n">
        <v>0.0867688833539395</v>
      </c>
      <c r="W11" s="21" t="n">
        <v>0.121718810186759</v>
      </c>
      <c r="X11" s="21"/>
      <c r="Y11" s="21" t="n">
        <v>0.0852974069251165</v>
      </c>
      <c r="Z11" s="21" t="n">
        <v>0.0527294399303415</v>
      </c>
      <c r="AA11" s="21" t="n">
        <v>0.171151533616728</v>
      </c>
      <c r="AB11" s="21" t="n">
        <v>0.291531309774502</v>
      </c>
      <c r="AC11" s="21" t="n">
        <v>0</v>
      </c>
      <c r="AD11" s="21" t="n">
        <v>0.183899298326623</v>
      </c>
      <c r="AE11" s="21"/>
      <c r="AF11" s="21" t="n">
        <v>0.139449700310214</v>
      </c>
      <c r="AG11" s="21"/>
      <c r="AH11" s="21" t="n">
        <v>0.117341453398862</v>
      </c>
      <c r="AI11" s="21"/>
      <c r="AJ11" s="21" t="n">
        <v>0.16135640358119</v>
      </c>
      <c r="AK11" s="21" t="n">
        <v>0.0878958695614179</v>
      </c>
      <c r="AL11" s="21" t="n">
        <v>0.113739609756229</v>
      </c>
      <c r="AM11" s="21" t="n">
        <v>0.0344469233175881</v>
      </c>
      <c r="AN11" s="21" t="n">
        <v>0</v>
      </c>
      <c r="AO11" s="21" t="n">
        <v>0.0454679422918395</v>
      </c>
      <c r="AP11" s="21" t="n">
        <v>0.233528388436119</v>
      </c>
    </row>
    <row r="12">
      <c r="B12" s="18" t="s">
        <v>351</v>
      </c>
    </row>
    <row r="13">
      <c r="B13" t="s">
        <v>65</v>
      </c>
    </row>
    <row r="14">
      <c r="B14" t="s">
        <v>66</v>
      </c>
    </row>
    <row r="16">
      <c r="B16" s="9" t="str">
        <f>=HYPERLINK("#'Contents'!A1", "Return to Contents")</f>
      </c>
    </row>
  </sheetData>
  <mergeCells count="9">
    <mergeCell ref="D5:E5"/>
    <mergeCell ref="G5:L5"/>
    <mergeCell ref="N5:R5"/>
    <mergeCell ref="T5:W5"/>
    <mergeCell ref="Y5:AD5"/>
    <mergeCell ref="AF5:AF5"/>
    <mergeCell ref="AH5:AH5"/>
    <mergeCell ref="AJ5:AP5"/>
    <mergeCell ref="D2:AJ2"/>
  </mergeCells>
  <pageMargins left="0.7" right="0.7" top="0.75" bottom="0.75" header="0.3" footer="0.3"/>
  <pageSetup paperSize="9" orientation="portrait" horizontalDpi="300" verticalDpi="300" r:id="rId2"/>
  <drawing r:id="rId1"/>
</worksheet>
</file>

<file path=xl/worksheets/sheet1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2.21" hidden="0" customWidth="1"/>
    <col min="20" max="20" width="10.71" hidden="0" customWidth="1"/>
    <col min="21" max="21" width="10.71" hidden="0" customWidth="1"/>
    <col min="22" max="22" width="10.71" hidden="0" customWidth="1"/>
    <col min="23" max="23" width="10.71" hidden="0" customWidth="1"/>
    <col min="24" max="24" width="2.2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2.21" hidden="0" customWidth="1"/>
    <col min="34" max="34" width="10.71" hidden="0" customWidth="1"/>
    <col min="35" max="35" width="2.2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s>
  <sheetData>
    <row r="2" ht="40" customHeight="1">
      <c r="D2" s="16" t="s">
        <v>401</v>
      </c>
    </row>
    <row r="5" ht="30" customHeight="1">
      <c r="B5" s="17"/>
      <c r="C5" s="17"/>
      <c r="D5" s="17" t="s">
        <v>51</v>
      </c>
      <c r="E5" s="17"/>
      <c r="F5" s="17"/>
      <c r="G5" s="17" t="s">
        <v>52</v>
      </c>
      <c r="H5" s="17"/>
      <c r="I5" s="17"/>
      <c r="J5" s="17"/>
      <c r="K5" s="17"/>
      <c r="L5" s="17"/>
      <c r="M5" s="17"/>
      <c r="N5" s="17" t="s">
        <v>53</v>
      </c>
      <c r="O5" s="17"/>
      <c r="P5" s="17"/>
      <c r="Q5" s="17"/>
      <c r="R5" s="17"/>
      <c r="S5" s="17"/>
      <c r="T5" s="17" t="s">
        <v>54</v>
      </c>
      <c r="U5" s="17"/>
      <c r="V5" s="17"/>
      <c r="W5" s="17"/>
      <c r="X5" s="17"/>
      <c r="Y5" s="17" t="s">
        <v>55</v>
      </c>
      <c r="Z5" s="17"/>
      <c r="AA5" s="17"/>
      <c r="AB5" s="17"/>
      <c r="AC5" s="17"/>
      <c r="AD5" s="17"/>
      <c r="AE5" s="17"/>
      <c r="AF5" s="17" t="s">
        <v>42</v>
      </c>
      <c r="AG5" s="17"/>
      <c r="AH5" s="17" t="s">
        <v>43</v>
      </c>
      <c r="AI5" s="17"/>
      <c r="AJ5" s="17" t="s">
        <v>56</v>
      </c>
      <c r="AK5" s="17"/>
      <c r="AL5" s="17"/>
      <c r="AM5" s="17"/>
      <c r="AN5" s="17"/>
      <c r="AO5" s="17"/>
      <c r="AP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R6" s="13" t="s">
        <v>31</v>
      </c>
      <c r="T6" s="13" t="s">
        <v>32</v>
      </c>
      <c r="U6" s="13" t="s">
        <v>33</v>
      </c>
      <c r="V6" s="13" t="s">
        <v>34</v>
      </c>
      <c r="W6" s="13" t="s">
        <v>35</v>
      </c>
      <c r="Y6" s="13" t="s">
        <v>36</v>
      </c>
      <c r="Z6" s="13" t="s">
        <v>37</v>
      </c>
      <c r="AA6" s="13" t="s">
        <v>38</v>
      </c>
      <c r="AB6" s="13" t="s">
        <v>39</v>
      </c>
      <c r="AC6" s="13" t="s">
        <v>40</v>
      </c>
      <c r="AD6" s="13" t="s">
        <v>41</v>
      </c>
      <c r="AF6" s="13" t="s">
        <v>42</v>
      </c>
      <c r="AH6" s="13" t="s">
        <v>43</v>
      </c>
      <c r="AJ6" s="13" t="s">
        <v>44</v>
      </c>
      <c r="AK6" s="13" t="s">
        <v>45</v>
      </c>
      <c r="AL6" s="13" t="s">
        <v>46</v>
      </c>
      <c r="AM6" s="13" t="s">
        <v>47</v>
      </c>
      <c r="AN6" s="13" t="s">
        <v>48</v>
      </c>
      <c r="AO6" s="13" t="s">
        <v>49</v>
      </c>
      <c r="AP6" s="13" t="s">
        <v>50</v>
      </c>
    </row>
    <row r="7" ht="30" customHeight="1">
      <c r="B7" s="11" t="s">
        <v>19</v>
      </c>
      <c r="C7" s="11" t="n">
        <v>201</v>
      </c>
      <c r="D7" s="11" t="n">
        <v>101</v>
      </c>
      <c r="E7" s="11" t="n">
        <v>100</v>
      </c>
      <c r="F7" s="11"/>
      <c r="G7" s="11" t="n">
        <v>23</v>
      </c>
      <c r="H7" s="11" t="n">
        <v>42</v>
      </c>
      <c r="I7" s="11" t="n">
        <v>31</v>
      </c>
      <c r="J7" s="11" t="n">
        <v>36</v>
      </c>
      <c r="K7" s="11" t="n">
        <v>33</v>
      </c>
      <c r="L7" s="11" t="n">
        <v>36</v>
      </c>
      <c r="M7" s="11"/>
      <c r="N7" s="11" t="n">
        <v>11</v>
      </c>
      <c r="O7" s="11" t="n">
        <v>37</v>
      </c>
      <c r="P7" s="11" t="n">
        <v>40</v>
      </c>
      <c r="Q7" s="11" t="n">
        <v>73</v>
      </c>
      <c r="R7" s="11" t="n">
        <v>40</v>
      </c>
      <c r="S7" s="11"/>
      <c r="T7" s="11" t="n">
        <v>7</v>
      </c>
      <c r="U7" s="11" t="n">
        <v>33</v>
      </c>
      <c r="V7" s="11" t="n">
        <v>28</v>
      </c>
      <c r="W7" s="11" t="n">
        <v>116</v>
      </c>
      <c r="X7" s="11"/>
      <c r="Y7" s="11" t="n">
        <v>93</v>
      </c>
      <c r="Z7" s="11" t="n">
        <v>25</v>
      </c>
      <c r="AA7" s="11" t="n">
        <v>49</v>
      </c>
      <c r="AB7" s="11" t="n">
        <v>9</v>
      </c>
      <c r="AC7" s="11" t="n">
        <v>12</v>
      </c>
      <c r="AD7" s="11" t="n">
        <v>12</v>
      </c>
      <c r="AE7" s="11"/>
      <c r="AF7" s="11" t="n">
        <v>99</v>
      </c>
      <c r="AG7" s="11"/>
      <c r="AH7" s="11" t="n">
        <v>189</v>
      </c>
      <c r="AI7" s="11"/>
      <c r="AJ7" s="11" t="n">
        <v>53</v>
      </c>
      <c r="AK7" s="11" t="n">
        <v>30</v>
      </c>
      <c r="AL7" s="11" t="n">
        <v>41</v>
      </c>
      <c r="AM7" s="11" t="n">
        <v>20</v>
      </c>
      <c r="AN7" s="11" t="n">
        <v>16</v>
      </c>
      <c r="AO7" s="11" t="n">
        <v>17</v>
      </c>
      <c r="AP7" s="11" t="n">
        <v>24</v>
      </c>
    </row>
    <row r="8" ht="30" customHeight="1">
      <c r="B8" s="12" t="s">
        <v>20</v>
      </c>
      <c r="C8" s="12" t="n">
        <v>205</v>
      </c>
      <c r="D8" s="12" t="n">
        <v>108</v>
      </c>
      <c r="E8" s="12" t="n">
        <v>98</v>
      </c>
      <c r="F8" s="12"/>
      <c r="G8" s="12" t="n">
        <v>20</v>
      </c>
      <c r="H8" s="12" t="n">
        <v>40</v>
      </c>
      <c r="I8" s="12" t="n">
        <v>26</v>
      </c>
      <c r="J8" s="12" t="n">
        <v>39</v>
      </c>
      <c r="K8" s="12" t="n">
        <v>40</v>
      </c>
      <c r="L8" s="12" t="n">
        <v>40</v>
      </c>
      <c r="M8" s="12"/>
      <c r="N8" s="12" t="n">
        <v>13</v>
      </c>
      <c r="O8" s="12" t="n">
        <v>43</v>
      </c>
      <c r="P8" s="12" t="n">
        <v>54</v>
      </c>
      <c r="Q8" s="12" t="n">
        <v>61</v>
      </c>
      <c r="R8" s="12" t="n">
        <v>33</v>
      </c>
      <c r="S8" s="12"/>
      <c r="T8" s="12" t="n">
        <v>7</v>
      </c>
      <c r="U8" s="12" t="n">
        <v>38</v>
      </c>
      <c r="V8" s="12" t="n">
        <v>32</v>
      </c>
      <c r="W8" s="12" t="n">
        <v>110</v>
      </c>
      <c r="X8" s="12"/>
      <c r="Y8" s="12" t="n">
        <v>87</v>
      </c>
      <c r="Z8" s="12" t="n">
        <v>25</v>
      </c>
      <c r="AA8" s="12" t="n">
        <v>56</v>
      </c>
      <c r="AB8" s="12" t="n">
        <v>9</v>
      </c>
      <c r="AC8" s="12" t="n">
        <v>11</v>
      </c>
      <c r="AD8" s="12" t="n">
        <v>16</v>
      </c>
      <c r="AE8" s="12"/>
      <c r="AF8" s="12" t="n">
        <v>105</v>
      </c>
      <c r="AG8" s="12"/>
      <c r="AH8" s="12" t="n">
        <v>193</v>
      </c>
      <c r="AI8" s="12"/>
      <c r="AJ8" s="12" t="n">
        <v>47</v>
      </c>
      <c r="AK8" s="12" t="n">
        <v>31</v>
      </c>
      <c r="AL8" s="12" t="n">
        <v>33</v>
      </c>
      <c r="AM8" s="12" t="n">
        <v>23</v>
      </c>
      <c r="AN8" s="12" t="n">
        <v>19</v>
      </c>
      <c r="AO8" s="12" t="n">
        <v>15</v>
      </c>
      <c r="AP8" s="12" t="n">
        <v>36</v>
      </c>
    </row>
    <row r="9">
      <c r="B9" s="20" t="s">
        <v>400</v>
      </c>
      <c r="C9" s="19" t="n">
        <v>0.351184551686312</v>
      </c>
      <c r="D9" s="19" t="n">
        <v>0.331925117653962</v>
      </c>
      <c r="E9" s="19" t="n">
        <v>0.372418749741917</v>
      </c>
      <c r="F9" s="19"/>
      <c r="G9" s="19" t="n">
        <v>0.50320469769593</v>
      </c>
      <c r="H9" s="19" t="n">
        <v>0.312178565704481</v>
      </c>
      <c r="I9" s="19" t="n">
        <v>0.366021048357072</v>
      </c>
      <c r="J9" s="19" t="n">
        <v>0.281935375952394</v>
      </c>
      <c r="K9" s="19" t="n">
        <v>0.343185469827836</v>
      </c>
      <c r="L9" s="19" t="n">
        <v>0.380409570603054</v>
      </c>
      <c r="M9" s="19"/>
      <c r="N9" s="19" t="n">
        <v>0.348748505927248</v>
      </c>
      <c r="O9" s="19" t="n">
        <v>0.301231947109132</v>
      </c>
      <c r="P9" s="19" t="n">
        <v>0.361315626522757</v>
      </c>
      <c r="Q9" s="19" t="n">
        <v>0.346321162065692</v>
      </c>
      <c r="R9" s="19" t="n">
        <v>0.409727734625216</v>
      </c>
      <c r="S9" s="19"/>
      <c r="T9" s="19" t="n">
        <v>0.32707821503847</v>
      </c>
      <c r="U9" s="19" t="n">
        <v>0.290354363470018</v>
      </c>
      <c r="V9" s="19" t="n">
        <v>0.270294092002158</v>
      </c>
      <c r="W9" s="19" t="n">
        <v>0.386823566143346</v>
      </c>
      <c r="X9" s="19"/>
      <c r="Y9" s="19" t="n">
        <v>0.349346736905809</v>
      </c>
      <c r="Z9" s="19" t="n">
        <v>0.530754329179536</v>
      </c>
      <c r="AA9" s="19" t="n">
        <v>0.354312363182869</v>
      </c>
      <c r="AB9" s="19" t="n">
        <v>0.290916479749457</v>
      </c>
      <c r="AC9" s="19" t="n">
        <v>0.27101540196478</v>
      </c>
      <c r="AD9" s="19" t="n">
        <v>0.192901533880821</v>
      </c>
      <c r="AE9" s="19"/>
      <c r="AF9" s="19" t="n">
        <v>0.297077184429323</v>
      </c>
      <c r="AG9" s="19"/>
      <c r="AH9" s="19" t="n">
        <v>0.35614759548097</v>
      </c>
      <c r="AI9" s="19"/>
      <c r="AJ9" s="19" t="n">
        <v>0.356126057009304</v>
      </c>
      <c r="AK9" s="19" t="n">
        <v>0.293943765426472</v>
      </c>
      <c r="AL9" s="19" t="n">
        <v>0.541018569695152</v>
      </c>
      <c r="AM9" s="19" t="n">
        <v>0.28393511347366</v>
      </c>
      <c r="AN9" s="19" t="n">
        <v>0.375741970674006</v>
      </c>
      <c r="AO9" s="19" t="n">
        <v>0.331328032383955</v>
      </c>
      <c r="AP9" s="19" t="n">
        <v>0.256429490804153</v>
      </c>
    </row>
    <row r="10">
      <c r="B10" s="20" t="s">
        <v>392</v>
      </c>
      <c r="C10" s="19" t="n">
        <v>0.540403951713393</v>
      </c>
      <c r="D10" s="19" t="n">
        <v>0.564334036052226</v>
      </c>
      <c r="E10" s="19" t="n">
        <v>0.514020198718127</v>
      </c>
      <c r="F10" s="19"/>
      <c r="G10" s="19" t="n">
        <v>0.49679530230407</v>
      </c>
      <c r="H10" s="19" t="n">
        <v>0.634298099016628</v>
      </c>
      <c r="I10" s="19" t="n">
        <v>0.535280050037391</v>
      </c>
      <c r="J10" s="19" t="n">
        <v>0.568458632473792</v>
      </c>
      <c r="K10" s="19" t="n">
        <v>0.561590202844311</v>
      </c>
      <c r="L10" s="19" t="n">
        <v>0.42154522936389</v>
      </c>
      <c r="M10" s="19"/>
      <c r="N10" s="19" t="n">
        <v>0.651251494072752</v>
      </c>
      <c r="O10" s="19" t="n">
        <v>0.615315169381593</v>
      </c>
      <c r="P10" s="19" t="n">
        <v>0.495384223230621</v>
      </c>
      <c r="Q10" s="19" t="n">
        <v>0.506089447287953</v>
      </c>
      <c r="R10" s="19" t="n">
        <v>0.535033656335261</v>
      </c>
      <c r="S10" s="19"/>
      <c r="T10" s="19" t="n">
        <v>0.235266023463241</v>
      </c>
      <c r="U10" s="19" t="n">
        <v>0.598031682556446</v>
      </c>
      <c r="V10" s="19" t="n">
        <v>0.660193511031893</v>
      </c>
      <c r="W10" s="19" t="n">
        <v>0.516841388892867</v>
      </c>
      <c r="X10" s="19"/>
      <c r="Y10" s="19" t="n">
        <v>0.561901966587244</v>
      </c>
      <c r="Z10" s="19" t="n">
        <v>0.469245670820464</v>
      </c>
      <c r="AA10" s="19" t="n">
        <v>0.469595849129273</v>
      </c>
      <c r="AB10" s="19" t="n">
        <v>0.534444657436937</v>
      </c>
      <c r="AC10" s="19" t="n">
        <v>0.72898459803522</v>
      </c>
      <c r="AD10" s="19" t="n">
        <v>0.612768068526434</v>
      </c>
      <c r="AE10" s="19"/>
      <c r="AF10" s="19" t="n">
        <v>0.604206245843649</v>
      </c>
      <c r="AG10" s="19"/>
      <c r="AH10" s="19" t="n">
        <v>0.5439672491874</v>
      </c>
      <c r="AI10" s="19"/>
      <c r="AJ10" s="19" t="n">
        <v>0.572819029024732</v>
      </c>
      <c r="AK10" s="19" t="n">
        <v>0.49404861543056</v>
      </c>
      <c r="AL10" s="19" t="n">
        <v>0.394533095685001</v>
      </c>
      <c r="AM10" s="19" t="n">
        <v>0.589656349518712</v>
      </c>
      <c r="AN10" s="19" t="n">
        <v>0.516012980602475</v>
      </c>
      <c r="AO10" s="19" t="n">
        <v>0.627024211260671</v>
      </c>
      <c r="AP10" s="19" t="n">
        <v>0.617727656878614</v>
      </c>
    </row>
    <row r="11">
      <c r="B11" s="20" t="s">
        <v>209</v>
      </c>
      <c r="C11" s="21" t="n">
        <v>0.108411496600296</v>
      </c>
      <c r="D11" s="21" t="n">
        <v>0.103740846293813</v>
      </c>
      <c r="E11" s="21" t="n">
        <v>0.113561051539955</v>
      </c>
      <c r="F11" s="21"/>
      <c r="G11" s="21" t="n">
        <v>0</v>
      </c>
      <c r="H11" s="21" t="n">
        <v>0.0535233352788905</v>
      </c>
      <c r="I11" s="21" t="n">
        <v>0.0986989016055364</v>
      </c>
      <c r="J11" s="21" t="n">
        <v>0.149605991573814</v>
      </c>
      <c r="K11" s="21" t="n">
        <v>0.0952243273278523</v>
      </c>
      <c r="L11" s="21" t="n">
        <v>0.198045200033056</v>
      </c>
      <c r="M11" s="21"/>
      <c r="N11" s="21" t="n">
        <v>0</v>
      </c>
      <c r="O11" s="21" t="n">
        <v>0.0834528835092747</v>
      </c>
      <c r="P11" s="21" t="n">
        <v>0.143300150246622</v>
      </c>
      <c r="Q11" s="21" t="n">
        <v>0.147589390646355</v>
      </c>
      <c r="R11" s="21" t="n">
        <v>0.0552386090395225</v>
      </c>
      <c r="S11" s="21"/>
      <c r="T11" s="21" t="n">
        <v>0.437655761498288</v>
      </c>
      <c r="U11" s="21" t="n">
        <v>0.111613953973536</v>
      </c>
      <c r="V11" s="21" t="n">
        <v>0.0695123969659486</v>
      </c>
      <c r="W11" s="21" t="n">
        <v>0.0963350449637863</v>
      </c>
      <c r="X11" s="21"/>
      <c r="Y11" s="21" t="n">
        <v>0.0887512965069472</v>
      </c>
      <c r="Z11" s="21" t="n">
        <v>0</v>
      </c>
      <c r="AA11" s="21" t="n">
        <v>0.176091787687858</v>
      </c>
      <c r="AB11" s="21" t="n">
        <v>0.174638862813606</v>
      </c>
      <c r="AC11" s="21" t="n">
        <v>0</v>
      </c>
      <c r="AD11" s="21" t="n">
        <v>0.194330397592744</v>
      </c>
      <c r="AE11" s="21"/>
      <c r="AF11" s="21" t="n">
        <v>0.0987165697270276</v>
      </c>
      <c r="AG11" s="21"/>
      <c r="AH11" s="21" t="n">
        <v>0.0998851553316302</v>
      </c>
      <c r="AI11" s="21"/>
      <c r="AJ11" s="21" t="n">
        <v>0.0710549139659637</v>
      </c>
      <c r="AK11" s="21" t="n">
        <v>0.212007619142969</v>
      </c>
      <c r="AL11" s="21" t="n">
        <v>0.0644483346198471</v>
      </c>
      <c r="AM11" s="21" t="n">
        <v>0.126408537007628</v>
      </c>
      <c r="AN11" s="21" t="n">
        <v>0.108245048723519</v>
      </c>
      <c r="AO11" s="21" t="n">
        <v>0.0416477563553745</v>
      </c>
      <c r="AP11" s="21" t="n">
        <v>0.125842852317233</v>
      </c>
    </row>
    <row r="12">
      <c r="B12" s="18" t="s">
        <v>351</v>
      </c>
    </row>
    <row r="13">
      <c r="B13" t="s">
        <v>65</v>
      </c>
    </row>
    <row r="14">
      <c r="B14" t="s">
        <v>66</v>
      </c>
    </row>
    <row r="16">
      <c r="B16" s="9" t="str">
        <f>=HYPERLINK("#'Contents'!A1", "Return to Contents")</f>
      </c>
    </row>
  </sheetData>
  <mergeCells count="9">
    <mergeCell ref="D5:E5"/>
    <mergeCell ref="G5:L5"/>
    <mergeCell ref="N5:R5"/>
    <mergeCell ref="T5:W5"/>
    <mergeCell ref="Y5:AD5"/>
    <mergeCell ref="AF5:AF5"/>
    <mergeCell ref="AH5:AH5"/>
    <mergeCell ref="AJ5:AP5"/>
    <mergeCell ref="D2:AJ2"/>
  </mergeCells>
  <pageMargins left="0.7" right="0.7" top="0.75" bottom="0.75" header="0.3" footer="0.3"/>
  <pageSetup paperSize="9" orientation="portrait" horizontalDpi="300" verticalDpi="300" r:id="rId2"/>
  <drawing r:id="rId1"/>
</worksheet>
</file>

<file path=xl/worksheets/sheet1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2.21" hidden="0" customWidth="1"/>
    <col min="20" max="20" width="10.71" hidden="0" customWidth="1"/>
    <col min="21" max="21" width="10.71" hidden="0" customWidth="1"/>
    <col min="22" max="22" width="10.71" hidden="0" customWidth="1"/>
    <col min="23" max="23" width="10.71" hidden="0" customWidth="1"/>
    <col min="24" max="24" width="2.2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2.21" hidden="0" customWidth="1"/>
    <col min="34" max="34" width="10.71" hidden="0" customWidth="1"/>
    <col min="35" max="35" width="2.2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s>
  <sheetData>
    <row r="2" ht="40" customHeight="1">
      <c r="D2" s="16" t="s">
        <v>403</v>
      </c>
    </row>
    <row r="5" ht="30" customHeight="1">
      <c r="B5" s="17"/>
      <c r="C5" s="17"/>
      <c r="D5" s="17" t="s">
        <v>51</v>
      </c>
      <c r="E5" s="17"/>
      <c r="F5" s="17"/>
      <c r="G5" s="17" t="s">
        <v>52</v>
      </c>
      <c r="H5" s="17"/>
      <c r="I5" s="17"/>
      <c r="J5" s="17"/>
      <c r="K5" s="17"/>
      <c r="L5" s="17"/>
      <c r="M5" s="17"/>
      <c r="N5" s="17" t="s">
        <v>53</v>
      </c>
      <c r="O5" s="17"/>
      <c r="P5" s="17"/>
      <c r="Q5" s="17"/>
      <c r="R5" s="17"/>
      <c r="S5" s="17"/>
      <c r="T5" s="17" t="s">
        <v>54</v>
      </c>
      <c r="U5" s="17"/>
      <c r="V5" s="17"/>
      <c r="W5" s="17"/>
      <c r="X5" s="17"/>
      <c r="Y5" s="17" t="s">
        <v>55</v>
      </c>
      <c r="Z5" s="17"/>
      <c r="AA5" s="17"/>
      <c r="AB5" s="17"/>
      <c r="AC5" s="17"/>
      <c r="AD5" s="17"/>
      <c r="AE5" s="17"/>
      <c r="AF5" s="17" t="s">
        <v>42</v>
      </c>
      <c r="AG5" s="17"/>
      <c r="AH5" s="17" t="s">
        <v>43</v>
      </c>
      <c r="AI5" s="17"/>
      <c r="AJ5" s="17" t="s">
        <v>56</v>
      </c>
      <c r="AK5" s="17"/>
      <c r="AL5" s="17"/>
      <c r="AM5" s="17"/>
      <c r="AN5" s="17"/>
      <c r="AO5" s="17"/>
      <c r="AP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R6" s="13" t="s">
        <v>31</v>
      </c>
      <c r="T6" s="13" t="s">
        <v>32</v>
      </c>
      <c r="U6" s="13" t="s">
        <v>33</v>
      </c>
      <c r="V6" s="13" t="s">
        <v>34</v>
      </c>
      <c r="W6" s="13" t="s">
        <v>35</v>
      </c>
      <c r="Y6" s="13" t="s">
        <v>36</v>
      </c>
      <c r="Z6" s="13" t="s">
        <v>37</v>
      </c>
      <c r="AA6" s="13" t="s">
        <v>38</v>
      </c>
      <c r="AB6" s="13" t="s">
        <v>39</v>
      </c>
      <c r="AC6" s="13" t="s">
        <v>40</v>
      </c>
      <c r="AD6" s="13" t="s">
        <v>41</v>
      </c>
      <c r="AF6" s="13" t="s">
        <v>42</v>
      </c>
      <c r="AH6" s="13" t="s">
        <v>43</v>
      </c>
      <c r="AJ6" s="13" t="s">
        <v>44</v>
      </c>
      <c r="AK6" s="13" t="s">
        <v>45</v>
      </c>
      <c r="AL6" s="13" t="s">
        <v>46</v>
      </c>
      <c r="AM6" s="13" t="s">
        <v>47</v>
      </c>
      <c r="AN6" s="13" t="s">
        <v>48</v>
      </c>
      <c r="AO6" s="13" t="s">
        <v>49</v>
      </c>
      <c r="AP6" s="13" t="s">
        <v>50</v>
      </c>
    </row>
    <row r="7" ht="30" customHeight="1">
      <c r="B7" s="11" t="s">
        <v>19</v>
      </c>
      <c r="C7" s="11" t="n">
        <v>212</v>
      </c>
      <c r="D7" s="11" t="n">
        <v>108</v>
      </c>
      <c r="E7" s="11" t="n">
        <v>104</v>
      </c>
      <c r="F7" s="11"/>
      <c r="G7" s="11" t="n">
        <v>27</v>
      </c>
      <c r="H7" s="11" t="n">
        <v>38</v>
      </c>
      <c r="I7" s="11" t="n">
        <v>44</v>
      </c>
      <c r="J7" s="11" t="n">
        <v>37</v>
      </c>
      <c r="K7" s="11" t="n">
        <v>29</v>
      </c>
      <c r="L7" s="11" t="n">
        <v>37</v>
      </c>
      <c r="M7" s="11"/>
      <c r="N7" s="11" t="n">
        <v>15</v>
      </c>
      <c r="O7" s="11" t="n">
        <v>28</v>
      </c>
      <c r="P7" s="11" t="n">
        <v>41</v>
      </c>
      <c r="Q7" s="11" t="n">
        <v>80</v>
      </c>
      <c r="R7" s="11" t="n">
        <v>47</v>
      </c>
      <c r="S7" s="11"/>
      <c r="T7" s="11" t="n">
        <v>8</v>
      </c>
      <c r="U7" s="11" t="n">
        <v>35</v>
      </c>
      <c r="V7" s="11" t="n">
        <v>34</v>
      </c>
      <c r="W7" s="11" t="n">
        <v>115</v>
      </c>
      <c r="X7" s="11"/>
      <c r="Y7" s="11" t="n">
        <v>112</v>
      </c>
      <c r="Z7" s="11" t="n">
        <v>18</v>
      </c>
      <c r="AA7" s="11" t="n">
        <v>43</v>
      </c>
      <c r="AB7" s="11" t="n">
        <v>10</v>
      </c>
      <c r="AC7" s="11" t="n">
        <v>17</v>
      </c>
      <c r="AD7" s="11" t="n">
        <v>10</v>
      </c>
      <c r="AE7" s="11"/>
      <c r="AF7" s="11" t="n">
        <v>108</v>
      </c>
      <c r="AG7" s="11"/>
      <c r="AH7" s="11" t="n">
        <v>193</v>
      </c>
      <c r="AI7" s="11"/>
      <c r="AJ7" s="11" t="n">
        <v>60</v>
      </c>
      <c r="AK7" s="11" t="n">
        <v>40</v>
      </c>
      <c r="AL7" s="11" t="n">
        <v>44</v>
      </c>
      <c r="AM7" s="11" t="n">
        <v>22</v>
      </c>
      <c r="AN7" s="11" t="n">
        <v>10</v>
      </c>
      <c r="AO7" s="11" t="n">
        <v>24</v>
      </c>
      <c r="AP7" s="11" t="n">
        <v>12</v>
      </c>
    </row>
    <row r="8" ht="30" customHeight="1">
      <c r="B8" s="12" t="s">
        <v>20</v>
      </c>
      <c r="C8" s="12" t="n">
        <v>207</v>
      </c>
      <c r="D8" s="12" t="n">
        <v>106</v>
      </c>
      <c r="E8" s="12" t="n">
        <v>101</v>
      </c>
      <c r="F8" s="12"/>
      <c r="G8" s="12" t="n">
        <v>21</v>
      </c>
      <c r="H8" s="12" t="n">
        <v>35</v>
      </c>
      <c r="I8" s="12" t="n">
        <v>34</v>
      </c>
      <c r="J8" s="12" t="n">
        <v>35</v>
      </c>
      <c r="K8" s="12" t="n">
        <v>35</v>
      </c>
      <c r="L8" s="12" t="n">
        <v>46</v>
      </c>
      <c r="M8" s="12"/>
      <c r="N8" s="12" t="n">
        <v>21</v>
      </c>
      <c r="O8" s="12" t="n">
        <v>30</v>
      </c>
      <c r="P8" s="12" t="n">
        <v>52</v>
      </c>
      <c r="Q8" s="12" t="n">
        <v>65</v>
      </c>
      <c r="R8" s="12" t="n">
        <v>37</v>
      </c>
      <c r="S8" s="12"/>
      <c r="T8" s="12" t="n">
        <v>7</v>
      </c>
      <c r="U8" s="12" t="n">
        <v>39</v>
      </c>
      <c r="V8" s="12" t="n">
        <v>35</v>
      </c>
      <c r="W8" s="12" t="n">
        <v>104</v>
      </c>
      <c r="X8" s="12"/>
      <c r="Y8" s="12" t="n">
        <v>101</v>
      </c>
      <c r="Z8" s="12" t="n">
        <v>17</v>
      </c>
      <c r="AA8" s="12" t="n">
        <v>53</v>
      </c>
      <c r="AB8" s="12" t="n">
        <v>10</v>
      </c>
      <c r="AC8" s="12" t="n">
        <v>13</v>
      </c>
      <c r="AD8" s="12" t="n">
        <v>10</v>
      </c>
      <c r="AE8" s="12"/>
      <c r="AF8" s="12" t="n">
        <v>111</v>
      </c>
      <c r="AG8" s="12"/>
      <c r="AH8" s="12" t="n">
        <v>187</v>
      </c>
      <c r="AI8" s="12"/>
      <c r="AJ8" s="12" t="n">
        <v>51</v>
      </c>
      <c r="AK8" s="12" t="n">
        <v>41</v>
      </c>
      <c r="AL8" s="12" t="n">
        <v>38</v>
      </c>
      <c r="AM8" s="12" t="n">
        <v>21</v>
      </c>
      <c r="AN8" s="12" t="n">
        <v>12</v>
      </c>
      <c r="AO8" s="12" t="n">
        <v>22</v>
      </c>
      <c r="AP8" s="12" t="n">
        <v>21</v>
      </c>
    </row>
    <row r="9">
      <c r="B9" s="20" t="s">
        <v>402</v>
      </c>
      <c r="C9" s="19" t="n">
        <v>0.448478512101671</v>
      </c>
      <c r="D9" s="19" t="n">
        <v>0.410408199996301</v>
      </c>
      <c r="E9" s="19" t="n">
        <v>0.488476740927895</v>
      </c>
      <c r="F9" s="19"/>
      <c r="G9" s="19" t="n">
        <v>0.545027462238935</v>
      </c>
      <c r="H9" s="19" t="n">
        <v>0.323870119094407</v>
      </c>
      <c r="I9" s="19" t="n">
        <v>0.363582169020635</v>
      </c>
      <c r="J9" s="19" t="n">
        <v>0.469300980859979</v>
      </c>
      <c r="K9" s="19" t="n">
        <v>0.426687484490963</v>
      </c>
      <c r="L9" s="19" t="n">
        <v>0.564557852110384</v>
      </c>
      <c r="M9" s="19"/>
      <c r="N9" s="19" t="n">
        <v>0.436990076061717</v>
      </c>
      <c r="O9" s="19" t="n">
        <v>0.509858115088381</v>
      </c>
      <c r="P9" s="19" t="n">
        <v>0.352514296086193</v>
      </c>
      <c r="Q9" s="19" t="n">
        <v>0.410048158126755</v>
      </c>
      <c r="R9" s="19" t="n">
        <v>0.621987214925381</v>
      </c>
      <c r="S9" s="19"/>
      <c r="T9" s="19" t="n">
        <v>0.208413878793779</v>
      </c>
      <c r="U9" s="19" t="n">
        <v>0.566177068104085</v>
      </c>
      <c r="V9" s="19" t="n">
        <v>0.351781502199477</v>
      </c>
      <c r="W9" s="19" t="n">
        <v>0.436696332205529</v>
      </c>
      <c r="X9" s="19"/>
      <c r="Y9" s="19" t="n">
        <v>0.417734787517883</v>
      </c>
      <c r="Z9" s="19" t="n">
        <v>0.403145403027587</v>
      </c>
      <c r="AA9" s="19" t="n">
        <v>0.520127542581184</v>
      </c>
      <c r="AB9" s="19" t="n">
        <v>0.370595495775978</v>
      </c>
      <c r="AC9" s="19" t="n">
        <v>0.416524760233116</v>
      </c>
      <c r="AD9" s="19" t="n">
        <v>0.471693722379394</v>
      </c>
      <c r="AE9" s="19"/>
      <c r="AF9" s="19" t="n">
        <v>0.47068537568729</v>
      </c>
      <c r="AG9" s="19"/>
      <c r="AH9" s="19" t="n">
        <v>0.455586627626413</v>
      </c>
      <c r="AI9" s="19"/>
      <c r="AJ9" s="19" t="n">
        <v>0.512308373711105</v>
      </c>
      <c r="AK9" s="19" t="n">
        <v>0.313330479837719</v>
      </c>
      <c r="AL9" s="19" t="n">
        <v>0.472511415200482</v>
      </c>
      <c r="AM9" s="19" t="n">
        <v>0.485361726073056</v>
      </c>
      <c r="AN9" s="19" t="n">
        <v>0.621460364588231</v>
      </c>
      <c r="AO9" s="19" t="n">
        <v>0.386566465236567</v>
      </c>
      <c r="AP9" s="19" t="n">
        <v>0.44148517013873</v>
      </c>
    </row>
    <row r="10">
      <c r="B10" s="20" t="s">
        <v>392</v>
      </c>
      <c r="C10" s="19" t="n">
        <v>0.463688422411992</v>
      </c>
      <c r="D10" s="19" t="n">
        <v>0.518776887641042</v>
      </c>
      <c r="E10" s="19" t="n">
        <v>0.405810225043439</v>
      </c>
      <c r="F10" s="19"/>
      <c r="G10" s="19" t="n">
        <v>0.416192032359583</v>
      </c>
      <c r="H10" s="19" t="n">
        <v>0.654712006463464</v>
      </c>
      <c r="I10" s="19" t="n">
        <v>0.565198524796394</v>
      </c>
      <c r="J10" s="19" t="n">
        <v>0.490726438712788</v>
      </c>
      <c r="K10" s="19" t="n">
        <v>0.37976807589953</v>
      </c>
      <c r="L10" s="19" t="n">
        <v>0.303589409900984</v>
      </c>
      <c r="M10" s="19"/>
      <c r="N10" s="19" t="n">
        <v>0.467160901808309</v>
      </c>
      <c r="O10" s="19" t="n">
        <v>0.450880961345585</v>
      </c>
      <c r="P10" s="19" t="n">
        <v>0.500593382720184</v>
      </c>
      <c r="Q10" s="19" t="n">
        <v>0.523884326288499</v>
      </c>
      <c r="R10" s="19" t="n">
        <v>0.297067869190491</v>
      </c>
      <c r="S10" s="19"/>
      <c r="T10" s="19" t="n">
        <v>0.639290775937266</v>
      </c>
      <c r="U10" s="19" t="n">
        <v>0.330396733010662</v>
      </c>
      <c r="V10" s="19" t="n">
        <v>0.521568719621367</v>
      </c>
      <c r="W10" s="19" t="n">
        <v>0.532485851369976</v>
      </c>
      <c r="X10" s="19"/>
      <c r="Y10" s="19" t="n">
        <v>0.48545308134784</v>
      </c>
      <c r="Z10" s="19" t="n">
        <v>0.45533018696292</v>
      </c>
      <c r="AA10" s="19" t="n">
        <v>0.382192037980349</v>
      </c>
      <c r="AB10" s="19" t="n">
        <v>0.551982991672203</v>
      </c>
      <c r="AC10" s="19" t="n">
        <v>0.583475239766884</v>
      </c>
      <c r="AD10" s="19" t="n">
        <v>0.528306277620606</v>
      </c>
      <c r="AE10" s="19"/>
      <c r="AF10" s="19" t="n">
        <v>0.449454377772148</v>
      </c>
      <c r="AG10" s="19"/>
      <c r="AH10" s="19" t="n">
        <v>0.478228116804698</v>
      </c>
      <c r="AI10" s="19"/>
      <c r="AJ10" s="19" t="n">
        <v>0.354593773149306</v>
      </c>
      <c r="AK10" s="19" t="n">
        <v>0.535689370816191</v>
      </c>
      <c r="AL10" s="19" t="n">
        <v>0.474704865034368</v>
      </c>
      <c r="AM10" s="19" t="n">
        <v>0.514638273926944</v>
      </c>
      <c r="AN10" s="19" t="n">
        <v>0.378539635411769</v>
      </c>
      <c r="AO10" s="19" t="n">
        <v>0.585027359525581</v>
      </c>
      <c r="AP10" s="19" t="n">
        <v>0.439965629521395</v>
      </c>
    </row>
    <row r="11">
      <c r="B11" s="20" t="s">
        <v>209</v>
      </c>
      <c r="C11" s="21" t="n">
        <v>0.0878330654863365</v>
      </c>
      <c r="D11" s="21" t="n">
        <v>0.0708149123626565</v>
      </c>
      <c r="E11" s="21" t="n">
        <v>0.105713034028666</v>
      </c>
      <c r="F11" s="21"/>
      <c r="G11" s="21" t="n">
        <v>0.0387805054014822</v>
      </c>
      <c r="H11" s="21" t="n">
        <v>0.0214178744421285</v>
      </c>
      <c r="I11" s="21" t="n">
        <v>0.0712193061829707</v>
      </c>
      <c r="J11" s="21" t="n">
        <v>0.0399725804272333</v>
      </c>
      <c r="K11" s="21" t="n">
        <v>0.193544439609507</v>
      </c>
      <c r="L11" s="21" t="n">
        <v>0.131852737988632</v>
      </c>
      <c r="M11" s="21"/>
      <c r="N11" s="21" t="n">
        <v>0.0958490221299742</v>
      </c>
      <c r="O11" s="21" t="n">
        <v>0.0392609235660342</v>
      </c>
      <c r="P11" s="21" t="n">
        <v>0.146892321193623</v>
      </c>
      <c r="Q11" s="21" t="n">
        <v>0.0660675155847461</v>
      </c>
      <c r="R11" s="21" t="n">
        <v>0.0809449158841282</v>
      </c>
      <c r="S11" s="21"/>
      <c r="T11" s="21" t="n">
        <v>0.152295345268955</v>
      </c>
      <c r="U11" s="21" t="n">
        <v>0.103426198885253</v>
      </c>
      <c r="V11" s="21" t="n">
        <v>0.126649778179156</v>
      </c>
      <c r="W11" s="21" t="n">
        <v>0.0308178164244945</v>
      </c>
      <c r="X11" s="21"/>
      <c r="Y11" s="21" t="n">
        <v>0.096812131134277</v>
      </c>
      <c r="Z11" s="21" t="n">
        <v>0.141524410009493</v>
      </c>
      <c r="AA11" s="21" t="n">
        <v>0.0976804194384663</v>
      </c>
      <c r="AB11" s="21" t="n">
        <v>0.0774215125518188</v>
      </c>
      <c r="AC11" s="21" t="n">
        <v>0</v>
      </c>
      <c r="AD11" s="21" t="n">
        <v>0</v>
      </c>
      <c r="AE11" s="21"/>
      <c r="AF11" s="21" t="n">
        <v>0.0798602465405618</v>
      </c>
      <c r="AG11" s="21"/>
      <c r="AH11" s="21" t="n">
        <v>0.0661852555688888</v>
      </c>
      <c r="AI11" s="21"/>
      <c r="AJ11" s="21" t="n">
        <v>0.133097853139588</v>
      </c>
      <c r="AK11" s="21" t="n">
        <v>0.15098014934609</v>
      </c>
      <c r="AL11" s="21" t="n">
        <v>0.0527837197651499</v>
      </c>
      <c r="AM11" s="21" t="n">
        <v>0</v>
      </c>
      <c r="AN11" s="21" t="n">
        <v>0</v>
      </c>
      <c r="AO11" s="21" t="n">
        <v>0.028406175237852</v>
      </c>
      <c r="AP11" s="21" t="n">
        <v>0.118549200339875</v>
      </c>
    </row>
    <row r="12">
      <c r="B12" s="18" t="s">
        <v>351</v>
      </c>
    </row>
    <row r="13">
      <c r="B13" t="s">
        <v>65</v>
      </c>
    </row>
    <row r="14">
      <c r="B14" t="s">
        <v>66</v>
      </c>
    </row>
    <row r="16">
      <c r="B16" s="9" t="str">
        <f>=HYPERLINK("#'Contents'!A1", "Return to Contents")</f>
      </c>
    </row>
  </sheetData>
  <mergeCells count="9">
    <mergeCell ref="D5:E5"/>
    <mergeCell ref="G5:L5"/>
    <mergeCell ref="N5:R5"/>
    <mergeCell ref="T5:W5"/>
    <mergeCell ref="Y5:AD5"/>
    <mergeCell ref="AF5:AF5"/>
    <mergeCell ref="AH5:AH5"/>
    <mergeCell ref="AJ5:AP5"/>
    <mergeCell ref="D2:AJ2"/>
  </mergeCells>
  <pageMargins left="0.7" right="0.7" top="0.75" bottom="0.75" header="0.3" footer="0.3"/>
  <pageSetup paperSize="9" orientation="portrait" horizontalDpi="300" verticalDpi="300" r:id="rId2"/>
  <drawing r:id="rId1"/>
</worksheet>
</file>

<file path=xl/worksheets/sheet1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2.21" hidden="0" customWidth="1"/>
    <col min="20" max="20" width="10.71" hidden="0" customWidth="1"/>
    <col min="21" max="21" width="10.71" hidden="0" customWidth="1"/>
    <col min="22" max="22" width="10.71" hidden="0" customWidth="1"/>
    <col min="23" max="23" width="10.71" hidden="0" customWidth="1"/>
    <col min="24" max="24" width="2.2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2.21" hidden="0" customWidth="1"/>
    <col min="34" max="34" width="10.71" hidden="0" customWidth="1"/>
    <col min="35" max="35" width="2.2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s>
  <sheetData>
    <row r="2" ht="40" customHeight="1">
      <c r="D2" s="16" t="s">
        <v>405</v>
      </c>
    </row>
    <row r="5" ht="30" customHeight="1">
      <c r="B5" s="17"/>
      <c r="C5" s="17"/>
      <c r="D5" s="17" t="s">
        <v>51</v>
      </c>
      <c r="E5" s="17"/>
      <c r="F5" s="17"/>
      <c r="G5" s="17" t="s">
        <v>52</v>
      </c>
      <c r="H5" s="17"/>
      <c r="I5" s="17"/>
      <c r="J5" s="17"/>
      <c r="K5" s="17"/>
      <c r="L5" s="17"/>
      <c r="M5" s="17"/>
      <c r="N5" s="17" t="s">
        <v>53</v>
      </c>
      <c r="O5" s="17"/>
      <c r="P5" s="17"/>
      <c r="Q5" s="17"/>
      <c r="R5" s="17"/>
      <c r="S5" s="17"/>
      <c r="T5" s="17" t="s">
        <v>54</v>
      </c>
      <c r="U5" s="17"/>
      <c r="V5" s="17"/>
      <c r="W5" s="17"/>
      <c r="X5" s="17"/>
      <c r="Y5" s="17" t="s">
        <v>55</v>
      </c>
      <c r="Z5" s="17"/>
      <c r="AA5" s="17"/>
      <c r="AB5" s="17"/>
      <c r="AC5" s="17"/>
      <c r="AD5" s="17"/>
      <c r="AE5" s="17"/>
      <c r="AF5" s="17" t="s">
        <v>42</v>
      </c>
      <c r="AG5" s="17"/>
      <c r="AH5" s="17" t="s">
        <v>43</v>
      </c>
      <c r="AI5" s="17"/>
      <c r="AJ5" s="17" t="s">
        <v>56</v>
      </c>
      <c r="AK5" s="17"/>
      <c r="AL5" s="17"/>
      <c r="AM5" s="17"/>
      <c r="AN5" s="17"/>
      <c r="AO5" s="17"/>
      <c r="AP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R6" s="13" t="s">
        <v>31</v>
      </c>
      <c r="T6" s="13" t="s">
        <v>32</v>
      </c>
      <c r="U6" s="13" t="s">
        <v>33</v>
      </c>
      <c r="V6" s="13" t="s">
        <v>34</v>
      </c>
      <c r="W6" s="13" t="s">
        <v>35</v>
      </c>
      <c r="Y6" s="13" t="s">
        <v>36</v>
      </c>
      <c r="Z6" s="13" t="s">
        <v>37</v>
      </c>
      <c r="AA6" s="13" t="s">
        <v>38</v>
      </c>
      <c r="AB6" s="13" t="s">
        <v>39</v>
      </c>
      <c r="AC6" s="13" t="s">
        <v>40</v>
      </c>
      <c r="AD6" s="13" t="s">
        <v>41</v>
      </c>
      <c r="AF6" s="13" t="s">
        <v>42</v>
      </c>
      <c r="AH6" s="13" t="s">
        <v>43</v>
      </c>
      <c r="AJ6" s="13" t="s">
        <v>44</v>
      </c>
      <c r="AK6" s="13" t="s">
        <v>45</v>
      </c>
      <c r="AL6" s="13" t="s">
        <v>46</v>
      </c>
      <c r="AM6" s="13" t="s">
        <v>47</v>
      </c>
      <c r="AN6" s="13" t="s">
        <v>48</v>
      </c>
      <c r="AO6" s="13" t="s">
        <v>49</v>
      </c>
      <c r="AP6" s="13" t="s">
        <v>50</v>
      </c>
    </row>
    <row r="7" ht="30" customHeight="1">
      <c r="B7" s="11" t="s">
        <v>19</v>
      </c>
      <c r="C7" s="11" t="n">
        <v>213</v>
      </c>
      <c r="D7" s="11" t="n">
        <v>98</v>
      </c>
      <c r="E7" s="11" t="n">
        <v>115</v>
      </c>
      <c r="F7" s="11"/>
      <c r="G7" s="11" t="n">
        <v>37</v>
      </c>
      <c r="H7" s="11" t="n">
        <v>34</v>
      </c>
      <c r="I7" s="11" t="n">
        <v>36</v>
      </c>
      <c r="J7" s="11" t="n">
        <v>43</v>
      </c>
      <c r="K7" s="11" t="n">
        <v>26</v>
      </c>
      <c r="L7" s="11" t="n">
        <v>37</v>
      </c>
      <c r="M7" s="11"/>
      <c r="N7" s="11" t="n">
        <v>16</v>
      </c>
      <c r="O7" s="11" t="n">
        <v>40</v>
      </c>
      <c r="P7" s="11" t="n">
        <v>44</v>
      </c>
      <c r="Q7" s="11" t="n">
        <v>77</v>
      </c>
      <c r="R7" s="11" t="n">
        <v>35</v>
      </c>
      <c r="S7" s="11"/>
      <c r="T7" s="11" t="n">
        <v>12</v>
      </c>
      <c r="U7" s="11" t="n">
        <v>41</v>
      </c>
      <c r="V7" s="11" t="n">
        <v>31</v>
      </c>
      <c r="W7" s="11" t="n">
        <v>101</v>
      </c>
      <c r="X7" s="11"/>
      <c r="Y7" s="11" t="n">
        <v>100</v>
      </c>
      <c r="Z7" s="11" t="n">
        <v>19</v>
      </c>
      <c r="AA7" s="11" t="n">
        <v>47</v>
      </c>
      <c r="AB7" s="11" t="n">
        <v>15</v>
      </c>
      <c r="AC7" s="11" t="n">
        <v>18</v>
      </c>
      <c r="AD7" s="11" t="n">
        <v>11</v>
      </c>
      <c r="AE7" s="11"/>
      <c r="AF7" s="11" t="n">
        <v>98</v>
      </c>
      <c r="AG7" s="11"/>
      <c r="AH7" s="11" t="n">
        <v>197</v>
      </c>
      <c r="AI7" s="11"/>
      <c r="AJ7" s="11" t="n">
        <v>50</v>
      </c>
      <c r="AK7" s="11" t="n">
        <v>48</v>
      </c>
      <c r="AL7" s="11" t="n">
        <v>35</v>
      </c>
      <c r="AM7" s="11" t="n">
        <v>22</v>
      </c>
      <c r="AN7" s="11" t="n">
        <v>14</v>
      </c>
      <c r="AO7" s="11" t="n">
        <v>16</v>
      </c>
      <c r="AP7" s="11" t="n">
        <v>28</v>
      </c>
    </row>
    <row r="8" ht="30" customHeight="1">
      <c r="B8" s="12" t="s">
        <v>20</v>
      </c>
      <c r="C8" s="12" t="n">
        <v>219</v>
      </c>
      <c r="D8" s="12" t="n">
        <v>99</v>
      </c>
      <c r="E8" s="12" t="n">
        <v>120</v>
      </c>
      <c r="F8" s="12"/>
      <c r="G8" s="12" t="n">
        <v>33</v>
      </c>
      <c r="H8" s="12" t="n">
        <v>34</v>
      </c>
      <c r="I8" s="12" t="n">
        <v>32</v>
      </c>
      <c r="J8" s="12" t="n">
        <v>42</v>
      </c>
      <c r="K8" s="12" t="n">
        <v>31</v>
      </c>
      <c r="L8" s="12" t="n">
        <v>46</v>
      </c>
      <c r="M8" s="12"/>
      <c r="N8" s="12" t="n">
        <v>20</v>
      </c>
      <c r="O8" s="12" t="n">
        <v>49</v>
      </c>
      <c r="P8" s="12" t="n">
        <v>54</v>
      </c>
      <c r="Q8" s="12" t="n">
        <v>67</v>
      </c>
      <c r="R8" s="12" t="n">
        <v>29</v>
      </c>
      <c r="S8" s="12"/>
      <c r="T8" s="12" t="n">
        <v>11</v>
      </c>
      <c r="U8" s="12" t="n">
        <v>46</v>
      </c>
      <c r="V8" s="12" t="n">
        <v>34</v>
      </c>
      <c r="W8" s="12" t="n">
        <v>100</v>
      </c>
      <c r="X8" s="12"/>
      <c r="Y8" s="12" t="n">
        <v>91</v>
      </c>
      <c r="Z8" s="12" t="n">
        <v>22</v>
      </c>
      <c r="AA8" s="12" t="n">
        <v>60</v>
      </c>
      <c r="AB8" s="12" t="n">
        <v>15</v>
      </c>
      <c r="AC8" s="12" t="n">
        <v>16</v>
      </c>
      <c r="AD8" s="12" t="n">
        <v>11</v>
      </c>
      <c r="AE8" s="12"/>
      <c r="AF8" s="12" t="n">
        <v>105</v>
      </c>
      <c r="AG8" s="12"/>
      <c r="AH8" s="12" t="n">
        <v>204</v>
      </c>
      <c r="AI8" s="12"/>
      <c r="AJ8" s="12" t="n">
        <v>46</v>
      </c>
      <c r="AK8" s="12" t="n">
        <v>51</v>
      </c>
      <c r="AL8" s="12" t="n">
        <v>31</v>
      </c>
      <c r="AM8" s="12" t="n">
        <v>21</v>
      </c>
      <c r="AN8" s="12" t="n">
        <v>16</v>
      </c>
      <c r="AO8" s="12" t="n">
        <v>13</v>
      </c>
      <c r="AP8" s="12" t="n">
        <v>39</v>
      </c>
    </row>
    <row r="9">
      <c r="B9" s="20" t="s">
        <v>404</v>
      </c>
      <c r="C9" s="19" t="n">
        <v>0.562072293627273</v>
      </c>
      <c r="D9" s="19" t="n">
        <v>0.472433744070742</v>
      </c>
      <c r="E9" s="19" t="n">
        <v>0.636067970028103</v>
      </c>
      <c r="F9" s="19"/>
      <c r="G9" s="19" t="n">
        <v>0.518224768740475</v>
      </c>
      <c r="H9" s="19" t="n">
        <v>0.540370467280949</v>
      </c>
      <c r="I9" s="19" t="n">
        <v>0.584431987071213</v>
      </c>
      <c r="J9" s="19" t="n">
        <v>0.512853659323992</v>
      </c>
      <c r="K9" s="19" t="n">
        <v>0.565939710245559</v>
      </c>
      <c r="L9" s="19" t="n">
        <v>0.636436771958375</v>
      </c>
      <c r="M9" s="19"/>
      <c r="N9" s="19" t="n">
        <v>0.6218534183091</v>
      </c>
      <c r="O9" s="19" t="n">
        <v>0.472783493734135</v>
      </c>
      <c r="P9" s="19" t="n">
        <v>0.650016231656459</v>
      </c>
      <c r="Q9" s="19" t="n">
        <v>0.54861322801415</v>
      </c>
      <c r="R9" s="19" t="n">
        <v>0.528011907198252</v>
      </c>
      <c r="S9" s="19"/>
      <c r="T9" s="19" t="n">
        <v>0.349949779579853</v>
      </c>
      <c r="U9" s="19" t="n">
        <v>0.611172634649864</v>
      </c>
      <c r="V9" s="19" t="n">
        <v>0.437533175999653</v>
      </c>
      <c r="W9" s="19" t="n">
        <v>0.615610143783281</v>
      </c>
      <c r="X9" s="19"/>
      <c r="Y9" s="19" t="n">
        <v>0.521167158825382</v>
      </c>
      <c r="Z9" s="19" t="n">
        <v>0.616765893114814</v>
      </c>
      <c r="AA9" s="19" t="n">
        <v>0.612066327177428</v>
      </c>
      <c r="AB9" s="19" t="n">
        <v>0.445994678783561</v>
      </c>
      <c r="AC9" s="19" t="n">
        <v>0.466013717867617</v>
      </c>
      <c r="AD9" s="19" t="n">
        <v>0.808029665839133</v>
      </c>
      <c r="AE9" s="19"/>
      <c r="AF9" s="19" t="n">
        <v>0.56192106894001</v>
      </c>
      <c r="AG9" s="19"/>
      <c r="AH9" s="19" t="n">
        <v>0.552957818413287</v>
      </c>
      <c r="AI9" s="19"/>
      <c r="AJ9" s="19" t="n">
        <v>0.549306120665585</v>
      </c>
      <c r="AK9" s="19" t="n">
        <v>0.576529825844258</v>
      </c>
      <c r="AL9" s="19" t="n">
        <v>0.555575625477368</v>
      </c>
      <c r="AM9" s="19" t="n">
        <v>0.472884274527985</v>
      </c>
      <c r="AN9" s="19" t="n">
        <v>0.579903883669242</v>
      </c>
      <c r="AO9" s="19" t="n">
        <v>0.705734584618144</v>
      </c>
      <c r="AP9" s="19" t="n">
        <v>0.555055864041924</v>
      </c>
    </row>
    <row r="10">
      <c r="B10" s="20" t="s">
        <v>392</v>
      </c>
      <c r="C10" s="19" t="n">
        <v>0.330244895886405</v>
      </c>
      <c r="D10" s="19" t="n">
        <v>0.366965092651284</v>
      </c>
      <c r="E10" s="19" t="n">
        <v>0.299932761089141</v>
      </c>
      <c r="F10" s="19"/>
      <c r="G10" s="19" t="n">
        <v>0.458184388853208</v>
      </c>
      <c r="H10" s="19" t="n">
        <v>0.410827456680049</v>
      </c>
      <c r="I10" s="19" t="n">
        <v>0.315682913144638</v>
      </c>
      <c r="J10" s="19" t="n">
        <v>0.347154853991108</v>
      </c>
      <c r="K10" s="19" t="n">
        <v>0.198686930759022</v>
      </c>
      <c r="L10" s="19" t="n">
        <v>0.263428075138005</v>
      </c>
      <c r="M10" s="19"/>
      <c r="N10" s="19" t="n">
        <v>0.272216917012603</v>
      </c>
      <c r="O10" s="19" t="n">
        <v>0.392488109752111</v>
      </c>
      <c r="P10" s="19" t="n">
        <v>0.24208443305085</v>
      </c>
      <c r="Q10" s="19" t="n">
        <v>0.370144906743627</v>
      </c>
      <c r="R10" s="19" t="n">
        <v>0.345736740099411</v>
      </c>
      <c r="S10" s="19"/>
      <c r="T10" s="19" t="n">
        <v>0.373091010213807</v>
      </c>
      <c r="U10" s="19" t="n">
        <v>0.343537020534996</v>
      </c>
      <c r="V10" s="19" t="n">
        <v>0.349241080814216</v>
      </c>
      <c r="W10" s="19" t="n">
        <v>0.289568991210623</v>
      </c>
      <c r="X10" s="19"/>
      <c r="Y10" s="19" t="n">
        <v>0.383308940427872</v>
      </c>
      <c r="Z10" s="19" t="n">
        <v>0.311001135344582</v>
      </c>
      <c r="AA10" s="19" t="n">
        <v>0.232998869335065</v>
      </c>
      <c r="AB10" s="19" t="n">
        <v>0.421357977275949</v>
      </c>
      <c r="AC10" s="19" t="n">
        <v>0.48475024498338</v>
      </c>
      <c r="AD10" s="19" t="n">
        <v>0.0835283458183658</v>
      </c>
      <c r="AE10" s="19"/>
      <c r="AF10" s="19" t="n">
        <v>0.324343107116897</v>
      </c>
      <c r="AG10" s="19"/>
      <c r="AH10" s="19" t="n">
        <v>0.340129884394037</v>
      </c>
      <c r="AI10" s="19"/>
      <c r="AJ10" s="19" t="n">
        <v>0.333648024349193</v>
      </c>
      <c r="AK10" s="19" t="n">
        <v>0.303629608599753</v>
      </c>
      <c r="AL10" s="19" t="n">
        <v>0.257820242413971</v>
      </c>
      <c r="AM10" s="19" t="n">
        <v>0.527115725472015</v>
      </c>
      <c r="AN10" s="19" t="n">
        <v>0.420096116330758</v>
      </c>
      <c r="AO10" s="19" t="n">
        <v>0.236213750042797</v>
      </c>
      <c r="AP10" s="19" t="n">
        <v>0.30688809109439</v>
      </c>
    </row>
    <row r="11">
      <c r="B11" s="20" t="s">
        <v>209</v>
      </c>
      <c r="C11" s="21" t="n">
        <v>0.107682810486322</v>
      </c>
      <c r="D11" s="21" t="n">
        <v>0.160601163277974</v>
      </c>
      <c r="E11" s="21" t="n">
        <v>0.0639992688827554</v>
      </c>
      <c r="F11" s="21"/>
      <c r="G11" s="21" t="n">
        <v>0.0235908424063177</v>
      </c>
      <c r="H11" s="21" t="n">
        <v>0.0488020760390012</v>
      </c>
      <c r="I11" s="21" t="n">
        <v>0.099885099784149</v>
      </c>
      <c r="J11" s="21" t="n">
        <v>0.1399914866849</v>
      </c>
      <c r="K11" s="21" t="n">
        <v>0.235373358995419</v>
      </c>
      <c r="L11" s="21" t="n">
        <v>0.10013515290362</v>
      </c>
      <c r="M11" s="21"/>
      <c r="N11" s="21" t="n">
        <v>0.105929664678297</v>
      </c>
      <c r="O11" s="21" t="n">
        <v>0.134728396513755</v>
      </c>
      <c r="P11" s="21" t="n">
        <v>0.107899335292691</v>
      </c>
      <c r="Q11" s="21" t="n">
        <v>0.081241865242222</v>
      </c>
      <c r="R11" s="21" t="n">
        <v>0.126251352702337</v>
      </c>
      <c r="S11" s="21"/>
      <c r="T11" s="21" t="n">
        <v>0.276959210206339</v>
      </c>
      <c r="U11" s="21" t="n">
        <v>0.0452903448151402</v>
      </c>
      <c r="V11" s="21" t="n">
        <v>0.21322574318613</v>
      </c>
      <c r="W11" s="21" t="n">
        <v>0.0948208650060959</v>
      </c>
      <c r="X11" s="21"/>
      <c r="Y11" s="21" t="n">
        <v>0.095523900746746</v>
      </c>
      <c r="Z11" s="21" t="n">
        <v>0.0722329715406039</v>
      </c>
      <c r="AA11" s="21" t="n">
        <v>0.154934803487507</v>
      </c>
      <c r="AB11" s="21" t="n">
        <v>0.13264734394049</v>
      </c>
      <c r="AC11" s="21" t="n">
        <v>0.0492360371490028</v>
      </c>
      <c r="AD11" s="21" t="n">
        <v>0.108441988342502</v>
      </c>
      <c r="AE11" s="21"/>
      <c r="AF11" s="21" t="n">
        <v>0.113735823943093</v>
      </c>
      <c r="AG11" s="21"/>
      <c r="AH11" s="21" t="n">
        <v>0.106912297192676</v>
      </c>
      <c r="AI11" s="21"/>
      <c r="AJ11" s="21" t="n">
        <v>0.117045854985221</v>
      </c>
      <c r="AK11" s="21" t="n">
        <v>0.119840565555989</v>
      </c>
      <c r="AL11" s="21" t="n">
        <v>0.18660413210866</v>
      </c>
      <c r="AM11" s="21" t="n">
        <v>0</v>
      </c>
      <c r="AN11" s="21" t="n">
        <v>0</v>
      </c>
      <c r="AO11" s="21" t="n">
        <v>0.0580516653390596</v>
      </c>
      <c r="AP11" s="21" t="n">
        <v>0.138056044863686</v>
      </c>
    </row>
    <row r="12">
      <c r="B12" s="18" t="s">
        <v>351</v>
      </c>
    </row>
    <row r="13">
      <c r="B13" t="s">
        <v>65</v>
      </c>
    </row>
    <row r="14">
      <c r="B14" t="s">
        <v>66</v>
      </c>
    </row>
    <row r="16">
      <c r="B16" s="9" t="str">
        <f>=HYPERLINK("#'Contents'!A1", "Return to Contents")</f>
      </c>
    </row>
  </sheetData>
  <mergeCells count="9">
    <mergeCell ref="D5:E5"/>
    <mergeCell ref="G5:L5"/>
    <mergeCell ref="N5:R5"/>
    <mergeCell ref="T5:W5"/>
    <mergeCell ref="Y5:AD5"/>
    <mergeCell ref="AF5:AF5"/>
    <mergeCell ref="AH5:AH5"/>
    <mergeCell ref="AJ5:AP5"/>
    <mergeCell ref="D2:AJ2"/>
  </mergeCells>
  <pageMargins left="0.7" right="0.7" top="0.75" bottom="0.75" header="0.3" footer="0.3"/>
  <pageSetup paperSize="9" orientation="portrait" horizontalDpi="300" verticalDpi="300" r:id="rId2"/>
  <drawing r:id="rId1"/>
</worksheet>
</file>

<file path=xl/worksheets/sheet1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2.21" hidden="0" customWidth="1"/>
    <col min="20" max="20" width="10.71" hidden="0" customWidth="1"/>
    <col min="21" max="21" width="10.71" hidden="0" customWidth="1"/>
    <col min="22" max="22" width="10.71" hidden="0" customWidth="1"/>
    <col min="23" max="23" width="10.71" hidden="0" customWidth="1"/>
    <col min="24" max="24" width="2.2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2.21" hidden="0" customWidth="1"/>
    <col min="34" max="34" width="10.71" hidden="0" customWidth="1"/>
    <col min="35" max="35" width="2.2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s>
  <sheetData>
    <row r="2" ht="40" customHeight="1">
      <c r="D2" s="16" t="s">
        <v>407</v>
      </c>
    </row>
    <row r="5" ht="30" customHeight="1">
      <c r="B5" s="17"/>
      <c r="C5" s="17"/>
      <c r="D5" s="17" t="s">
        <v>51</v>
      </c>
      <c r="E5" s="17"/>
      <c r="F5" s="17"/>
      <c r="G5" s="17" t="s">
        <v>52</v>
      </c>
      <c r="H5" s="17"/>
      <c r="I5" s="17"/>
      <c r="J5" s="17"/>
      <c r="K5" s="17"/>
      <c r="L5" s="17"/>
      <c r="M5" s="17"/>
      <c r="N5" s="17" t="s">
        <v>53</v>
      </c>
      <c r="O5" s="17"/>
      <c r="P5" s="17"/>
      <c r="Q5" s="17"/>
      <c r="R5" s="17"/>
      <c r="S5" s="17"/>
      <c r="T5" s="17" t="s">
        <v>54</v>
      </c>
      <c r="U5" s="17"/>
      <c r="V5" s="17"/>
      <c r="W5" s="17"/>
      <c r="X5" s="17"/>
      <c r="Y5" s="17" t="s">
        <v>55</v>
      </c>
      <c r="Z5" s="17"/>
      <c r="AA5" s="17"/>
      <c r="AB5" s="17"/>
      <c r="AC5" s="17"/>
      <c r="AD5" s="17"/>
      <c r="AE5" s="17"/>
      <c r="AF5" s="17" t="s">
        <v>42</v>
      </c>
      <c r="AG5" s="17"/>
      <c r="AH5" s="17" t="s">
        <v>43</v>
      </c>
      <c r="AI5" s="17"/>
      <c r="AJ5" s="17" t="s">
        <v>56</v>
      </c>
      <c r="AK5" s="17"/>
      <c r="AL5" s="17"/>
      <c r="AM5" s="17"/>
      <c r="AN5" s="17"/>
      <c r="AO5" s="17"/>
      <c r="AP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R6" s="13" t="s">
        <v>31</v>
      </c>
      <c r="T6" s="13" t="s">
        <v>32</v>
      </c>
      <c r="U6" s="13" t="s">
        <v>33</v>
      </c>
      <c r="V6" s="13" t="s">
        <v>34</v>
      </c>
      <c r="W6" s="13" t="s">
        <v>35</v>
      </c>
      <c r="Y6" s="13" t="s">
        <v>36</v>
      </c>
      <c r="Z6" s="13" t="s">
        <v>37</v>
      </c>
      <c r="AA6" s="13" t="s">
        <v>38</v>
      </c>
      <c r="AB6" s="13" t="s">
        <v>39</v>
      </c>
      <c r="AC6" s="13" t="s">
        <v>40</v>
      </c>
      <c r="AD6" s="13" t="s">
        <v>41</v>
      </c>
      <c r="AF6" s="13" t="s">
        <v>42</v>
      </c>
      <c r="AH6" s="13" t="s">
        <v>43</v>
      </c>
      <c r="AJ6" s="13" t="s">
        <v>44</v>
      </c>
      <c r="AK6" s="13" t="s">
        <v>45</v>
      </c>
      <c r="AL6" s="13" t="s">
        <v>46</v>
      </c>
      <c r="AM6" s="13" t="s">
        <v>47</v>
      </c>
      <c r="AN6" s="13" t="s">
        <v>48</v>
      </c>
      <c r="AO6" s="13" t="s">
        <v>49</v>
      </c>
      <c r="AP6" s="13" t="s">
        <v>50</v>
      </c>
    </row>
    <row r="7" ht="30" customHeight="1">
      <c r="B7" s="11" t="s">
        <v>19</v>
      </c>
      <c r="C7" s="11" t="n">
        <v>185</v>
      </c>
      <c r="D7" s="11" t="n">
        <v>98</v>
      </c>
      <c r="E7" s="11" t="n">
        <v>87</v>
      </c>
      <c r="F7" s="11"/>
      <c r="G7" s="11" t="n">
        <v>32</v>
      </c>
      <c r="H7" s="11" t="n">
        <v>35</v>
      </c>
      <c r="I7" s="11" t="n">
        <v>34</v>
      </c>
      <c r="J7" s="11" t="n">
        <v>26</v>
      </c>
      <c r="K7" s="11" t="n">
        <v>19</v>
      </c>
      <c r="L7" s="11" t="n">
        <v>39</v>
      </c>
      <c r="M7" s="11"/>
      <c r="N7" s="11" t="n">
        <v>8</v>
      </c>
      <c r="O7" s="11" t="n">
        <v>32</v>
      </c>
      <c r="P7" s="11" t="n">
        <v>41</v>
      </c>
      <c r="Q7" s="11" t="n">
        <v>69</v>
      </c>
      <c r="R7" s="11" t="n">
        <v>35</v>
      </c>
      <c r="S7" s="11"/>
      <c r="T7" s="11" t="n">
        <v>15</v>
      </c>
      <c r="U7" s="11" t="n">
        <v>25</v>
      </c>
      <c r="V7" s="11" t="n">
        <v>30</v>
      </c>
      <c r="W7" s="11" t="n">
        <v>94</v>
      </c>
      <c r="X7" s="11"/>
      <c r="Y7" s="11" t="n">
        <v>83</v>
      </c>
      <c r="Z7" s="11" t="n">
        <v>18</v>
      </c>
      <c r="AA7" s="11" t="n">
        <v>43</v>
      </c>
      <c r="AB7" s="11" t="n">
        <v>16</v>
      </c>
      <c r="AC7" s="11" t="n">
        <v>15</v>
      </c>
      <c r="AD7" s="11" t="n">
        <v>8</v>
      </c>
      <c r="AE7" s="11"/>
      <c r="AF7" s="11" t="n">
        <v>80</v>
      </c>
      <c r="AG7" s="11"/>
      <c r="AH7" s="11" t="n">
        <v>174</v>
      </c>
      <c r="AI7" s="11"/>
      <c r="AJ7" s="11" t="n">
        <v>60</v>
      </c>
      <c r="AK7" s="11" t="n">
        <v>37</v>
      </c>
      <c r="AL7" s="11" t="n">
        <v>33</v>
      </c>
      <c r="AM7" s="11" t="n">
        <v>13</v>
      </c>
      <c r="AN7" s="11" t="n">
        <v>13</v>
      </c>
      <c r="AO7" s="11" t="n">
        <v>13</v>
      </c>
      <c r="AP7" s="11" t="n">
        <v>16</v>
      </c>
    </row>
    <row r="8" ht="30" customHeight="1">
      <c r="B8" s="12" t="s">
        <v>20</v>
      </c>
      <c r="C8" s="12" t="n">
        <v>178</v>
      </c>
      <c r="D8" s="12" t="n">
        <v>97</v>
      </c>
      <c r="E8" s="12" t="n">
        <v>81</v>
      </c>
      <c r="F8" s="12"/>
      <c r="G8" s="12" t="n">
        <v>26</v>
      </c>
      <c r="H8" s="12" t="n">
        <v>34</v>
      </c>
      <c r="I8" s="12" t="n">
        <v>30</v>
      </c>
      <c r="J8" s="12" t="n">
        <v>25</v>
      </c>
      <c r="K8" s="12" t="n">
        <v>20</v>
      </c>
      <c r="L8" s="12" t="n">
        <v>43</v>
      </c>
      <c r="M8" s="12"/>
      <c r="N8" s="12" t="n">
        <v>8</v>
      </c>
      <c r="O8" s="12" t="n">
        <v>37</v>
      </c>
      <c r="P8" s="12" t="n">
        <v>50</v>
      </c>
      <c r="Q8" s="12" t="n">
        <v>57</v>
      </c>
      <c r="R8" s="12" t="n">
        <v>27</v>
      </c>
      <c r="S8" s="12"/>
      <c r="T8" s="12" t="n">
        <v>13</v>
      </c>
      <c r="U8" s="12" t="n">
        <v>24</v>
      </c>
      <c r="V8" s="12" t="n">
        <v>32</v>
      </c>
      <c r="W8" s="12" t="n">
        <v>85</v>
      </c>
      <c r="X8" s="12"/>
      <c r="Y8" s="12" t="n">
        <v>73</v>
      </c>
      <c r="Z8" s="12" t="n">
        <v>18</v>
      </c>
      <c r="AA8" s="12" t="n">
        <v>47</v>
      </c>
      <c r="AB8" s="12" t="n">
        <v>18</v>
      </c>
      <c r="AC8" s="12" t="n">
        <v>12</v>
      </c>
      <c r="AD8" s="12" t="n">
        <v>9</v>
      </c>
      <c r="AE8" s="12"/>
      <c r="AF8" s="12" t="n">
        <v>78</v>
      </c>
      <c r="AG8" s="12"/>
      <c r="AH8" s="12" t="n">
        <v>167</v>
      </c>
      <c r="AI8" s="12"/>
      <c r="AJ8" s="12" t="n">
        <v>50</v>
      </c>
      <c r="AK8" s="12" t="n">
        <v>36</v>
      </c>
      <c r="AL8" s="12" t="n">
        <v>30</v>
      </c>
      <c r="AM8" s="12" t="n">
        <v>12</v>
      </c>
      <c r="AN8" s="12" t="n">
        <v>16</v>
      </c>
      <c r="AO8" s="12" t="n">
        <v>10</v>
      </c>
      <c r="AP8" s="12" t="n">
        <v>24</v>
      </c>
    </row>
    <row r="9">
      <c r="B9" s="20" t="s">
        <v>406</v>
      </c>
      <c r="C9" s="19" t="n">
        <v>0.581103078979792</v>
      </c>
      <c r="D9" s="19" t="n">
        <v>0.542447365375644</v>
      </c>
      <c r="E9" s="19" t="n">
        <v>0.627782450462959</v>
      </c>
      <c r="F9" s="19"/>
      <c r="G9" s="19" t="n">
        <v>0.43264523038115</v>
      </c>
      <c r="H9" s="19" t="n">
        <v>0.535698689199261</v>
      </c>
      <c r="I9" s="19" t="n">
        <v>0.670428175931341</v>
      </c>
      <c r="J9" s="19" t="n">
        <v>0.566321017658249</v>
      </c>
      <c r="K9" s="19" t="n">
        <v>0.56763424355603</v>
      </c>
      <c r="L9" s="19" t="n">
        <v>0.661268518845089</v>
      </c>
      <c r="M9" s="19"/>
      <c r="N9" s="19" t="n">
        <v>0.644990987658263</v>
      </c>
      <c r="O9" s="19" t="n">
        <v>0.537864763234629</v>
      </c>
      <c r="P9" s="19" t="n">
        <v>0.604587073952864</v>
      </c>
      <c r="Q9" s="19" t="n">
        <v>0.487262965529225</v>
      </c>
      <c r="R9" s="19" t="n">
        <v>0.77424322701086</v>
      </c>
      <c r="S9" s="19"/>
      <c r="T9" s="19" t="n">
        <v>0.446574911368484</v>
      </c>
      <c r="U9" s="19" t="n">
        <v>0.634021231730171</v>
      </c>
      <c r="V9" s="19" t="n">
        <v>0.46770846358802</v>
      </c>
      <c r="W9" s="19" t="n">
        <v>0.633333179561075</v>
      </c>
      <c r="X9" s="19"/>
      <c r="Y9" s="19" t="n">
        <v>0.55310187143886</v>
      </c>
      <c r="Z9" s="19" t="n">
        <v>0.732483500103495</v>
      </c>
      <c r="AA9" s="19" t="n">
        <v>0.631428939214475</v>
      </c>
      <c r="AB9" s="19" t="n">
        <v>0.576677558241549</v>
      </c>
      <c r="AC9" s="19" t="n">
        <v>0.415071090097245</v>
      </c>
      <c r="AD9" s="19" t="n">
        <v>0.525812743129585</v>
      </c>
      <c r="AE9" s="19"/>
      <c r="AF9" s="19" t="n">
        <v>0.570510549672814</v>
      </c>
      <c r="AG9" s="19"/>
      <c r="AH9" s="19" t="n">
        <v>0.581839123152868</v>
      </c>
      <c r="AI9" s="19"/>
      <c r="AJ9" s="19" t="n">
        <v>0.55557768887787</v>
      </c>
      <c r="AK9" s="19" t="n">
        <v>0.54693584532502</v>
      </c>
      <c r="AL9" s="19" t="n">
        <v>0.649900128959956</v>
      </c>
      <c r="AM9" s="19" t="n">
        <v>0.21119130519115</v>
      </c>
      <c r="AN9" s="19" t="n">
        <v>0.635919343608665</v>
      </c>
      <c r="AO9" s="19" t="n">
        <v>0.727322605641661</v>
      </c>
      <c r="AP9" s="19" t="n">
        <v>0.689998896879052</v>
      </c>
    </row>
    <row r="10">
      <c r="B10" s="20" t="s">
        <v>392</v>
      </c>
      <c r="C10" s="19" t="n">
        <v>0.331676326093966</v>
      </c>
      <c r="D10" s="19" t="n">
        <v>0.385086292191568</v>
      </c>
      <c r="E10" s="19" t="n">
        <v>0.267180203375751</v>
      </c>
      <c r="F10" s="19"/>
      <c r="G10" s="19" t="n">
        <v>0.41279974152321</v>
      </c>
      <c r="H10" s="19" t="n">
        <v>0.423502758251244</v>
      </c>
      <c r="I10" s="19" t="n">
        <v>0.263037458975374</v>
      </c>
      <c r="J10" s="19" t="n">
        <v>0.373016375009594</v>
      </c>
      <c r="K10" s="19" t="n">
        <v>0.319467999197023</v>
      </c>
      <c r="L10" s="19" t="n">
        <v>0.237240938018267</v>
      </c>
      <c r="M10" s="19"/>
      <c r="N10" s="19" t="n">
        <v>0.23296908599871</v>
      </c>
      <c r="O10" s="19" t="n">
        <v>0.405234925060168</v>
      </c>
      <c r="P10" s="19" t="n">
        <v>0.255550306216956</v>
      </c>
      <c r="Q10" s="19" t="n">
        <v>0.454249586706548</v>
      </c>
      <c r="R10" s="19" t="n">
        <v>0.144770289544397</v>
      </c>
      <c r="S10" s="19"/>
      <c r="T10" s="19" t="n">
        <v>0.389571483060845</v>
      </c>
      <c r="U10" s="19" t="n">
        <v>0.332257617968115</v>
      </c>
      <c r="V10" s="19" t="n">
        <v>0.38901663612234</v>
      </c>
      <c r="W10" s="19" t="n">
        <v>0.273587796545451</v>
      </c>
      <c r="X10" s="19"/>
      <c r="Y10" s="19" t="n">
        <v>0.366231984475402</v>
      </c>
      <c r="Z10" s="19" t="n">
        <v>0.209249131421559</v>
      </c>
      <c r="AA10" s="19" t="n">
        <v>0.275840257520752</v>
      </c>
      <c r="AB10" s="19" t="n">
        <v>0.299527442684815</v>
      </c>
      <c r="AC10" s="19" t="n">
        <v>0.584928909902755</v>
      </c>
      <c r="AD10" s="19" t="n">
        <v>0.239095431409878</v>
      </c>
      <c r="AE10" s="19"/>
      <c r="AF10" s="19" t="n">
        <v>0.381319790435038</v>
      </c>
      <c r="AG10" s="19"/>
      <c r="AH10" s="19" t="n">
        <v>0.325413730430164</v>
      </c>
      <c r="AI10" s="19"/>
      <c r="AJ10" s="19" t="n">
        <v>0.34333710109021</v>
      </c>
      <c r="AK10" s="19" t="n">
        <v>0.312123330862253</v>
      </c>
      <c r="AL10" s="19" t="n">
        <v>0.319107979304788</v>
      </c>
      <c r="AM10" s="19" t="n">
        <v>0.728868057905849</v>
      </c>
      <c r="AN10" s="19" t="n">
        <v>0.308363517599117</v>
      </c>
      <c r="AO10" s="19" t="n">
        <v>0.272677394358339</v>
      </c>
      <c r="AP10" s="19" t="n">
        <v>0.190809321956614</v>
      </c>
    </row>
    <row r="11">
      <c r="B11" s="20" t="s">
        <v>209</v>
      </c>
      <c r="C11" s="21" t="n">
        <v>0.087220594926242</v>
      </c>
      <c r="D11" s="21" t="n">
        <v>0.0724663424327886</v>
      </c>
      <c r="E11" s="21" t="n">
        <v>0.10503734616129</v>
      </c>
      <c r="F11" s="21"/>
      <c r="G11" s="21" t="n">
        <v>0.15455502809564</v>
      </c>
      <c r="H11" s="21" t="n">
        <v>0.0407985525494949</v>
      </c>
      <c r="I11" s="21" t="n">
        <v>0.0665343650932841</v>
      </c>
      <c r="J11" s="21" t="n">
        <v>0.0606626073321562</v>
      </c>
      <c r="K11" s="21" t="n">
        <v>0.112897757246947</v>
      </c>
      <c r="L11" s="21" t="n">
        <v>0.101490543136644</v>
      </c>
      <c r="M11" s="21"/>
      <c r="N11" s="21" t="n">
        <v>0.122039926343028</v>
      </c>
      <c r="O11" s="21" t="n">
        <v>0.0569003117052028</v>
      </c>
      <c r="P11" s="21" t="n">
        <v>0.13986261983018</v>
      </c>
      <c r="Q11" s="21" t="n">
        <v>0.0584874477642262</v>
      </c>
      <c r="R11" s="21" t="n">
        <v>0.0809864834447425</v>
      </c>
      <c r="S11" s="21"/>
      <c r="T11" s="21" t="n">
        <v>0.163853605570671</v>
      </c>
      <c r="U11" s="21" t="n">
        <v>0.0337211503017133</v>
      </c>
      <c r="V11" s="21" t="n">
        <v>0.14327490028964</v>
      </c>
      <c r="W11" s="21" t="n">
        <v>0.0930790238934745</v>
      </c>
      <c r="X11" s="21"/>
      <c r="Y11" s="21" t="n">
        <v>0.0806661440857378</v>
      </c>
      <c r="Z11" s="21" t="n">
        <v>0.0582673684749462</v>
      </c>
      <c r="AA11" s="21" t="n">
        <v>0.0927308032647737</v>
      </c>
      <c r="AB11" s="21" t="n">
        <v>0.123794999073635</v>
      </c>
      <c r="AC11" s="21" t="n">
        <v>0</v>
      </c>
      <c r="AD11" s="21" t="n">
        <v>0.235091825460537</v>
      </c>
      <c r="AE11" s="21"/>
      <c r="AF11" s="21" t="n">
        <v>0.0481696598921476</v>
      </c>
      <c r="AG11" s="21"/>
      <c r="AH11" s="21" t="n">
        <v>0.0927471464169675</v>
      </c>
      <c r="AI11" s="21"/>
      <c r="AJ11" s="21" t="n">
        <v>0.10108521003192</v>
      </c>
      <c r="AK11" s="21" t="n">
        <v>0.140940823812728</v>
      </c>
      <c r="AL11" s="21" t="n">
        <v>0.0309918917352561</v>
      </c>
      <c r="AM11" s="21" t="n">
        <v>0.0599406369030018</v>
      </c>
      <c r="AN11" s="21" t="n">
        <v>0.055717138792219</v>
      </c>
      <c r="AO11" s="21" t="n">
        <v>0</v>
      </c>
      <c r="AP11" s="21" t="n">
        <v>0.119191781164334</v>
      </c>
    </row>
    <row r="12">
      <c r="B12" s="18" t="s">
        <v>351</v>
      </c>
    </row>
    <row r="13">
      <c r="B13" t="s">
        <v>65</v>
      </c>
    </row>
    <row r="14">
      <c r="B14" t="s">
        <v>66</v>
      </c>
    </row>
    <row r="16">
      <c r="B16" s="9" t="str">
        <f>=HYPERLINK("#'Contents'!A1", "Return to Contents")</f>
      </c>
    </row>
  </sheetData>
  <mergeCells count="9">
    <mergeCell ref="D5:E5"/>
    <mergeCell ref="G5:L5"/>
    <mergeCell ref="N5:R5"/>
    <mergeCell ref="T5:W5"/>
    <mergeCell ref="Y5:AD5"/>
    <mergeCell ref="AF5:AF5"/>
    <mergeCell ref="AH5:AH5"/>
    <mergeCell ref="AJ5:AP5"/>
    <mergeCell ref="D2:AJ2"/>
  </mergeCells>
  <pageMargins left="0.7" right="0.7" top="0.75" bottom="0.75" header="0.3" footer="0.3"/>
  <pageSetup paperSize="9" orientation="portrait" horizontalDpi="300" verticalDpi="300" r:id="rId2"/>
  <drawing r:id="rId1"/>
</worksheet>
</file>

<file path=xl/worksheets/sheet1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2.21" hidden="0" customWidth="1"/>
    <col min="20" max="20" width="10.71" hidden="0" customWidth="1"/>
    <col min="21" max="21" width="10.71" hidden="0" customWidth="1"/>
    <col min="22" max="22" width="10.71" hidden="0" customWidth="1"/>
    <col min="23" max="23" width="10.71" hidden="0" customWidth="1"/>
    <col min="24" max="24" width="2.2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2.21" hidden="0" customWidth="1"/>
    <col min="34" max="34" width="10.71" hidden="0" customWidth="1"/>
    <col min="35" max="35" width="2.2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s>
  <sheetData>
    <row r="2" ht="40" customHeight="1">
      <c r="D2" s="16" t="s">
        <v>409</v>
      </c>
    </row>
    <row r="5" ht="30" customHeight="1">
      <c r="B5" s="17"/>
      <c r="C5" s="17"/>
      <c r="D5" s="17" t="s">
        <v>51</v>
      </c>
      <c r="E5" s="17"/>
      <c r="F5" s="17"/>
      <c r="G5" s="17" t="s">
        <v>52</v>
      </c>
      <c r="H5" s="17"/>
      <c r="I5" s="17"/>
      <c r="J5" s="17"/>
      <c r="K5" s="17"/>
      <c r="L5" s="17"/>
      <c r="M5" s="17"/>
      <c r="N5" s="17" t="s">
        <v>53</v>
      </c>
      <c r="O5" s="17"/>
      <c r="P5" s="17"/>
      <c r="Q5" s="17"/>
      <c r="R5" s="17"/>
      <c r="S5" s="17"/>
      <c r="T5" s="17" t="s">
        <v>54</v>
      </c>
      <c r="U5" s="17"/>
      <c r="V5" s="17"/>
      <c r="W5" s="17"/>
      <c r="X5" s="17"/>
      <c r="Y5" s="17" t="s">
        <v>55</v>
      </c>
      <c r="Z5" s="17"/>
      <c r="AA5" s="17"/>
      <c r="AB5" s="17"/>
      <c r="AC5" s="17"/>
      <c r="AD5" s="17"/>
      <c r="AE5" s="17"/>
      <c r="AF5" s="17" t="s">
        <v>42</v>
      </c>
      <c r="AG5" s="17"/>
      <c r="AH5" s="17" t="s">
        <v>43</v>
      </c>
      <c r="AI5" s="17"/>
      <c r="AJ5" s="17" t="s">
        <v>56</v>
      </c>
      <c r="AK5" s="17"/>
      <c r="AL5" s="17"/>
      <c r="AM5" s="17"/>
      <c r="AN5" s="17"/>
      <c r="AO5" s="17"/>
      <c r="AP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R6" s="13" t="s">
        <v>31</v>
      </c>
      <c r="T6" s="13" t="s">
        <v>32</v>
      </c>
      <c r="U6" s="13" t="s">
        <v>33</v>
      </c>
      <c r="V6" s="13" t="s">
        <v>34</v>
      </c>
      <c r="W6" s="13" t="s">
        <v>35</v>
      </c>
      <c r="Y6" s="13" t="s">
        <v>36</v>
      </c>
      <c r="Z6" s="13" t="s">
        <v>37</v>
      </c>
      <c r="AA6" s="13" t="s">
        <v>38</v>
      </c>
      <c r="AB6" s="13" t="s">
        <v>39</v>
      </c>
      <c r="AC6" s="13" t="s">
        <v>40</v>
      </c>
      <c r="AD6" s="13" t="s">
        <v>41</v>
      </c>
      <c r="AF6" s="13" t="s">
        <v>42</v>
      </c>
      <c r="AH6" s="13" t="s">
        <v>43</v>
      </c>
      <c r="AJ6" s="13" t="s">
        <v>44</v>
      </c>
      <c r="AK6" s="13" t="s">
        <v>45</v>
      </c>
      <c r="AL6" s="13" t="s">
        <v>46</v>
      </c>
      <c r="AM6" s="13" t="s">
        <v>47</v>
      </c>
      <c r="AN6" s="13" t="s">
        <v>48</v>
      </c>
      <c r="AO6" s="13" t="s">
        <v>49</v>
      </c>
      <c r="AP6" s="13" t="s">
        <v>50</v>
      </c>
    </row>
    <row r="7" ht="30" customHeight="1">
      <c r="B7" s="11" t="s">
        <v>19</v>
      </c>
      <c r="C7" s="11" t="n">
        <v>195</v>
      </c>
      <c r="D7" s="11" t="n">
        <v>88</v>
      </c>
      <c r="E7" s="11" t="n">
        <v>107</v>
      </c>
      <c r="F7" s="11"/>
      <c r="G7" s="11" t="n">
        <v>19</v>
      </c>
      <c r="H7" s="11" t="n">
        <v>37</v>
      </c>
      <c r="I7" s="11" t="n">
        <v>40</v>
      </c>
      <c r="J7" s="11" t="n">
        <v>31</v>
      </c>
      <c r="K7" s="11" t="n">
        <v>24</v>
      </c>
      <c r="L7" s="11" t="n">
        <v>44</v>
      </c>
      <c r="M7" s="11"/>
      <c r="N7" s="11" t="n">
        <v>9</v>
      </c>
      <c r="O7" s="11" t="n">
        <v>38</v>
      </c>
      <c r="P7" s="11" t="n">
        <v>33</v>
      </c>
      <c r="Q7" s="11" t="n">
        <v>79</v>
      </c>
      <c r="R7" s="11" t="n">
        <v>35</v>
      </c>
      <c r="S7" s="11"/>
      <c r="T7" s="11" t="n">
        <v>14</v>
      </c>
      <c r="U7" s="11" t="n">
        <v>27</v>
      </c>
      <c r="V7" s="11" t="n">
        <v>35</v>
      </c>
      <c r="W7" s="11" t="n">
        <v>100</v>
      </c>
      <c r="X7" s="11"/>
      <c r="Y7" s="11" t="n">
        <v>95</v>
      </c>
      <c r="Z7" s="11" t="n">
        <v>19</v>
      </c>
      <c r="AA7" s="11" t="n">
        <v>52</v>
      </c>
      <c r="AB7" s="11" t="n">
        <v>10</v>
      </c>
      <c r="AC7" s="11" t="n">
        <v>11</v>
      </c>
      <c r="AD7" s="11" t="n">
        <v>8</v>
      </c>
      <c r="AE7" s="11"/>
      <c r="AF7" s="11" t="n">
        <v>97</v>
      </c>
      <c r="AG7" s="11"/>
      <c r="AH7" s="11" t="n">
        <v>181</v>
      </c>
      <c r="AI7" s="11"/>
      <c r="AJ7" s="11" t="n">
        <v>45</v>
      </c>
      <c r="AK7" s="11" t="n">
        <v>32</v>
      </c>
      <c r="AL7" s="11" t="n">
        <v>44</v>
      </c>
      <c r="AM7" s="11" t="n">
        <v>17</v>
      </c>
      <c r="AN7" s="11" t="n">
        <v>12</v>
      </c>
      <c r="AO7" s="11" t="n">
        <v>21</v>
      </c>
      <c r="AP7" s="11" t="n">
        <v>24</v>
      </c>
    </row>
    <row r="8" ht="30" customHeight="1">
      <c r="B8" s="12" t="s">
        <v>20</v>
      </c>
      <c r="C8" s="12" t="n">
        <v>198</v>
      </c>
      <c r="D8" s="12" t="n">
        <v>89</v>
      </c>
      <c r="E8" s="12" t="n">
        <v>109</v>
      </c>
      <c r="F8" s="12"/>
      <c r="G8" s="12" t="n">
        <v>16</v>
      </c>
      <c r="H8" s="12" t="n">
        <v>34</v>
      </c>
      <c r="I8" s="12" t="n">
        <v>35</v>
      </c>
      <c r="J8" s="12" t="n">
        <v>30</v>
      </c>
      <c r="K8" s="12" t="n">
        <v>30</v>
      </c>
      <c r="L8" s="12" t="n">
        <v>53</v>
      </c>
      <c r="M8" s="12"/>
      <c r="N8" s="12" t="n">
        <v>14</v>
      </c>
      <c r="O8" s="12" t="n">
        <v>46</v>
      </c>
      <c r="P8" s="12" t="n">
        <v>43</v>
      </c>
      <c r="Q8" s="12" t="n">
        <v>67</v>
      </c>
      <c r="R8" s="12" t="n">
        <v>28</v>
      </c>
      <c r="S8" s="12"/>
      <c r="T8" s="12" t="n">
        <v>14</v>
      </c>
      <c r="U8" s="12" t="n">
        <v>34</v>
      </c>
      <c r="V8" s="12" t="n">
        <v>40</v>
      </c>
      <c r="W8" s="12" t="n">
        <v>90</v>
      </c>
      <c r="X8" s="12"/>
      <c r="Y8" s="12" t="n">
        <v>84</v>
      </c>
      <c r="Z8" s="12" t="n">
        <v>20</v>
      </c>
      <c r="AA8" s="12" t="n">
        <v>65</v>
      </c>
      <c r="AB8" s="12" t="n">
        <v>11</v>
      </c>
      <c r="AC8" s="12" t="n">
        <v>10</v>
      </c>
      <c r="AD8" s="12" t="n">
        <v>8</v>
      </c>
      <c r="AE8" s="12"/>
      <c r="AF8" s="12" t="n">
        <v>103</v>
      </c>
      <c r="AG8" s="12"/>
      <c r="AH8" s="12" t="n">
        <v>183</v>
      </c>
      <c r="AI8" s="12"/>
      <c r="AJ8" s="12" t="n">
        <v>39</v>
      </c>
      <c r="AK8" s="12" t="n">
        <v>33</v>
      </c>
      <c r="AL8" s="12" t="n">
        <v>38</v>
      </c>
      <c r="AM8" s="12" t="n">
        <v>18</v>
      </c>
      <c r="AN8" s="12" t="n">
        <v>14</v>
      </c>
      <c r="AO8" s="12" t="n">
        <v>20</v>
      </c>
      <c r="AP8" s="12" t="n">
        <v>36</v>
      </c>
    </row>
    <row r="9">
      <c r="B9" s="20" t="s">
        <v>408</v>
      </c>
      <c r="C9" s="19" t="n">
        <v>0.706522015784125</v>
      </c>
      <c r="D9" s="19" t="n">
        <v>0.703734230817656</v>
      </c>
      <c r="E9" s="19" t="n">
        <v>0.708812740690425</v>
      </c>
      <c r="F9" s="19"/>
      <c r="G9" s="19" t="n">
        <v>0.769763469787961</v>
      </c>
      <c r="H9" s="19" t="n">
        <v>0.486610250891698</v>
      </c>
      <c r="I9" s="19" t="n">
        <v>0.630763405392192</v>
      </c>
      <c r="J9" s="19" t="n">
        <v>0.756332468668147</v>
      </c>
      <c r="K9" s="19" t="n">
        <v>0.945439942098504</v>
      </c>
      <c r="L9" s="19" t="n">
        <v>0.719273053880662</v>
      </c>
      <c r="M9" s="19"/>
      <c r="N9" s="19" t="n">
        <v>0.768838240128688</v>
      </c>
      <c r="O9" s="19" t="n">
        <v>0.654198047161266</v>
      </c>
      <c r="P9" s="19" t="n">
        <v>0.772787480518188</v>
      </c>
      <c r="Q9" s="19" t="n">
        <v>0.716607025275239</v>
      </c>
      <c r="R9" s="19" t="n">
        <v>0.629256748361684</v>
      </c>
      <c r="S9" s="19"/>
      <c r="T9" s="19" t="n">
        <v>0.566677752355803</v>
      </c>
      <c r="U9" s="19" t="n">
        <v>0.749011937409501</v>
      </c>
      <c r="V9" s="19" t="n">
        <v>0.657805835172744</v>
      </c>
      <c r="W9" s="19" t="n">
        <v>0.692051014738718</v>
      </c>
      <c r="X9" s="19"/>
      <c r="Y9" s="19" t="n">
        <v>0.662702535092808</v>
      </c>
      <c r="Z9" s="19" t="n">
        <v>0.726988988514193</v>
      </c>
      <c r="AA9" s="19" t="n">
        <v>0.752814406359331</v>
      </c>
      <c r="AB9" s="19" t="n">
        <v>0.503765759893945</v>
      </c>
      <c r="AC9" s="19" t="n">
        <v>0.914194643927345</v>
      </c>
      <c r="AD9" s="19" t="n">
        <v>0.763103051638062</v>
      </c>
      <c r="AE9" s="19"/>
      <c r="AF9" s="19" t="n">
        <v>0.71619475997214</v>
      </c>
      <c r="AG9" s="19"/>
      <c r="AH9" s="19" t="n">
        <v>0.700872319905441</v>
      </c>
      <c r="AI9" s="19"/>
      <c r="AJ9" s="19" t="n">
        <v>0.725572825230613</v>
      </c>
      <c r="AK9" s="19" t="n">
        <v>0.58901367342728</v>
      </c>
      <c r="AL9" s="19" t="n">
        <v>0.798545601623743</v>
      </c>
      <c r="AM9" s="19" t="n">
        <v>0.507151983489033</v>
      </c>
      <c r="AN9" s="19" t="n">
        <v>0.631190512362757</v>
      </c>
      <c r="AO9" s="19" t="n">
        <v>0.761817743317028</v>
      </c>
      <c r="AP9" s="19" t="n">
        <v>0.795458289605247</v>
      </c>
    </row>
    <row r="10">
      <c r="B10" s="20" t="s">
        <v>392</v>
      </c>
      <c r="C10" s="19" t="n">
        <v>0.2387724884514</v>
      </c>
      <c r="D10" s="19" t="n">
        <v>0.264725799651931</v>
      </c>
      <c r="E10" s="19" t="n">
        <v>0.217446634024644</v>
      </c>
      <c r="F10" s="19"/>
      <c r="G10" s="19" t="n">
        <v>0.230236530212039</v>
      </c>
      <c r="H10" s="19" t="n">
        <v>0.49331019018928</v>
      </c>
      <c r="I10" s="19" t="n">
        <v>0.292834553346369</v>
      </c>
      <c r="J10" s="19" t="n">
        <v>0.194187496426779</v>
      </c>
      <c r="K10" s="19" t="n">
        <v>0.0545600579014955</v>
      </c>
      <c r="L10" s="19" t="n">
        <v>0.167878154084639</v>
      </c>
      <c r="M10" s="19"/>
      <c r="N10" s="19" t="n">
        <v>0.149923110592504</v>
      </c>
      <c r="O10" s="19" t="n">
        <v>0.300178147286522</v>
      </c>
      <c r="P10" s="19" t="n">
        <v>0.154795459531003</v>
      </c>
      <c r="Q10" s="19" t="n">
        <v>0.241538402079085</v>
      </c>
      <c r="R10" s="19" t="n">
        <v>0.309490985497274</v>
      </c>
      <c r="S10" s="19"/>
      <c r="T10" s="19" t="n">
        <v>0.433322247644197</v>
      </c>
      <c r="U10" s="19" t="n">
        <v>0.190431435744715</v>
      </c>
      <c r="V10" s="19" t="n">
        <v>0.246132029226734</v>
      </c>
      <c r="W10" s="19" t="n">
        <v>0.260979124731519</v>
      </c>
      <c r="X10" s="19"/>
      <c r="Y10" s="19" t="n">
        <v>0.291628705544967</v>
      </c>
      <c r="Z10" s="19" t="n">
        <v>0.273011011485807</v>
      </c>
      <c r="AA10" s="19" t="n">
        <v>0.155325840427845</v>
      </c>
      <c r="AB10" s="19" t="n">
        <v>0.404551125168575</v>
      </c>
      <c r="AC10" s="19" t="n">
        <v>0.0858053560726551</v>
      </c>
      <c r="AD10" s="19" t="n">
        <v>0.236896948361938</v>
      </c>
      <c r="AE10" s="19"/>
      <c r="AF10" s="19" t="n">
        <v>0.235521270475603</v>
      </c>
      <c r="AG10" s="19"/>
      <c r="AH10" s="19" t="n">
        <v>0.243439059619851</v>
      </c>
      <c r="AI10" s="19"/>
      <c r="AJ10" s="19" t="n">
        <v>0.240063779955442</v>
      </c>
      <c r="AK10" s="19" t="n">
        <v>0.263245888369699</v>
      </c>
      <c r="AL10" s="19" t="n">
        <v>0.201454398376257</v>
      </c>
      <c r="AM10" s="19" t="n">
        <v>0.348460640444608</v>
      </c>
      <c r="AN10" s="19" t="n">
        <v>0.368809487637243</v>
      </c>
      <c r="AO10" s="19" t="n">
        <v>0.18810439003397</v>
      </c>
      <c r="AP10" s="19" t="n">
        <v>0.175706143252118</v>
      </c>
    </row>
    <row r="11">
      <c r="B11" s="20" t="s">
        <v>209</v>
      </c>
      <c r="C11" s="21" t="n">
        <v>0.0547054957644754</v>
      </c>
      <c r="D11" s="21" t="n">
        <v>0.031539969530413</v>
      </c>
      <c r="E11" s="21" t="n">
        <v>0.0737406252849312</v>
      </c>
      <c r="F11" s="21"/>
      <c r="G11" s="21" t="n">
        <v>0</v>
      </c>
      <c r="H11" s="21" t="n">
        <v>0.0200795589190213</v>
      </c>
      <c r="I11" s="21" t="n">
        <v>0.0764020412614396</v>
      </c>
      <c r="J11" s="21" t="n">
        <v>0.0494800349050744</v>
      </c>
      <c r="K11" s="21" t="n">
        <v>0</v>
      </c>
      <c r="L11" s="21" t="n">
        <v>0.112848792034699</v>
      </c>
      <c r="M11" s="21"/>
      <c r="N11" s="21" t="n">
        <v>0.081238649278808</v>
      </c>
      <c r="O11" s="21" t="n">
        <v>0.0456238055522129</v>
      </c>
      <c r="P11" s="21" t="n">
        <v>0.0724170599508092</v>
      </c>
      <c r="Q11" s="21" t="n">
        <v>0.0418545726456766</v>
      </c>
      <c r="R11" s="21" t="n">
        <v>0.0612522661410416</v>
      </c>
      <c r="S11" s="21"/>
      <c r="T11" s="21" t="n">
        <v>0</v>
      </c>
      <c r="U11" s="21" t="n">
        <v>0.0605566268457844</v>
      </c>
      <c r="V11" s="21" t="n">
        <v>0.0960621356005215</v>
      </c>
      <c r="W11" s="21" t="n">
        <v>0.0469698605297632</v>
      </c>
      <c r="X11" s="21"/>
      <c r="Y11" s="21" t="n">
        <v>0.0456687593622241</v>
      </c>
      <c r="Z11" s="21" t="n">
        <v>0</v>
      </c>
      <c r="AA11" s="21" t="n">
        <v>0.0918597532128248</v>
      </c>
      <c r="AB11" s="21" t="n">
        <v>0.0916831149374805</v>
      </c>
      <c r="AC11" s="21" t="n">
        <v>0</v>
      </c>
      <c r="AD11" s="21" t="n">
        <v>0</v>
      </c>
      <c r="AE11" s="21"/>
      <c r="AF11" s="21" t="n">
        <v>0.0482839695522565</v>
      </c>
      <c r="AG11" s="21"/>
      <c r="AH11" s="21" t="n">
        <v>0.0556886204747083</v>
      </c>
      <c r="AI11" s="21"/>
      <c r="AJ11" s="21" t="n">
        <v>0.0343633948139448</v>
      </c>
      <c r="AK11" s="21" t="n">
        <v>0.147740438203021</v>
      </c>
      <c r="AL11" s="21" t="n">
        <v>0</v>
      </c>
      <c r="AM11" s="21" t="n">
        <v>0.144387376066359</v>
      </c>
      <c r="AN11" s="21" t="n">
        <v>0</v>
      </c>
      <c r="AO11" s="21" t="n">
        <v>0.0500778666490023</v>
      </c>
      <c r="AP11" s="21" t="n">
        <v>0.0288355671426353</v>
      </c>
    </row>
    <row r="12">
      <c r="B12" s="18" t="s">
        <v>351</v>
      </c>
    </row>
    <row r="13">
      <c r="B13" t="s">
        <v>65</v>
      </c>
    </row>
    <row r="14">
      <c r="B14" t="s">
        <v>66</v>
      </c>
    </row>
    <row r="16">
      <c r="B16" s="9" t="str">
        <f>=HYPERLINK("#'Contents'!A1", "Return to Contents")</f>
      </c>
    </row>
  </sheetData>
  <mergeCells count="9">
    <mergeCell ref="D5:E5"/>
    <mergeCell ref="G5:L5"/>
    <mergeCell ref="N5:R5"/>
    <mergeCell ref="T5:W5"/>
    <mergeCell ref="Y5:AD5"/>
    <mergeCell ref="AF5:AF5"/>
    <mergeCell ref="AH5:AH5"/>
    <mergeCell ref="AJ5:AP5"/>
    <mergeCell ref="D2:AJ2"/>
  </mergeCells>
  <pageMargins left="0.7" right="0.7" top="0.75" bottom="0.75" header="0.3" footer="0.3"/>
  <pageSetup paperSize="9" orientation="portrait" horizontalDpi="300" verticalDpi="300" r:id="rId2"/>
  <drawing r:id="rId1"/>
</worksheet>
</file>

<file path=xl/worksheets/sheet1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2.21" hidden="0" customWidth="1"/>
    <col min="20" max="20" width="10.71" hidden="0" customWidth="1"/>
    <col min="21" max="21" width="10.71" hidden="0" customWidth="1"/>
    <col min="22" max="22" width="10.71" hidden="0" customWidth="1"/>
    <col min="23" max="23" width="10.71" hidden="0" customWidth="1"/>
    <col min="24" max="24" width="2.2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2.21" hidden="0" customWidth="1"/>
    <col min="34" max="34" width="10.71" hidden="0" customWidth="1"/>
    <col min="35" max="35" width="2.2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s>
  <sheetData>
    <row r="2" ht="40" customHeight="1">
      <c r="D2" s="16" t="s">
        <v>411</v>
      </c>
    </row>
    <row r="5" ht="30" customHeight="1">
      <c r="B5" s="17"/>
      <c r="C5" s="17"/>
      <c r="D5" s="17" t="s">
        <v>51</v>
      </c>
      <c r="E5" s="17"/>
      <c r="F5" s="17"/>
      <c r="G5" s="17" t="s">
        <v>52</v>
      </c>
      <c r="H5" s="17"/>
      <c r="I5" s="17"/>
      <c r="J5" s="17"/>
      <c r="K5" s="17"/>
      <c r="L5" s="17"/>
      <c r="M5" s="17"/>
      <c r="N5" s="17" t="s">
        <v>53</v>
      </c>
      <c r="O5" s="17"/>
      <c r="P5" s="17"/>
      <c r="Q5" s="17"/>
      <c r="R5" s="17"/>
      <c r="S5" s="17"/>
      <c r="T5" s="17" t="s">
        <v>54</v>
      </c>
      <c r="U5" s="17"/>
      <c r="V5" s="17"/>
      <c r="W5" s="17"/>
      <c r="X5" s="17"/>
      <c r="Y5" s="17" t="s">
        <v>55</v>
      </c>
      <c r="Z5" s="17"/>
      <c r="AA5" s="17"/>
      <c r="AB5" s="17"/>
      <c r="AC5" s="17"/>
      <c r="AD5" s="17"/>
      <c r="AE5" s="17"/>
      <c r="AF5" s="17" t="s">
        <v>42</v>
      </c>
      <c r="AG5" s="17"/>
      <c r="AH5" s="17" t="s">
        <v>43</v>
      </c>
      <c r="AI5" s="17"/>
      <c r="AJ5" s="17" t="s">
        <v>56</v>
      </c>
      <c r="AK5" s="17"/>
      <c r="AL5" s="17"/>
      <c r="AM5" s="17"/>
      <c r="AN5" s="17"/>
      <c r="AO5" s="17"/>
      <c r="AP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R6" s="13" t="s">
        <v>31</v>
      </c>
      <c r="T6" s="13" t="s">
        <v>32</v>
      </c>
      <c r="U6" s="13" t="s">
        <v>33</v>
      </c>
      <c r="V6" s="13" t="s">
        <v>34</v>
      </c>
      <c r="W6" s="13" t="s">
        <v>35</v>
      </c>
      <c r="Y6" s="13" t="s">
        <v>36</v>
      </c>
      <c r="Z6" s="13" t="s">
        <v>37</v>
      </c>
      <c r="AA6" s="13" t="s">
        <v>38</v>
      </c>
      <c r="AB6" s="13" t="s">
        <v>39</v>
      </c>
      <c r="AC6" s="13" t="s">
        <v>40</v>
      </c>
      <c r="AD6" s="13" t="s">
        <v>41</v>
      </c>
      <c r="AF6" s="13" t="s">
        <v>42</v>
      </c>
      <c r="AH6" s="13" t="s">
        <v>43</v>
      </c>
      <c r="AJ6" s="13" t="s">
        <v>44</v>
      </c>
      <c r="AK6" s="13" t="s">
        <v>45</v>
      </c>
      <c r="AL6" s="13" t="s">
        <v>46</v>
      </c>
      <c r="AM6" s="13" t="s">
        <v>47</v>
      </c>
      <c r="AN6" s="13" t="s">
        <v>48</v>
      </c>
      <c r="AO6" s="13" t="s">
        <v>49</v>
      </c>
      <c r="AP6" s="13" t="s">
        <v>50</v>
      </c>
    </row>
    <row r="7" ht="30" customHeight="1">
      <c r="B7" s="11" t="s">
        <v>19</v>
      </c>
      <c r="C7" s="11" t="n">
        <v>207</v>
      </c>
      <c r="D7" s="11" t="n">
        <v>110</v>
      </c>
      <c r="E7" s="11" t="n">
        <v>97</v>
      </c>
      <c r="F7" s="11"/>
      <c r="G7" s="11" t="n">
        <v>24</v>
      </c>
      <c r="H7" s="11" t="n">
        <v>38</v>
      </c>
      <c r="I7" s="11" t="n">
        <v>45</v>
      </c>
      <c r="J7" s="11" t="n">
        <v>31</v>
      </c>
      <c r="K7" s="11" t="n">
        <v>29</v>
      </c>
      <c r="L7" s="11" t="n">
        <v>40</v>
      </c>
      <c r="M7" s="11"/>
      <c r="N7" s="11" t="n">
        <v>11</v>
      </c>
      <c r="O7" s="11" t="n">
        <v>34</v>
      </c>
      <c r="P7" s="11" t="n">
        <v>49</v>
      </c>
      <c r="Q7" s="11" t="n">
        <v>73</v>
      </c>
      <c r="R7" s="11" t="n">
        <v>40</v>
      </c>
      <c r="S7" s="11"/>
      <c r="T7" s="11" t="n">
        <v>11</v>
      </c>
      <c r="U7" s="11" t="n">
        <v>36</v>
      </c>
      <c r="V7" s="11" t="n">
        <v>41</v>
      </c>
      <c r="W7" s="11" t="n">
        <v>102</v>
      </c>
      <c r="X7" s="11"/>
      <c r="Y7" s="11" t="n">
        <v>100</v>
      </c>
      <c r="Z7" s="11" t="n">
        <v>21</v>
      </c>
      <c r="AA7" s="11" t="n">
        <v>44</v>
      </c>
      <c r="AB7" s="11" t="n">
        <v>14</v>
      </c>
      <c r="AC7" s="11" t="n">
        <v>14</v>
      </c>
      <c r="AD7" s="11" t="n">
        <v>13</v>
      </c>
      <c r="AE7" s="11"/>
      <c r="AF7" s="11" t="n">
        <v>102</v>
      </c>
      <c r="AG7" s="11"/>
      <c r="AH7" s="11" t="n">
        <v>197</v>
      </c>
      <c r="AI7" s="11"/>
      <c r="AJ7" s="11" t="n">
        <v>59</v>
      </c>
      <c r="AK7" s="11" t="n">
        <v>42</v>
      </c>
      <c r="AL7" s="11" t="n">
        <v>41</v>
      </c>
      <c r="AM7" s="11" t="n">
        <v>12</v>
      </c>
      <c r="AN7" s="11" t="n">
        <v>9</v>
      </c>
      <c r="AO7" s="11" t="n">
        <v>24</v>
      </c>
      <c r="AP7" s="11" t="n">
        <v>20</v>
      </c>
    </row>
    <row r="8" ht="30" customHeight="1">
      <c r="B8" s="12" t="s">
        <v>20</v>
      </c>
      <c r="C8" s="12" t="n">
        <v>206</v>
      </c>
      <c r="D8" s="12" t="n">
        <v>108</v>
      </c>
      <c r="E8" s="12" t="n">
        <v>99</v>
      </c>
      <c r="F8" s="12"/>
      <c r="G8" s="12" t="n">
        <v>22</v>
      </c>
      <c r="H8" s="12" t="n">
        <v>34</v>
      </c>
      <c r="I8" s="12" t="n">
        <v>38</v>
      </c>
      <c r="J8" s="12" t="n">
        <v>31</v>
      </c>
      <c r="K8" s="12" t="n">
        <v>34</v>
      </c>
      <c r="L8" s="12" t="n">
        <v>47</v>
      </c>
      <c r="M8" s="12"/>
      <c r="N8" s="12" t="n">
        <v>13</v>
      </c>
      <c r="O8" s="12" t="n">
        <v>39</v>
      </c>
      <c r="P8" s="12" t="n">
        <v>61</v>
      </c>
      <c r="Q8" s="12" t="n">
        <v>62</v>
      </c>
      <c r="R8" s="12" t="n">
        <v>32</v>
      </c>
      <c r="S8" s="12"/>
      <c r="T8" s="12" t="n">
        <v>10</v>
      </c>
      <c r="U8" s="12" t="n">
        <v>43</v>
      </c>
      <c r="V8" s="12" t="n">
        <v>43</v>
      </c>
      <c r="W8" s="12" t="n">
        <v>94</v>
      </c>
      <c r="X8" s="12"/>
      <c r="Y8" s="12" t="n">
        <v>92</v>
      </c>
      <c r="Z8" s="12" t="n">
        <v>21</v>
      </c>
      <c r="AA8" s="12" t="n">
        <v>52</v>
      </c>
      <c r="AB8" s="12" t="n">
        <v>16</v>
      </c>
      <c r="AC8" s="12" t="n">
        <v>12</v>
      </c>
      <c r="AD8" s="12" t="n">
        <v>12</v>
      </c>
      <c r="AE8" s="12"/>
      <c r="AF8" s="12" t="n">
        <v>100</v>
      </c>
      <c r="AG8" s="12"/>
      <c r="AH8" s="12" t="n">
        <v>196</v>
      </c>
      <c r="AI8" s="12"/>
      <c r="AJ8" s="12" t="n">
        <v>50</v>
      </c>
      <c r="AK8" s="12" t="n">
        <v>44</v>
      </c>
      <c r="AL8" s="12" t="n">
        <v>36</v>
      </c>
      <c r="AM8" s="12" t="n">
        <v>13</v>
      </c>
      <c r="AN8" s="12" t="n">
        <v>11</v>
      </c>
      <c r="AO8" s="12" t="n">
        <v>23</v>
      </c>
      <c r="AP8" s="12" t="n">
        <v>29</v>
      </c>
    </row>
    <row r="9">
      <c r="B9" s="20" t="s">
        <v>410</v>
      </c>
      <c r="C9" s="19" t="n">
        <v>0.731160681076409</v>
      </c>
      <c r="D9" s="19" t="n">
        <v>0.752656795480645</v>
      </c>
      <c r="E9" s="19" t="n">
        <v>0.707679177901448</v>
      </c>
      <c r="F9" s="19"/>
      <c r="G9" s="19" t="n">
        <v>0.689204902983204</v>
      </c>
      <c r="H9" s="19" t="n">
        <v>0.702575030708028</v>
      </c>
      <c r="I9" s="19" t="n">
        <v>0.82701471093841</v>
      </c>
      <c r="J9" s="19" t="n">
        <v>0.738817114200692</v>
      </c>
      <c r="K9" s="19" t="n">
        <v>0.740111040879203</v>
      </c>
      <c r="L9" s="19" t="n">
        <v>0.681822929465052</v>
      </c>
      <c r="M9" s="19"/>
      <c r="N9" s="19" t="n">
        <v>0.702735952711725</v>
      </c>
      <c r="O9" s="19" t="n">
        <v>0.810439488575744</v>
      </c>
      <c r="P9" s="19" t="n">
        <v>0.686598603087155</v>
      </c>
      <c r="Q9" s="19" t="n">
        <v>0.770242115216502</v>
      </c>
      <c r="R9" s="19" t="n">
        <v>0.654718712978852</v>
      </c>
      <c r="S9" s="19"/>
      <c r="T9" s="19" t="n">
        <v>0.691561836521608</v>
      </c>
      <c r="U9" s="19" t="n">
        <v>0.701747425551699</v>
      </c>
      <c r="V9" s="19" t="n">
        <v>0.63387377471325</v>
      </c>
      <c r="W9" s="19" t="n">
        <v>0.796205124097444</v>
      </c>
      <c r="X9" s="19"/>
      <c r="Y9" s="19" t="n">
        <v>0.74951630276823</v>
      </c>
      <c r="Z9" s="19" t="n">
        <v>0.72234640180853</v>
      </c>
      <c r="AA9" s="19" t="n">
        <v>0.682176607187377</v>
      </c>
      <c r="AB9" s="19" t="n">
        <v>0.649043386893401</v>
      </c>
      <c r="AC9" s="19" t="n">
        <v>0.692726226622259</v>
      </c>
      <c r="AD9" s="19" t="n">
        <v>0.935577539509767</v>
      </c>
      <c r="AE9" s="19"/>
      <c r="AF9" s="19" t="n">
        <v>0.727805795492505</v>
      </c>
      <c r="AG9" s="19"/>
      <c r="AH9" s="19" t="n">
        <v>0.74259499027632</v>
      </c>
      <c r="AI9" s="19"/>
      <c r="AJ9" s="19" t="n">
        <v>0.752670029553472</v>
      </c>
      <c r="AK9" s="19" t="n">
        <v>0.751651045508539</v>
      </c>
      <c r="AL9" s="19" t="n">
        <v>0.798905471033792</v>
      </c>
      <c r="AM9" s="19" t="n">
        <v>0.494843215383493</v>
      </c>
      <c r="AN9" s="19" t="n">
        <v>0.682928912938652</v>
      </c>
      <c r="AO9" s="19" t="n">
        <v>0.510564399495686</v>
      </c>
      <c r="AP9" s="19" t="n">
        <v>0.877291324084561</v>
      </c>
    </row>
    <row r="10">
      <c r="B10" s="20" t="s">
        <v>392</v>
      </c>
      <c r="C10" s="19" t="n">
        <v>0.170866079230553</v>
      </c>
      <c r="D10" s="19" t="n">
        <v>0.1580240911734</v>
      </c>
      <c r="E10" s="19" t="n">
        <v>0.184894157871473</v>
      </c>
      <c r="F10" s="19"/>
      <c r="G10" s="19" t="n">
        <v>0.189401287368073</v>
      </c>
      <c r="H10" s="19" t="n">
        <v>0.189738565120477</v>
      </c>
      <c r="I10" s="19" t="n">
        <v>0.0833909602864489</v>
      </c>
      <c r="J10" s="19" t="n">
        <v>0.206201850941791</v>
      </c>
      <c r="K10" s="19" t="n">
        <v>0.17228415203547</v>
      </c>
      <c r="L10" s="19" t="n">
        <v>0.195058771208705</v>
      </c>
      <c r="M10" s="19"/>
      <c r="N10" s="19" t="n">
        <v>0.169946149530304</v>
      </c>
      <c r="O10" s="19" t="n">
        <v>0.136784366210841</v>
      </c>
      <c r="P10" s="19" t="n">
        <v>0.155130658228481</v>
      </c>
      <c r="Q10" s="19" t="n">
        <v>0.185842784060674</v>
      </c>
      <c r="R10" s="19" t="n">
        <v>0.21424482538818</v>
      </c>
      <c r="S10" s="19"/>
      <c r="T10" s="19" t="n">
        <v>0.308438163478392</v>
      </c>
      <c r="U10" s="19" t="n">
        <v>0.121480312877906</v>
      </c>
      <c r="V10" s="19" t="n">
        <v>0.240323207148165</v>
      </c>
      <c r="W10" s="19" t="n">
        <v>0.160057531061603</v>
      </c>
      <c r="X10" s="19"/>
      <c r="Y10" s="19" t="n">
        <v>0.156001928201557</v>
      </c>
      <c r="Z10" s="19" t="n">
        <v>0.225360345630263</v>
      </c>
      <c r="AA10" s="19" t="n">
        <v>0.183622344996679</v>
      </c>
      <c r="AB10" s="19" t="n">
        <v>0.250265952359521</v>
      </c>
      <c r="AC10" s="19" t="n">
        <v>0.21811769886841</v>
      </c>
      <c r="AD10" s="19" t="n">
        <v>0</v>
      </c>
      <c r="AE10" s="19"/>
      <c r="AF10" s="19" t="n">
        <v>0.17918565344561</v>
      </c>
      <c r="AG10" s="19"/>
      <c r="AH10" s="19" t="n">
        <v>0.172520607114988</v>
      </c>
      <c r="AI10" s="19"/>
      <c r="AJ10" s="19" t="n">
        <v>0.177805098186872</v>
      </c>
      <c r="AK10" s="19" t="n">
        <v>0.119188857364289</v>
      </c>
      <c r="AL10" s="19" t="n">
        <v>0.0732279863970148</v>
      </c>
      <c r="AM10" s="19" t="n">
        <v>0.420723217718374</v>
      </c>
      <c r="AN10" s="19" t="n">
        <v>0.158535543530674</v>
      </c>
      <c r="AO10" s="19" t="n">
        <v>0.403134997858763</v>
      </c>
      <c r="AP10" s="19" t="n">
        <v>0.0669277235487298</v>
      </c>
    </row>
    <row r="11">
      <c r="B11" s="20" t="s">
        <v>209</v>
      </c>
      <c r="C11" s="21" t="n">
        <v>0.0979732396930388</v>
      </c>
      <c r="D11" s="21" t="n">
        <v>0.0893191133459556</v>
      </c>
      <c r="E11" s="21" t="n">
        <v>0.107426664227079</v>
      </c>
      <c r="F11" s="21"/>
      <c r="G11" s="21" t="n">
        <v>0.121393809648724</v>
      </c>
      <c r="H11" s="21" t="n">
        <v>0.107686404171494</v>
      </c>
      <c r="I11" s="21" t="n">
        <v>0.0895943287751415</v>
      </c>
      <c r="J11" s="21" t="n">
        <v>0.0549810348575173</v>
      </c>
      <c r="K11" s="21" t="n">
        <v>0.0876048070853278</v>
      </c>
      <c r="L11" s="21" t="n">
        <v>0.123118299326243</v>
      </c>
      <c r="M11" s="21"/>
      <c r="N11" s="21" t="n">
        <v>0.127317897757971</v>
      </c>
      <c r="O11" s="21" t="n">
        <v>0.0527761452134143</v>
      </c>
      <c r="P11" s="21" t="n">
        <v>0.158270738684364</v>
      </c>
      <c r="Q11" s="21" t="n">
        <v>0.0439151007228237</v>
      </c>
      <c r="R11" s="21" t="n">
        <v>0.131036461632968</v>
      </c>
      <c r="S11" s="21"/>
      <c r="T11" s="21" t="n">
        <v>0</v>
      </c>
      <c r="U11" s="21" t="n">
        <v>0.176772261570394</v>
      </c>
      <c r="V11" s="21" t="n">
        <v>0.125803018138585</v>
      </c>
      <c r="W11" s="21" t="n">
        <v>0.0437373448409524</v>
      </c>
      <c r="X11" s="21"/>
      <c r="Y11" s="21" t="n">
        <v>0.0944817690302127</v>
      </c>
      <c r="Z11" s="21" t="n">
        <v>0.0522932525612064</v>
      </c>
      <c r="AA11" s="21" t="n">
        <v>0.134201047815944</v>
      </c>
      <c r="AB11" s="21" t="n">
        <v>0.100690660747078</v>
      </c>
      <c r="AC11" s="21" t="n">
        <v>0.089156074509331</v>
      </c>
      <c r="AD11" s="21" t="n">
        <v>0.0644224604902333</v>
      </c>
      <c r="AE11" s="21"/>
      <c r="AF11" s="21" t="n">
        <v>0.0930085510618855</v>
      </c>
      <c r="AG11" s="21"/>
      <c r="AH11" s="21" t="n">
        <v>0.0848844026086918</v>
      </c>
      <c r="AI11" s="21"/>
      <c r="AJ11" s="21" t="n">
        <v>0.0695248722596563</v>
      </c>
      <c r="AK11" s="21" t="n">
        <v>0.129160097127172</v>
      </c>
      <c r="AL11" s="21" t="n">
        <v>0.127866542569193</v>
      </c>
      <c r="AM11" s="21" t="n">
        <v>0.0844335668981324</v>
      </c>
      <c r="AN11" s="21" t="n">
        <v>0.158535543530674</v>
      </c>
      <c r="AO11" s="21" t="n">
        <v>0.0863006026455514</v>
      </c>
      <c r="AP11" s="21" t="n">
        <v>0.0557809523667093</v>
      </c>
    </row>
    <row r="12">
      <c r="B12" s="18" t="s">
        <v>351</v>
      </c>
    </row>
    <row r="13">
      <c r="B13" t="s">
        <v>65</v>
      </c>
    </row>
    <row r="14">
      <c r="B14" t="s">
        <v>66</v>
      </c>
    </row>
    <row r="16">
      <c r="B16" s="9" t="str">
        <f>=HYPERLINK("#'Contents'!A1", "Return to Contents")</f>
      </c>
    </row>
  </sheetData>
  <mergeCells count="9">
    <mergeCell ref="D5:E5"/>
    <mergeCell ref="G5:L5"/>
    <mergeCell ref="N5:R5"/>
    <mergeCell ref="T5:W5"/>
    <mergeCell ref="Y5:AD5"/>
    <mergeCell ref="AF5:AF5"/>
    <mergeCell ref="AH5:AH5"/>
    <mergeCell ref="AJ5:AP5"/>
    <mergeCell ref="D2:AJ2"/>
  </mergeCells>
  <pageMargins left="0.7" right="0.7" top="0.75" bottom="0.75" header="0.3" footer="0.3"/>
  <pageSetup paperSize="9" orientation="portrait" horizontalDpi="300" verticalDpi="300" r:id="rId2"/>
  <drawing r:id="rId1"/>
</worksheet>
</file>

<file path=xl/worksheets/sheet1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2.21" hidden="0" customWidth="1"/>
    <col min="20" max="20" width="10.71" hidden="0" customWidth="1"/>
    <col min="21" max="21" width="10.71" hidden="0" customWidth="1"/>
    <col min="22" max="22" width="10.71" hidden="0" customWidth="1"/>
    <col min="23" max="23" width="10.71" hidden="0" customWidth="1"/>
    <col min="24" max="24" width="2.2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2.21" hidden="0" customWidth="1"/>
    <col min="34" max="34" width="10.71" hidden="0" customWidth="1"/>
    <col min="35" max="35" width="2.2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s>
  <sheetData>
    <row r="2" ht="40" customHeight="1">
      <c r="D2" s="16" t="s">
        <v>414</v>
      </c>
    </row>
    <row r="5" ht="30" customHeight="1">
      <c r="B5" s="17"/>
      <c r="C5" s="17"/>
      <c r="D5" s="17" t="s">
        <v>51</v>
      </c>
      <c r="E5" s="17"/>
      <c r="F5" s="17"/>
      <c r="G5" s="17" t="s">
        <v>52</v>
      </c>
      <c r="H5" s="17"/>
      <c r="I5" s="17"/>
      <c r="J5" s="17"/>
      <c r="K5" s="17"/>
      <c r="L5" s="17"/>
      <c r="M5" s="17"/>
      <c r="N5" s="17" t="s">
        <v>53</v>
      </c>
      <c r="O5" s="17"/>
      <c r="P5" s="17"/>
      <c r="Q5" s="17"/>
      <c r="R5" s="17"/>
      <c r="S5" s="17"/>
      <c r="T5" s="17" t="s">
        <v>54</v>
      </c>
      <c r="U5" s="17"/>
      <c r="V5" s="17"/>
      <c r="W5" s="17"/>
      <c r="X5" s="17"/>
      <c r="Y5" s="17" t="s">
        <v>55</v>
      </c>
      <c r="Z5" s="17"/>
      <c r="AA5" s="17"/>
      <c r="AB5" s="17"/>
      <c r="AC5" s="17"/>
      <c r="AD5" s="17"/>
      <c r="AE5" s="17"/>
      <c r="AF5" s="17" t="s">
        <v>42</v>
      </c>
      <c r="AG5" s="17"/>
      <c r="AH5" s="17" t="s">
        <v>43</v>
      </c>
      <c r="AI5" s="17"/>
      <c r="AJ5" s="17" t="s">
        <v>56</v>
      </c>
      <c r="AK5" s="17"/>
      <c r="AL5" s="17"/>
      <c r="AM5" s="17"/>
      <c r="AN5" s="17"/>
      <c r="AO5" s="17"/>
      <c r="AP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R6" s="13" t="s">
        <v>31</v>
      </c>
      <c r="T6" s="13" t="s">
        <v>32</v>
      </c>
      <c r="U6" s="13" t="s">
        <v>33</v>
      </c>
      <c r="V6" s="13" t="s">
        <v>34</v>
      </c>
      <c r="W6" s="13" t="s">
        <v>35</v>
      </c>
      <c r="Y6" s="13" t="s">
        <v>36</v>
      </c>
      <c r="Z6" s="13" t="s">
        <v>37</v>
      </c>
      <c r="AA6" s="13" t="s">
        <v>38</v>
      </c>
      <c r="AB6" s="13" t="s">
        <v>39</v>
      </c>
      <c r="AC6" s="13" t="s">
        <v>40</v>
      </c>
      <c r="AD6" s="13" t="s">
        <v>41</v>
      </c>
      <c r="AF6" s="13" t="s">
        <v>42</v>
      </c>
      <c r="AH6" s="13" t="s">
        <v>43</v>
      </c>
      <c r="AJ6" s="13" t="s">
        <v>44</v>
      </c>
      <c r="AK6" s="13" t="s">
        <v>45</v>
      </c>
      <c r="AL6" s="13" t="s">
        <v>46</v>
      </c>
      <c r="AM6" s="13" t="s">
        <v>47</v>
      </c>
      <c r="AN6" s="13" t="s">
        <v>48</v>
      </c>
      <c r="AO6" s="13" t="s">
        <v>49</v>
      </c>
      <c r="AP6" s="13" t="s">
        <v>50</v>
      </c>
    </row>
    <row r="7" ht="30" customHeight="1">
      <c r="B7" s="11" t="s">
        <v>19</v>
      </c>
      <c r="C7" s="11" t="n">
        <v>193</v>
      </c>
      <c r="D7" s="11" t="n">
        <v>96</v>
      </c>
      <c r="E7" s="11" t="n">
        <v>97</v>
      </c>
      <c r="F7" s="11"/>
      <c r="G7" s="11" t="n">
        <v>18</v>
      </c>
      <c r="H7" s="11" t="n">
        <v>36</v>
      </c>
      <c r="I7" s="11" t="n">
        <v>44</v>
      </c>
      <c r="J7" s="11" t="n">
        <v>34</v>
      </c>
      <c r="K7" s="11" t="n">
        <v>21</v>
      </c>
      <c r="L7" s="11" t="n">
        <v>40</v>
      </c>
      <c r="M7" s="11"/>
      <c r="N7" s="11" t="n">
        <v>10</v>
      </c>
      <c r="O7" s="11" t="n">
        <v>29</v>
      </c>
      <c r="P7" s="11" t="n">
        <v>45</v>
      </c>
      <c r="Q7" s="11" t="n">
        <v>80</v>
      </c>
      <c r="R7" s="11" t="n">
        <v>29</v>
      </c>
      <c r="S7" s="11"/>
      <c r="T7" s="11" t="n">
        <v>9</v>
      </c>
      <c r="U7" s="11" t="n">
        <v>28</v>
      </c>
      <c r="V7" s="11" t="n">
        <v>34</v>
      </c>
      <c r="W7" s="11" t="n">
        <v>101</v>
      </c>
      <c r="X7" s="11"/>
      <c r="Y7" s="11" t="n">
        <v>94</v>
      </c>
      <c r="Z7" s="11" t="n">
        <v>18</v>
      </c>
      <c r="AA7" s="11" t="n">
        <v>45</v>
      </c>
      <c r="AB7" s="11" t="n">
        <v>9</v>
      </c>
      <c r="AC7" s="11" t="n">
        <v>14</v>
      </c>
      <c r="AD7" s="11" t="n">
        <v>12</v>
      </c>
      <c r="AE7" s="11"/>
      <c r="AF7" s="11" t="n">
        <v>91</v>
      </c>
      <c r="AG7" s="11"/>
      <c r="AH7" s="11" t="n">
        <v>183</v>
      </c>
      <c r="AI7" s="11"/>
      <c r="AJ7" s="11" t="n">
        <v>58</v>
      </c>
      <c r="AK7" s="11" t="n">
        <v>37</v>
      </c>
      <c r="AL7" s="11" t="n">
        <v>42</v>
      </c>
      <c r="AM7" s="11" t="n">
        <v>11</v>
      </c>
      <c r="AN7" s="11" t="n">
        <v>5</v>
      </c>
      <c r="AO7" s="11" t="n">
        <v>17</v>
      </c>
      <c r="AP7" s="11" t="n">
        <v>23</v>
      </c>
    </row>
    <row r="8" ht="30" customHeight="1">
      <c r="B8" s="12" t="s">
        <v>20</v>
      </c>
      <c r="C8" s="12" t="n">
        <v>193</v>
      </c>
      <c r="D8" s="12" t="n">
        <v>97</v>
      </c>
      <c r="E8" s="12" t="n">
        <v>96</v>
      </c>
      <c r="F8" s="12"/>
      <c r="G8" s="12" t="n">
        <v>16</v>
      </c>
      <c r="H8" s="12" t="n">
        <v>33</v>
      </c>
      <c r="I8" s="12" t="n">
        <v>35</v>
      </c>
      <c r="J8" s="12" t="n">
        <v>36</v>
      </c>
      <c r="K8" s="12" t="n">
        <v>24</v>
      </c>
      <c r="L8" s="12" t="n">
        <v>49</v>
      </c>
      <c r="M8" s="12"/>
      <c r="N8" s="12" t="n">
        <v>14</v>
      </c>
      <c r="O8" s="12" t="n">
        <v>35</v>
      </c>
      <c r="P8" s="12" t="n">
        <v>56</v>
      </c>
      <c r="Q8" s="12" t="n">
        <v>67</v>
      </c>
      <c r="R8" s="12" t="n">
        <v>23</v>
      </c>
      <c r="S8" s="12"/>
      <c r="T8" s="12" t="n">
        <v>11</v>
      </c>
      <c r="U8" s="12" t="n">
        <v>32</v>
      </c>
      <c r="V8" s="12" t="n">
        <v>35</v>
      </c>
      <c r="W8" s="12" t="n">
        <v>91</v>
      </c>
      <c r="X8" s="12"/>
      <c r="Y8" s="12" t="n">
        <v>85</v>
      </c>
      <c r="Z8" s="12" t="n">
        <v>20</v>
      </c>
      <c r="AA8" s="12" t="n">
        <v>52</v>
      </c>
      <c r="AB8" s="12" t="n">
        <v>9</v>
      </c>
      <c r="AC8" s="12" t="n">
        <v>13</v>
      </c>
      <c r="AD8" s="12" t="n">
        <v>12</v>
      </c>
      <c r="AE8" s="12"/>
      <c r="AF8" s="12" t="n">
        <v>93</v>
      </c>
      <c r="AG8" s="12"/>
      <c r="AH8" s="12" t="n">
        <v>184</v>
      </c>
      <c r="AI8" s="12"/>
      <c r="AJ8" s="12" t="n">
        <v>52</v>
      </c>
      <c r="AK8" s="12" t="n">
        <v>39</v>
      </c>
      <c r="AL8" s="12" t="n">
        <v>36</v>
      </c>
      <c r="AM8" s="12" t="n">
        <v>10</v>
      </c>
      <c r="AN8" s="12" t="n">
        <v>5</v>
      </c>
      <c r="AO8" s="12" t="n">
        <v>17</v>
      </c>
      <c r="AP8" s="12" t="n">
        <v>34</v>
      </c>
    </row>
    <row r="9">
      <c r="B9" s="20" t="s">
        <v>412</v>
      </c>
      <c r="C9" s="19" t="n">
        <v>0.138945290010133</v>
      </c>
      <c r="D9" s="19" t="n">
        <v>0.165072671983184</v>
      </c>
      <c r="E9" s="19" t="n">
        <v>0.112353847670611</v>
      </c>
      <c r="F9" s="19"/>
      <c r="G9" s="19" t="n">
        <v>0.0480430583215267</v>
      </c>
      <c r="H9" s="19" t="n">
        <v>0.235158399927412</v>
      </c>
      <c r="I9" s="19" t="n">
        <v>0.176978859004708</v>
      </c>
      <c r="J9" s="19" t="n">
        <v>0.153332200008964</v>
      </c>
      <c r="K9" s="19" t="n">
        <v>0.192350793641458</v>
      </c>
      <c r="L9" s="19" t="n">
        <v>0.0386081898373985</v>
      </c>
      <c r="M9" s="19"/>
      <c r="N9" s="19" t="n">
        <v>0</v>
      </c>
      <c r="O9" s="19" t="n">
        <v>0.0349165083530516</v>
      </c>
      <c r="P9" s="19" t="n">
        <v>0.251038786355232</v>
      </c>
      <c r="Q9" s="19" t="n">
        <v>0.102784932232475</v>
      </c>
      <c r="R9" s="19" t="n">
        <v>0.21236288064566</v>
      </c>
      <c r="S9" s="19"/>
      <c r="T9" s="19" t="n">
        <v>0.215762986271379</v>
      </c>
      <c r="U9" s="19" t="n">
        <v>0.20769502186969</v>
      </c>
      <c r="V9" s="19" t="n">
        <v>0.111493760233022</v>
      </c>
      <c r="W9" s="19" t="n">
        <v>0.150922488008894</v>
      </c>
      <c r="X9" s="19"/>
      <c r="Y9" s="19" t="n">
        <v>0.209286191343062</v>
      </c>
      <c r="Z9" s="19" t="n">
        <v>0.196285702277765</v>
      </c>
      <c r="AA9" s="19" t="n">
        <v>0.0551785283491427</v>
      </c>
      <c r="AB9" s="19" t="n">
        <v>0.124567407740584</v>
      </c>
      <c r="AC9" s="19" t="n">
        <v>0</v>
      </c>
      <c r="AD9" s="19" t="n">
        <v>0.0818121462405452</v>
      </c>
      <c r="AE9" s="19"/>
      <c r="AF9" s="19" t="n">
        <v>0.171029997744693</v>
      </c>
      <c r="AG9" s="19"/>
      <c r="AH9" s="19" t="n">
        <v>0.122765458114612</v>
      </c>
      <c r="AI9" s="19"/>
      <c r="AJ9" s="19" t="n">
        <v>0.0722926554212498</v>
      </c>
      <c r="AK9" s="19" t="n">
        <v>0.102677093851342</v>
      </c>
      <c r="AL9" s="19" t="n">
        <v>0.231888380809804</v>
      </c>
      <c r="AM9" s="19" t="n">
        <v>0.195681715301201</v>
      </c>
      <c r="AN9" s="19" t="n">
        <v>0</v>
      </c>
      <c r="AO9" s="19" t="n">
        <v>0.22627538010114</v>
      </c>
      <c r="AP9" s="19" t="n">
        <v>0.142114977343281</v>
      </c>
    </row>
    <row r="10">
      <c r="B10" s="20" t="s">
        <v>413</v>
      </c>
      <c r="C10" s="19" t="n">
        <v>0.770125170167733</v>
      </c>
      <c r="D10" s="19" t="n">
        <v>0.794751940146078</v>
      </c>
      <c r="E10" s="19" t="n">
        <v>0.745060992878049</v>
      </c>
      <c r="F10" s="19"/>
      <c r="G10" s="19" t="n">
        <v>0.951956941678473</v>
      </c>
      <c r="H10" s="19" t="n">
        <v>0.764841600072589</v>
      </c>
      <c r="I10" s="19" t="n">
        <v>0.794457802699212</v>
      </c>
      <c r="J10" s="19" t="n">
        <v>0.754417189450988</v>
      </c>
      <c r="K10" s="19" t="n">
        <v>0.627649341019522</v>
      </c>
      <c r="L10" s="19" t="n">
        <v>0.777691711348747</v>
      </c>
      <c r="M10" s="19"/>
      <c r="N10" s="19" t="n">
        <v>1</v>
      </c>
      <c r="O10" s="19" t="n">
        <v>0.846286632827262</v>
      </c>
      <c r="P10" s="19" t="n">
        <v>0.544789571485205</v>
      </c>
      <c r="Q10" s="19" t="n">
        <v>0.876236352514868</v>
      </c>
      <c r="R10" s="19" t="n">
        <v>0.758374858851036</v>
      </c>
      <c r="S10" s="19"/>
      <c r="T10" s="19" t="n">
        <v>0.784237013728621</v>
      </c>
      <c r="U10" s="19" t="n">
        <v>0.670014281446307</v>
      </c>
      <c r="V10" s="19" t="n">
        <v>0.741209281179997</v>
      </c>
      <c r="W10" s="19" t="n">
        <v>0.798357669604359</v>
      </c>
      <c r="X10" s="19"/>
      <c r="Y10" s="19" t="n">
        <v>0.755868224086221</v>
      </c>
      <c r="Z10" s="19" t="n">
        <v>0.727227051677076</v>
      </c>
      <c r="AA10" s="19" t="n">
        <v>0.774367363266763</v>
      </c>
      <c r="AB10" s="19" t="n">
        <v>0.670582743036922</v>
      </c>
      <c r="AC10" s="19" t="n">
        <v>1</v>
      </c>
      <c r="AD10" s="19" t="n">
        <v>0.737840005452525</v>
      </c>
      <c r="AE10" s="19"/>
      <c r="AF10" s="19" t="n">
        <v>0.77020963192319</v>
      </c>
      <c r="AG10" s="19"/>
      <c r="AH10" s="19" t="n">
        <v>0.781577136594264</v>
      </c>
      <c r="AI10" s="19"/>
      <c r="AJ10" s="19" t="n">
        <v>0.863213056577888</v>
      </c>
      <c r="AK10" s="19" t="n">
        <v>0.75652747507801</v>
      </c>
      <c r="AL10" s="19" t="n">
        <v>0.768111619190196</v>
      </c>
      <c r="AM10" s="19" t="n">
        <v>0.731507148023664</v>
      </c>
      <c r="AN10" s="19" t="n">
        <v>1</v>
      </c>
      <c r="AO10" s="19" t="n">
        <v>0.603143045944486</v>
      </c>
      <c r="AP10" s="19" t="n">
        <v>0.711126510772391</v>
      </c>
    </row>
    <row r="11">
      <c r="B11" s="20" t="s">
        <v>209</v>
      </c>
      <c r="C11" s="21" t="n">
        <v>0.0909295398221346</v>
      </c>
      <c r="D11" s="21" t="n">
        <v>0.0401753878707374</v>
      </c>
      <c r="E11" s="21" t="n">
        <v>0.14258515945134</v>
      </c>
      <c r="F11" s="21"/>
      <c r="G11" s="21" t="n">
        <v>0</v>
      </c>
      <c r="H11" s="21" t="n">
        <v>0</v>
      </c>
      <c r="I11" s="21" t="n">
        <v>0.0285633382960799</v>
      </c>
      <c r="J11" s="21" t="n">
        <v>0.0922506105400483</v>
      </c>
      <c r="K11" s="21" t="n">
        <v>0.179999865339021</v>
      </c>
      <c r="L11" s="21" t="n">
        <v>0.183700098813854</v>
      </c>
      <c r="M11" s="21"/>
      <c r="N11" s="21" t="n">
        <v>0</v>
      </c>
      <c r="O11" s="21" t="n">
        <v>0.118796858819686</v>
      </c>
      <c r="P11" s="21" t="n">
        <v>0.204171642159563</v>
      </c>
      <c r="Q11" s="21" t="n">
        <v>0.0209787152526571</v>
      </c>
      <c r="R11" s="21" t="n">
        <v>0.0292622605033047</v>
      </c>
      <c r="S11" s="21"/>
      <c r="T11" s="21" t="n">
        <v>0</v>
      </c>
      <c r="U11" s="21" t="n">
        <v>0.122290696684003</v>
      </c>
      <c r="V11" s="21" t="n">
        <v>0.147296958586982</v>
      </c>
      <c r="W11" s="21" t="n">
        <v>0.0507198423867465</v>
      </c>
      <c r="X11" s="21"/>
      <c r="Y11" s="21" t="n">
        <v>0.0348455845707178</v>
      </c>
      <c r="Z11" s="21" t="n">
        <v>0.0764872460451589</v>
      </c>
      <c r="AA11" s="21" t="n">
        <v>0.170454108384094</v>
      </c>
      <c r="AB11" s="21" t="n">
        <v>0.204849849222495</v>
      </c>
      <c r="AC11" s="21" t="n">
        <v>0</v>
      </c>
      <c r="AD11" s="21" t="n">
        <v>0.18034784830693</v>
      </c>
      <c r="AE11" s="21"/>
      <c r="AF11" s="21" t="n">
        <v>0.0587603703321172</v>
      </c>
      <c r="AG11" s="21"/>
      <c r="AH11" s="21" t="n">
        <v>0.0956574052911243</v>
      </c>
      <c r="AI11" s="21"/>
      <c r="AJ11" s="21" t="n">
        <v>0.0644942880008625</v>
      </c>
      <c r="AK11" s="21" t="n">
        <v>0.140795431070648</v>
      </c>
      <c r="AL11" s="21" t="n">
        <v>0</v>
      </c>
      <c r="AM11" s="21" t="n">
        <v>0.0728111366751351</v>
      </c>
      <c r="AN11" s="21" t="n">
        <v>0</v>
      </c>
      <c r="AO11" s="21" t="n">
        <v>0.170581573954374</v>
      </c>
      <c r="AP11" s="21" t="n">
        <v>0.146758511884327</v>
      </c>
    </row>
    <row r="12">
      <c r="B12" s="18" t="s">
        <v>351</v>
      </c>
    </row>
    <row r="13">
      <c r="B13" t="s">
        <v>65</v>
      </c>
    </row>
    <row r="14">
      <c r="B14" t="s">
        <v>66</v>
      </c>
    </row>
    <row r="16">
      <c r="B16" s="9" t="str">
        <f>=HYPERLINK("#'Contents'!A1", "Return to Contents")</f>
      </c>
    </row>
  </sheetData>
  <mergeCells count="9">
    <mergeCell ref="D5:E5"/>
    <mergeCell ref="G5:L5"/>
    <mergeCell ref="N5:R5"/>
    <mergeCell ref="T5:W5"/>
    <mergeCell ref="Y5:AD5"/>
    <mergeCell ref="AF5:AF5"/>
    <mergeCell ref="AH5:AH5"/>
    <mergeCell ref="AJ5:AP5"/>
    <mergeCell ref="D2:AJ2"/>
  </mergeCells>
  <pageMargins left="0.7" right="0.7" top="0.75" bottom="0.75" header="0.3" footer="0.3"/>
  <pageSetup paperSize="9" orientation="portrait" horizontalDpi="300" verticalDpi="300" r:id="rId2"/>
  <drawing r:id="rId1"/>
</worksheet>
</file>

<file path=xl/worksheets/sheet1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2.21" hidden="0" customWidth="1"/>
    <col min="20" max="20" width="10.71" hidden="0" customWidth="1"/>
    <col min="21" max="21" width="10.71" hidden="0" customWidth="1"/>
    <col min="22" max="22" width="10.71" hidden="0" customWidth="1"/>
    <col min="23" max="23" width="10.71" hidden="0" customWidth="1"/>
    <col min="24" max="24" width="2.2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2.21" hidden="0" customWidth="1"/>
    <col min="34" max="34" width="10.71" hidden="0" customWidth="1"/>
    <col min="35" max="35" width="2.2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s>
  <sheetData>
    <row r="2" ht="40" customHeight="1">
      <c r="D2" s="16" t="s">
        <v>416</v>
      </c>
    </row>
    <row r="5" ht="30" customHeight="1">
      <c r="B5" s="17"/>
      <c r="C5" s="17"/>
      <c r="D5" s="17" t="s">
        <v>51</v>
      </c>
      <c r="E5" s="17"/>
      <c r="F5" s="17"/>
      <c r="G5" s="17" t="s">
        <v>52</v>
      </c>
      <c r="H5" s="17"/>
      <c r="I5" s="17"/>
      <c r="J5" s="17"/>
      <c r="K5" s="17"/>
      <c r="L5" s="17"/>
      <c r="M5" s="17"/>
      <c r="N5" s="17" t="s">
        <v>53</v>
      </c>
      <c r="O5" s="17"/>
      <c r="P5" s="17"/>
      <c r="Q5" s="17"/>
      <c r="R5" s="17"/>
      <c r="S5" s="17"/>
      <c r="T5" s="17" t="s">
        <v>54</v>
      </c>
      <c r="U5" s="17"/>
      <c r="V5" s="17"/>
      <c r="W5" s="17"/>
      <c r="X5" s="17"/>
      <c r="Y5" s="17" t="s">
        <v>55</v>
      </c>
      <c r="Z5" s="17"/>
      <c r="AA5" s="17"/>
      <c r="AB5" s="17"/>
      <c r="AC5" s="17"/>
      <c r="AD5" s="17"/>
      <c r="AE5" s="17"/>
      <c r="AF5" s="17" t="s">
        <v>42</v>
      </c>
      <c r="AG5" s="17"/>
      <c r="AH5" s="17" t="s">
        <v>43</v>
      </c>
      <c r="AI5" s="17"/>
      <c r="AJ5" s="17" t="s">
        <v>56</v>
      </c>
      <c r="AK5" s="17"/>
      <c r="AL5" s="17"/>
      <c r="AM5" s="17"/>
      <c r="AN5" s="17"/>
      <c r="AO5" s="17"/>
      <c r="AP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R6" s="13" t="s">
        <v>31</v>
      </c>
      <c r="T6" s="13" t="s">
        <v>32</v>
      </c>
      <c r="U6" s="13" t="s">
        <v>33</v>
      </c>
      <c r="V6" s="13" t="s">
        <v>34</v>
      </c>
      <c r="W6" s="13" t="s">
        <v>35</v>
      </c>
      <c r="Y6" s="13" t="s">
        <v>36</v>
      </c>
      <c r="Z6" s="13" t="s">
        <v>37</v>
      </c>
      <c r="AA6" s="13" t="s">
        <v>38</v>
      </c>
      <c r="AB6" s="13" t="s">
        <v>39</v>
      </c>
      <c r="AC6" s="13" t="s">
        <v>40</v>
      </c>
      <c r="AD6" s="13" t="s">
        <v>41</v>
      </c>
      <c r="AF6" s="13" t="s">
        <v>42</v>
      </c>
      <c r="AH6" s="13" t="s">
        <v>43</v>
      </c>
      <c r="AJ6" s="13" t="s">
        <v>44</v>
      </c>
      <c r="AK6" s="13" t="s">
        <v>45</v>
      </c>
      <c r="AL6" s="13" t="s">
        <v>46</v>
      </c>
      <c r="AM6" s="13" t="s">
        <v>47</v>
      </c>
      <c r="AN6" s="13" t="s">
        <v>48</v>
      </c>
      <c r="AO6" s="13" t="s">
        <v>49</v>
      </c>
      <c r="AP6" s="13" t="s">
        <v>50</v>
      </c>
    </row>
    <row r="7" ht="30" customHeight="1">
      <c r="B7" s="11" t="s">
        <v>19</v>
      </c>
      <c r="C7" s="11" t="n">
        <v>209</v>
      </c>
      <c r="D7" s="11" t="n">
        <v>93</v>
      </c>
      <c r="E7" s="11" t="n">
        <v>116</v>
      </c>
      <c r="F7" s="11"/>
      <c r="G7" s="11" t="n">
        <v>23</v>
      </c>
      <c r="H7" s="11" t="n">
        <v>40</v>
      </c>
      <c r="I7" s="11" t="n">
        <v>33</v>
      </c>
      <c r="J7" s="11" t="n">
        <v>45</v>
      </c>
      <c r="K7" s="11" t="n">
        <v>31</v>
      </c>
      <c r="L7" s="11" t="n">
        <v>37</v>
      </c>
      <c r="M7" s="11"/>
      <c r="N7" s="11" t="n">
        <v>12</v>
      </c>
      <c r="O7" s="11" t="n">
        <v>42</v>
      </c>
      <c r="P7" s="11" t="n">
        <v>44</v>
      </c>
      <c r="Q7" s="11" t="n">
        <v>70</v>
      </c>
      <c r="R7" s="11" t="n">
        <v>41</v>
      </c>
      <c r="S7" s="11"/>
      <c r="T7" s="11" t="n">
        <v>7</v>
      </c>
      <c r="U7" s="11" t="n">
        <v>37</v>
      </c>
      <c r="V7" s="11" t="n">
        <v>37</v>
      </c>
      <c r="W7" s="11" t="n">
        <v>115</v>
      </c>
      <c r="X7" s="11"/>
      <c r="Y7" s="11" t="n">
        <v>106</v>
      </c>
      <c r="Z7" s="11" t="n">
        <v>19</v>
      </c>
      <c r="AA7" s="11" t="n">
        <v>50</v>
      </c>
      <c r="AB7" s="11" t="n">
        <v>12</v>
      </c>
      <c r="AC7" s="11" t="n">
        <v>9</v>
      </c>
      <c r="AD7" s="11" t="n">
        <v>12</v>
      </c>
      <c r="AE7" s="11"/>
      <c r="AF7" s="11" t="n">
        <v>102</v>
      </c>
      <c r="AG7" s="11"/>
      <c r="AH7" s="11" t="n">
        <v>199</v>
      </c>
      <c r="AI7" s="11"/>
      <c r="AJ7" s="11" t="n">
        <v>51</v>
      </c>
      <c r="AK7" s="11" t="n">
        <v>44</v>
      </c>
      <c r="AL7" s="11" t="n">
        <v>31</v>
      </c>
      <c r="AM7" s="11" t="n">
        <v>26</v>
      </c>
      <c r="AN7" s="11" t="n">
        <v>14</v>
      </c>
      <c r="AO7" s="11" t="n">
        <v>19</v>
      </c>
      <c r="AP7" s="11" t="n">
        <v>24</v>
      </c>
    </row>
    <row r="8" ht="30" customHeight="1">
      <c r="B8" s="12" t="s">
        <v>20</v>
      </c>
      <c r="C8" s="12" t="n">
        <v>220</v>
      </c>
      <c r="D8" s="12" t="n">
        <v>96</v>
      </c>
      <c r="E8" s="12" t="n">
        <v>124</v>
      </c>
      <c r="F8" s="12"/>
      <c r="G8" s="12" t="n">
        <v>21</v>
      </c>
      <c r="H8" s="12" t="n">
        <v>36</v>
      </c>
      <c r="I8" s="12" t="n">
        <v>29</v>
      </c>
      <c r="J8" s="12" t="n">
        <v>44</v>
      </c>
      <c r="K8" s="12" t="n">
        <v>35</v>
      </c>
      <c r="L8" s="12" t="n">
        <v>55</v>
      </c>
      <c r="M8" s="12"/>
      <c r="N8" s="12" t="n">
        <v>15</v>
      </c>
      <c r="O8" s="12" t="n">
        <v>57</v>
      </c>
      <c r="P8" s="12" t="n">
        <v>55</v>
      </c>
      <c r="Q8" s="12" t="n">
        <v>60</v>
      </c>
      <c r="R8" s="12" t="n">
        <v>33</v>
      </c>
      <c r="S8" s="12"/>
      <c r="T8" s="12" t="n">
        <v>8</v>
      </c>
      <c r="U8" s="12" t="n">
        <v>44</v>
      </c>
      <c r="V8" s="12" t="n">
        <v>39</v>
      </c>
      <c r="W8" s="12" t="n">
        <v>115</v>
      </c>
      <c r="X8" s="12"/>
      <c r="Y8" s="12" t="n">
        <v>95</v>
      </c>
      <c r="Z8" s="12" t="n">
        <v>21</v>
      </c>
      <c r="AA8" s="12" t="n">
        <v>70</v>
      </c>
      <c r="AB8" s="12" t="n">
        <v>12</v>
      </c>
      <c r="AC8" s="12" t="n">
        <v>8</v>
      </c>
      <c r="AD8" s="12" t="n">
        <v>12</v>
      </c>
      <c r="AE8" s="12"/>
      <c r="AF8" s="12" t="n">
        <v>105</v>
      </c>
      <c r="AG8" s="12"/>
      <c r="AH8" s="12" t="n">
        <v>209</v>
      </c>
      <c r="AI8" s="12"/>
      <c r="AJ8" s="12" t="n">
        <v>46</v>
      </c>
      <c r="AK8" s="12" t="n">
        <v>49</v>
      </c>
      <c r="AL8" s="12" t="n">
        <v>27</v>
      </c>
      <c r="AM8" s="12" t="n">
        <v>27</v>
      </c>
      <c r="AN8" s="12" t="n">
        <v>18</v>
      </c>
      <c r="AO8" s="12" t="n">
        <v>18</v>
      </c>
      <c r="AP8" s="12" t="n">
        <v>36</v>
      </c>
    </row>
    <row r="9">
      <c r="B9" s="20" t="s">
        <v>415</v>
      </c>
      <c r="C9" s="19" t="n">
        <v>0.179005187542655</v>
      </c>
      <c r="D9" s="19" t="n">
        <v>0.164320579653228</v>
      </c>
      <c r="E9" s="19" t="n">
        <v>0.19032168336439</v>
      </c>
      <c r="F9" s="19"/>
      <c r="G9" s="19" t="n">
        <v>0.262514603975584</v>
      </c>
      <c r="H9" s="19" t="n">
        <v>0.194244305482225</v>
      </c>
      <c r="I9" s="19" t="n">
        <v>0.158730684465255</v>
      </c>
      <c r="J9" s="19" t="n">
        <v>0.0549008368251494</v>
      </c>
      <c r="K9" s="19" t="n">
        <v>0.272106293130064</v>
      </c>
      <c r="L9" s="19" t="n">
        <v>0.188179108458416</v>
      </c>
      <c r="M9" s="19"/>
      <c r="N9" s="19" t="n">
        <v>0.242633122079826</v>
      </c>
      <c r="O9" s="19" t="n">
        <v>0.186937379368148</v>
      </c>
      <c r="P9" s="19" t="n">
        <v>0.15314670071825</v>
      </c>
      <c r="Q9" s="19" t="n">
        <v>0.144465151871098</v>
      </c>
      <c r="R9" s="19" t="n">
        <v>0.242350955462128</v>
      </c>
      <c r="S9" s="19"/>
      <c r="T9" s="19" t="n">
        <v>0.215043364893827</v>
      </c>
      <c r="U9" s="19" t="n">
        <v>0.164134432622588</v>
      </c>
      <c r="V9" s="19" t="n">
        <v>0.188370496849478</v>
      </c>
      <c r="W9" s="19" t="n">
        <v>0.167558084568581</v>
      </c>
      <c r="X9" s="19"/>
      <c r="Y9" s="19" t="n">
        <v>0.205950014842123</v>
      </c>
      <c r="Z9" s="19" t="n">
        <v>0.150789573582856</v>
      </c>
      <c r="AA9" s="19" t="n">
        <v>0.167002777822553</v>
      </c>
      <c r="AB9" s="19" t="n">
        <v>0.0782258342744086</v>
      </c>
      <c r="AC9" s="19" t="n">
        <v>0.218141648548364</v>
      </c>
      <c r="AD9" s="19" t="n">
        <v>0.178672921940031</v>
      </c>
      <c r="AE9" s="19"/>
      <c r="AF9" s="19" t="n">
        <v>0.202804123011187</v>
      </c>
      <c r="AG9" s="19"/>
      <c r="AH9" s="19" t="n">
        <v>0.181954479543117</v>
      </c>
      <c r="AI9" s="19"/>
      <c r="AJ9" s="19" t="n">
        <v>0.181608262057848</v>
      </c>
      <c r="AK9" s="19" t="n">
        <v>0.130854221803713</v>
      </c>
      <c r="AL9" s="19" t="n">
        <v>0.246698086015384</v>
      </c>
      <c r="AM9" s="19" t="n">
        <v>0.277921038102698</v>
      </c>
      <c r="AN9" s="19" t="n">
        <v>0.0500433044960254</v>
      </c>
      <c r="AO9" s="19" t="n">
        <v>0.205958326952286</v>
      </c>
      <c r="AP9" s="19" t="n">
        <v>0.16734560522217</v>
      </c>
    </row>
    <row r="10">
      <c r="B10" s="20" t="s">
        <v>413</v>
      </c>
      <c r="C10" s="19" t="n">
        <v>0.708891300547528</v>
      </c>
      <c r="D10" s="19" t="n">
        <v>0.719093353754539</v>
      </c>
      <c r="E10" s="19" t="n">
        <v>0.70102922528072</v>
      </c>
      <c r="F10" s="19"/>
      <c r="G10" s="19" t="n">
        <v>0.624355998627557</v>
      </c>
      <c r="H10" s="19" t="n">
        <v>0.742689788008639</v>
      </c>
      <c r="I10" s="19" t="n">
        <v>0.813453407098735</v>
      </c>
      <c r="J10" s="19" t="n">
        <v>0.783839235252349</v>
      </c>
      <c r="K10" s="19" t="n">
        <v>0.62590466147678</v>
      </c>
      <c r="L10" s="19" t="n">
        <v>0.656781464954419</v>
      </c>
      <c r="M10" s="19"/>
      <c r="N10" s="19" t="n">
        <v>0.757366877920173</v>
      </c>
      <c r="O10" s="19" t="n">
        <v>0.692568359979085</v>
      </c>
      <c r="P10" s="19" t="n">
        <v>0.638838741164071</v>
      </c>
      <c r="Q10" s="19" t="n">
        <v>0.81590549307974</v>
      </c>
      <c r="R10" s="19" t="n">
        <v>0.636359384365784</v>
      </c>
      <c r="S10" s="19"/>
      <c r="T10" s="19" t="n">
        <v>0.613471218341103</v>
      </c>
      <c r="U10" s="19" t="n">
        <v>0.736588274240178</v>
      </c>
      <c r="V10" s="19" t="n">
        <v>0.616150842606623</v>
      </c>
      <c r="W10" s="19" t="n">
        <v>0.742226118335792</v>
      </c>
      <c r="X10" s="19"/>
      <c r="Y10" s="19" t="n">
        <v>0.689282664208067</v>
      </c>
      <c r="Z10" s="19" t="n">
        <v>0.800551419972267</v>
      </c>
      <c r="AA10" s="19" t="n">
        <v>0.656774553463092</v>
      </c>
      <c r="AB10" s="19" t="n">
        <v>0.811713643556323</v>
      </c>
      <c r="AC10" s="19" t="n">
        <v>0.781858351451636</v>
      </c>
      <c r="AD10" s="19" t="n">
        <v>0.821327078059969</v>
      </c>
      <c r="AE10" s="19"/>
      <c r="AF10" s="19" t="n">
        <v>0.721184254745674</v>
      </c>
      <c r="AG10" s="19"/>
      <c r="AH10" s="19" t="n">
        <v>0.719517853606497</v>
      </c>
      <c r="AI10" s="19"/>
      <c r="AJ10" s="19" t="n">
        <v>0.796063559037578</v>
      </c>
      <c r="AK10" s="19" t="n">
        <v>0.755199952607232</v>
      </c>
      <c r="AL10" s="19" t="n">
        <v>0.636406336038374</v>
      </c>
      <c r="AM10" s="19" t="n">
        <v>0.560448986398686</v>
      </c>
      <c r="AN10" s="19" t="n">
        <v>0.860900965595918</v>
      </c>
      <c r="AO10" s="19" t="n">
        <v>0.644078498799439</v>
      </c>
      <c r="AP10" s="19" t="n">
        <v>0.655614187223235</v>
      </c>
    </row>
    <row r="11">
      <c r="B11" s="20" t="s">
        <v>209</v>
      </c>
      <c r="C11" s="21" t="n">
        <v>0.112103511909817</v>
      </c>
      <c r="D11" s="21" t="n">
        <v>0.116586066592233</v>
      </c>
      <c r="E11" s="21" t="n">
        <v>0.108649091354891</v>
      </c>
      <c r="F11" s="21"/>
      <c r="G11" s="21" t="n">
        <v>0.11312939739686</v>
      </c>
      <c r="H11" s="21" t="n">
        <v>0.0630659065091357</v>
      </c>
      <c r="I11" s="21" t="n">
        <v>0.0278159084360096</v>
      </c>
      <c r="J11" s="21" t="n">
        <v>0.161259927922502</v>
      </c>
      <c r="K11" s="21" t="n">
        <v>0.101989045393156</v>
      </c>
      <c r="L11" s="21" t="n">
        <v>0.155039426587165</v>
      </c>
      <c r="M11" s="21"/>
      <c r="N11" s="21" t="n">
        <v>0</v>
      </c>
      <c r="O11" s="21" t="n">
        <v>0.120494260652767</v>
      </c>
      <c r="P11" s="21" t="n">
        <v>0.208014558117679</v>
      </c>
      <c r="Q11" s="21" t="n">
        <v>0.0396293550491624</v>
      </c>
      <c r="R11" s="21" t="n">
        <v>0.121289660172088</v>
      </c>
      <c r="S11" s="21"/>
      <c r="T11" s="21" t="n">
        <v>0.17148541676507</v>
      </c>
      <c r="U11" s="21" t="n">
        <v>0.099277293137234</v>
      </c>
      <c r="V11" s="21" t="n">
        <v>0.195478660543899</v>
      </c>
      <c r="W11" s="21" t="n">
        <v>0.0902157970956268</v>
      </c>
      <c r="X11" s="21"/>
      <c r="Y11" s="21" t="n">
        <v>0.10476732094981</v>
      </c>
      <c r="Z11" s="21" t="n">
        <v>0.0486590064448762</v>
      </c>
      <c r="AA11" s="21" t="n">
        <v>0.176222668714355</v>
      </c>
      <c r="AB11" s="21" t="n">
        <v>0.110060522169268</v>
      </c>
      <c r="AC11" s="21" t="n">
        <v>0</v>
      </c>
      <c r="AD11" s="21" t="n">
        <v>0</v>
      </c>
      <c r="AE11" s="21"/>
      <c r="AF11" s="21" t="n">
        <v>0.0760116222431391</v>
      </c>
      <c r="AG11" s="21"/>
      <c r="AH11" s="21" t="n">
        <v>0.0985276668503869</v>
      </c>
      <c r="AI11" s="21"/>
      <c r="AJ11" s="21" t="n">
        <v>0.0223281789045747</v>
      </c>
      <c r="AK11" s="21" t="n">
        <v>0.113945825589055</v>
      </c>
      <c r="AL11" s="21" t="n">
        <v>0.116895577946242</v>
      </c>
      <c r="AM11" s="21" t="n">
        <v>0.161629975498616</v>
      </c>
      <c r="AN11" s="21" t="n">
        <v>0.0890557299080567</v>
      </c>
      <c r="AO11" s="21" t="n">
        <v>0.149963174248275</v>
      </c>
      <c r="AP11" s="21" t="n">
        <v>0.177040207554595</v>
      </c>
    </row>
    <row r="12">
      <c r="B12" s="18" t="s">
        <v>351</v>
      </c>
    </row>
    <row r="13">
      <c r="B13" t="s">
        <v>65</v>
      </c>
    </row>
    <row r="14">
      <c r="B14" t="s">
        <v>66</v>
      </c>
    </row>
    <row r="16">
      <c r="B16" s="9" t="str">
        <f>=HYPERLINK("#'Contents'!A1", "Return to Contents")</f>
      </c>
    </row>
  </sheetData>
  <mergeCells count="9">
    <mergeCell ref="D5:E5"/>
    <mergeCell ref="G5:L5"/>
    <mergeCell ref="N5:R5"/>
    <mergeCell ref="T5:W5"/>
    <mergeCell ref="Y5:AD5"/>
    <mergeCell ref="AF5:AF5"/>
    <mergeCell ref="AH5:AH5"/>
    <mergeCell ref="AJ5:AP5"/>
    <mergeCell ref="D2:AJ2"/>
  </mergeCells>
  <pageMargins left="0.7" right="0.7" top="0.75" bottom="0.75" header="0.3" footer="0.3"/>
  <pageSetup paperSize="9" orientation="portrait" horizontalDpi="300" verticalDpi="300" r:id="rId2"/>
  <drawing r:id="rId1"/>
</worksheet>
</file>

<file path=xl/worksheets/sheet1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2.21" hidden="0" customWidth="1"/>
    <col min="20" max="20" width="10.71" hidden="0" customWidth="1"/>
    <col min="21" max="21" width="10.71" hidden="0" customWidth="1"/>
    <col min="22" max="22" width="10.71" hidden="0" customWidth="1"/>
    <col min="23" max="23" width="10.71" hidden="0" customWidth="1"/>
    <col min="24" max="24" width="2.2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2.21" hidden="0" customWidth="1"/>
    <col min="34" max="34" width="10.71" hidden="0" customWidth="1"/>
    <col min="35" max="35" width="2.2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s>
  <sheetData>
    <row r="2" ht="40" customHeight="1">
      <c r="D2" s="16" t="s">
        <v>418</v>
      </c>
    </row>
    <row r="5" ht="30" customHeight="1">
      <c r="B5" s="17"/>
      <c r="C5" s="17"/>
      <c r="D5" s="17" t="s">
        <v>51</v>
      </c>
      <c r="E5" s="17"/>
      <c r="F5" s="17"/>
      <c r="G5" s="17" t="s">
        <v>52</v>
      </c>
      <c r="H5" s="17"/>
      <c r="I5" s="17"/>
      <c r="J5" s="17"/>
      <c r="K5" s="17"/>
      <c r="L5" s="17"/>
      <c r="M5" s="17"/>
      <c r="N5" s="17" t="s">
        <v>53</v>
      </c>
      <c r="O5" s="17"/>
      <c r="P5" s="17"/>
      <c r="Q5" s="17"/>
      <c r="R5" s="17"/>
      <c r="S5" s="17"/>
      <c r="T5" s="17" t="s">
        <v>54</v>
      </c>
      <c r="U5" s="17"/>
      <c r="V5" s="17"/>
      <c r="W5" s="17"/>
      <c r="X5" s="17"/>
      <c r="Y5" s="17" t="s">
        <v>55</v>
      </c>
      <c r="Z5" s="17"/>
      <c r="AA5" s="17"/>
      <c r="AB5" s="17"/>
      <c r="AC5" s="17"/>
      <c r="AD5" s="17"/>
      <c r="AE5" s="17"/>
      <c r="AF5" s="17" t="s">
        <v>42</v>
      </c>
      <c r="AG5" s="17"/>
      <c r="AH5" s="17" t="s">
        <v>43</v>
      </c>
      <c r="AI5" s="17"/>
      <c r="AJ5" s="17" t="s">
        <v>56</v>
      </c>
      <c r="AK5" s="17"/>
      <c r="AL5" s="17"/>
      <c r="AM5" s="17"/>
      <c r="AN5" s="17"/>
      <c r="AO5" s="17"/>
      <c r="AP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R6" s="13" t="s">
        <v>31</v>
      </c>
      <c r="T6" s="13" t="s">
        <v>32</v>
      </c>
      <c r="U6" s="13" t="s">
        <v>33</v>
      </c>
      <c r="V6" s="13" t="s">
        <v>34</v>
      </c>
      <c r="W6" s="13" t="s">
        <v>35</v>
      </c>
      <c r="Y6" s="13" t="s">
        <v>36</v>
      </c>
      <c r="Z6" s="13" t="s">
        <v>37</v>
      </c>
      <c r="AA6" s="13" t="s">
        <v>38</v>
      </c>
      <c r="AB6" s="13" t="s">
        <v>39</v>
      </c>
      <c r="AC6" s="13" t="s">
        <v>40</v>
      </c>
      <c r="AD6" s="13" t="s">
        <v>41</v>
      </c>
      <c r="AF6" s="13" t="s">
        <v>42</v>
      </c>
      <c r="AH6" s="13" t="s">
        <v>43</v>
      </c>
      <c r="AJ6" s="13" t="s">
        <v>44</v>
      </c>
      <c r="AK6" s="13" t="s">
        <v>45</v>
      </c>
      <c r="AL6" s="13" t="s">
        <v>46</v>
      </c>
      <c r="AM6" s="13" t="s">
        <v>47</v>
      </c>
      <c r="AN6" s="13" t="s">
        <v>48</v>
      </c>
      <c r="AO6" s="13" t="s">
        <v>49</v>
      </c>
      <c r="AP6" s="13" t="s">
        <v>50</v>
      </c>
    </row>
    <row r="7" ht="30" customHeight="1">
      <c r="B7" s="11" t="s">
        <v>19</v>
      </c>
      <c r="C7" s="11" t="n">
        <v>177</v>
      </c>
      <c r="D7" s="11" t="n">
        <v>88</v>
      </c>
      <c r="E7" s="11" t="n">
        <v>89</v>
      </c>
      <c r="F7" s="11"/>
      <c r="G7" s="11" t="n">
        <v>24</v>
      </c>
      <c r="H7" s="11" t="n">
        <v>32</v>
      </c>
      <c r="I7" s="11" t="n">
        <v>36</v>
      </c>
      <c r="J7" s="11" t="n">
        <v>23</v>
      </c>
      <c r="K7" s="11" t="n">
        <v>24</v>
      </c>
      <c r="L7" s="11" t="n">
        <v>38</v>
      </c>
      <c r="M7" s="11"/>
      <c r="N7" s="11" t="n">
        <v>6</v>
      </c>
      <c r="O7" s="11" t="n">
        <v>34</v>
      </c>
      <c r="P7" s="11" t="n">
        <v>41</v>
      </c>
      <c r="Q7" s="11" t="n">
        <v>61</v>
      </c>
      <c r="R7" s="11" t="n">
        <v>35</v>
      </c>
      <c r="S7" s="11"/>
      <c r="T7" s="11" t="n">
        <v>11</v>
      </c>
      <c r="U7" s="11" t="n">
        <v>28</v>
      </c>
      <c r="V7" s="11" t="n">
        <v>31</v>
      </c>
      <c r="W7" s="11" t="n">
        <v>91</v>
      </c>
      <c r="X7" s="11"/>
      <c r="Y7" s="11" t="n">
        <v>74</v>
      </c>
      <c r="Z7" s="11" t="n">
        <v>22</v>
      </c>
      <c r="AA7" s="11" t="n">
        <v>46</v>
      </c>
      <c r="AB7" s="11" t="n">
        <v>10</v>
      </c>
      <c r="AC7" s="11" t="n">
        <v>14</v>
      </c>
      <c r="AD7" s="11" t="n">
        <v>8</v>
      </c>
      <c r="AE7" s="11"/>
      <c r="AF7" s="11" t="n">
        <v>80</v>
      </c>
      <c r="AG7" s="11"/>
      <c r="AH7" s="11" t="n">
        <v>171</v>
      </c>
      <c r="AI7" s="11"/>
      <c r="AJ7" s="11" t="n">
        <v>57</v>
      </c>
      <c r="AK7" s="11" t="n">
        <v>33</v>
      </c>
      <c r="AL7" s="11" t="n">
        <v>34</v>
      </c>
      <c r="AM7" s="11" t="n">
        <v>12</v>
      </c>
      <c r="AN7" s="11" t="n">
        <v>13</v>
      </c>
      <c r="AO7" s="11" t="n">
        <v>11</v>
      </c>
      <c r="AP7" s="11" t="n">
        <v>17</v>
      </c>
    </row>
    <row r="8" ht="30" customHeight="1">
      <c r="B8" s="12" t="s">
        <v>20</v>
      </c>
      <c r="C8" s="12" t="n">
        <v>180</v>
      </c>
      <c r="D8" s="12" t="n">
        <v>87</v>
      </c>
      <c r="E8" s="12" t="n">
        <v>92</v>
      </c>
      <c r="F8" s="12"/>
      <c r="G8" s="12" t="n">
        <v>21</v>
      </c>
      <c r="H8" s="12" t="n">
        <v>28</v>
      </c>
      <c r="I8" s="12" t="n">
        <v>33</v>
      </c>
      <c r="J8" s="12" t="n">
        <v>24</v>
      </c>
      <c r="K8" s="12" t="n">
        <v>27</v>
      </c>
      <c r="L8" s="12" t="n">
        <v>47</v>
      </c>
      <c r="M8" s="12"/>
      <c r="N8" s="12" t="n">
        <v>7</v>
      </c>
      <c r="O8" s="12" t="n">
        <v>41</v>
      </c>
      <c r="P8" s="12" t="n">
        <v>51</v>
      </c>
      <c r="Q8" s="12" t="n">
        <v>52</v>
      </c>
      <c r="R8" s="12" t="n">
        <v>29</v>
      </c>
      <c r="S8" s="12"/>
      <c r="T8" s="12" t="n">
        <v>11</v>
      </c>
      <c r="U8" s="12" t="n">
        <v>32</v>
      </c>
      <c r="V8" s="12" t="n">
        <v>34</v>
      </c>
      <c r="W8" s="12" t="n">
        <v>87</v>
      </c>
      <c r="X8" s="12"/>
      <c r="Y8" s="12" t="n">
        <v>66</v>
      </c>
      <c r="Z8" s="12" t="n">
        <v>21</v>
      </c>
      <c r="AA8" s="12" t="n">
        <v>57</v>
      </c>
      <c r="AB8" s="12" t="n">
        <v>11</v>
      </c>
      <c r="AC8" s="12" t="n">
        <v>13</v>
      </c>
      <c r="AD8" s="12" t="n">
        <v>9</v>
      </c>
      <c r="AE8" s="12"/>
      <c r="AF8" s="12" t="n">
        <v>86</v>
      </c>
      <c r="AG8" s="12"/>
      <c r="AH8" s="12" t="n">
        <v>174</v>
      </c>
      <c r="AI8" s="12"/>
      <c r="AJ8" s="12" t="n">
        <v>53</v>
      </c>
      <c r="AK8" s="12" t="n">
        <v>32</v>
      </c>
      <c r="AL8" s="12" t="n">
        <v>29</v>
      </c>
      <c r="AM8" s="12" t="n">
        <v>13</v>
      </c>
      <c r="AN8" s="12" t="n">
        <v>16</v>
      </c>
      <c r="AO8" s="12" t="n">
        <v>9</v>
      </c>
      <c r="AP8" s="12" t="n">
        <v>28</v>
      </c>
    </row>
    <row r="9">
      <c r="B9" s="20" t="s">
        <v>417</v>
      </c>
      <c r="C9" s="19" t="n">
        <v>0.212965534260558</v>
      </c>
      <c r="D9" s="19" t="n">
        <v>0.1892287783291</v>
      </c>
      <c r="E9" s="19" t="n">
        <v>0.2354748088737</v>
      </c>
      <c r="F9" s="19"/>
      <c r="G9" s="19" t="n">
        <v>0.178880126554434</v>
      </c>
      <c r="H9" s="19" t="n">
        <v>0.363922051643986</v>
      </c>
      <c r="I9" s="19" t="n">
        <v>0.304792736147553</v>
      </c>
      <c r="J9" s="19" t="n">
        <v>0</v>
      </c>
      <c r="K9" s="19" t="n">
        <v>0.11082511272732</v>
      </c>
      <c r="L9" s="19" t="n">
        <v>0.239641245552008</v>
      </c>
      <c r="M9" s="19"/>
      <c r="N9" s="19" t="n">
        <v>0</v>
      </c>
      <c r="O9" s="19" t="n">
        <v>0.28061680627082</v>
      </c>
      <c r="P9" s="19" t="n">
        <v>0.232999394014868</v>
      </c>
      <c r="Q9" s="19" t="n">
        <v>0.1916874193185</v>
      </c>
      <c r="R9" s="19" t="n">
        <v>0.171664025230765</v>
      </c>
      <c r="S9" s="19"/>
      <c r="T9" s="19" t="n">
        <v>0.265590210907569</v>
      </c>
      <c r="U9" s="19" t="n">
        <v>0.126999006972857</v>
      </c>
      <c r="V9" s="19" t="n">
        <v>0.166268919991964</v>
      </c>
      <c r="W9" s="19" t="n">
        <v>0.249721049274982</v>
      </c>
      <c r="X9" s="19"/>
      <c r="Y9" s="19" t="n">
        <v>0.291869667785423</v>
      </c>
      <c r="Z9" s="19" t="n">
        <v>0.0738127478187785</v>
      </c>
      <c r="AA9" s="19" t="n">
        <v>0.21271078304976</v>
      </c>
      <c r="AB9" s="19" t="n">
        <v>0.304595332337178</v>
      </c>
      <c r="AC9" s="19" t="n">
        <v>0.0482327162618372</v>
      </c>
      <c r="AD9" s="19" t="n">
        <v>0.160548480667591</v>
      </c>
      <c r="AE9" s="19"/>
      <c r="AF9" s="19" t="n">
        <v>0.178766783088418</v>
      </c>
      <c r="AG9" s="19"/>
      <c r="AH9" s="19" t="n">
        <v>0.214237023968135</v>
      </c>
      <c r="AI9" s="19"/>
      <c r="AJ9" s="19" t="n">
        <v>0.166202372132049</v>
      </c>
      <c r="AK9" s="19" t="n">
        <v>0.230949765495623</v>
      </c>
      <c r="AL9" s="19" t="n">
        <v>0.239996156502728</v>
      </c>
      <c r="AM9" s="19" t="n">
        <v>0.115128063223843</v>
      </c>
      <c r="AN9" s="19" t="n">
        <v>0.297500036259745</v>
      </c>
      <c r="AO9" s="19" t="n">
        <v>0.185551719559808</v>
      </c>
      <c r="AP9" s="19" t="n">
        <v>0.260463089923679</v>
      </c>
    </row>
    <row r="10">
      <c r="B10" s="20" t="s">
        <v>413</v>
      </c>
      <c r="C10" s="19" t="n">
        <v>0.672721572906698</v>
      </c>
      <c r="D10" s="19" t="n">
        <v>0.665454905773616</v>
      </c>
      <c r="E10" s="19" t="n">
        <v>0.679612464252304</v>
      </c>
      <c r="F10" s="19"/>
      <c r="G10" s="19" t="n">
        <v>0.821119873445566</v>
      </c>
      <c r="H10" s="19" t="n">
        <v>0.545338940804723</v>
      </c>
      <c r="I10" s="19" t="n">
        <v>0.450644315682804</v>
      </c>
      <c r="J10" s="19" t="n">
        <v>0.873955312027855</v>
      </c>
      <c r="K10" s="19" t="n">
        <v>0.690586177867921</v>
      </c>
      <c r="L10" s="19" t="n">
        <v>0.72644791671219</v>
      </c>
      <c r="M10" s="19"/>
      <c r="N10" s="19" t="n">
        <v>1</v>
      </c>
      <c r="O10" s="19" t="n">
        <v>0.586045108698364</v>
      </c>
      <c r="P10" s="19" t="n">
        <v>0.632586284723096</v>
      </c>
      <c r="Q10" s="19" t="n">
        <v>0.709253963823178</v>
      </c>
      <c r="R10" s="19" t="n">
        <v>0.720800498918952</v>
      </c>
      <c r="S10" s="19"/>
      <c r="T10" s="19" t="n">
        <v>0.734409789092431</v>
      </c>
      <c r="U10" s="19" t="n">
        <v>0.800484834268111</v>
      </c>
      <c r="V10" s="19" t="n">
        <v>0.611971859743294</v>
      </c>
      <c r="W10" s="19" t="n">
        <v>0.673676255452881</v>
      </c>
      <c r="X10" s="19"/>
      <c r="Y10" s="19" t="n">
        <v>0.561760205699705</v>
      </c>
      <c r="Z10" s="19" t="n">
        <v>0.760937439191063</v>
      </c>
      <c r="AA10" s="19" t="n">
        <v>0.678476994438895</v>
      </c>
      <c r="AB10" s="19" t="n">
        <v>0.695404667662822</v>
      </c>
      <c r="AC10" s="19" t="n">
        <v>0.951767283738163</v>
      </c>
      <c r="AD10" s="19" t="n">
        <v>0.696235673545496</v>
      </c>
      <c r="AE10" s="19"/>
      <c r="AF10" s="19" t="n">
        <v>0.716597829832678</v>
      </c>
      <c r="AG10" s="19"/>
      <c r="AH10" s="19" t="n">
        <v>0.678540286854036</v>
      </c>
      <c r="AI10" s="19"/>
      <c r="AJ10" s="19" t="n">
        <v>0.662429649172838</v>
      </c>
      <c r="AK10" s="19" t="n">
        <v>0.713746717896475</v>
      </c>
      <c r="AL10" s="19" t="n">
        <v>0.65846137012942</v>
      </c>
      <c r="AM10" s="19" t="n">
        <v>0.799690018032652</v>
      </c>
      <c r="AN10" s="19" t="n">
        <v>0.702499963740255</v>
      </c>
      <c r="AO10" s="19" t="n">
        <v>0.55191185026397</v>
      </c>
      <c r="AP10" s="19" t="n">
        <v>0.621884167911523</v>
      </c>
    </row>
    <row r="11">
      <c r="B11" s="20" t="s">
        <v>209</v>
      </c>
      <c r="C11" s="21" t="n">
        <v>0.114312892832744</v>
      </c>
      <c r="D11" s="21" t="n">
        <v>0.145316315897284</v>
      </c>
      <c r="E11" s="21" t="n">
        <v>0.0849127268739961</v>
      </c>
      <c r="F11" s="21"/>
      <c r="G11" s="21" t="n">
        <v>0</v>
      </c>
      <c r="H11" s="21" t="n">
        <v>0.0907390075512911</v>
      </c>
      <c r="I11" s="21" t="n">
        <v>0.244562948169643</v>
      </c>
      <c r="J11" s="21" t="n">
        <v>0.126044687972145</v>
      </c>
      <c r="K11" s="21" t="n">
        <v>0.198588709404759</v>
      </c>
      <c r="L11" s="21" t="n">
        <v>0.033910837735802</v>
      </c>
      <c r="M11" s="21"/>
      <c r="N11" s="21" t="n">
        <v>0</v>
      </c>
      <c r="O11" s="21" t="n">
        <v>0.133338085030816</v>
      </c>
      <c r="P11" s="21" t="n">
        <v>0.134414321262036</v>
      </c>
      <c r="Q11" s="21" t="n">
        <v>0.099058616858322</v>
      </c>
      <c r="R11" s="21" t="n">
        <v>0.107535475850284</v>
      </c>
      <c r="S11" s="21"/>
      <c r="T11" s="21" t="n">
        <v>0</v>
      </c>
      <c r="U11" s="21" t="n">
        <v>0.0725161587590312</v>
      </c>
      <c r="V11" s="21" t="n">
        <v>0.221759220264741</v>
      </c>
      <c r="W11" s="21" t="n">
        <v>0.076602695272137</v>
      </c>
      <c r="X11" s="21"/>
      <c r="Y11" s="21" t="n">
        <v>0.146370126514872</v>
      </c>
      <c r="Z11" s="21" t="n">
        <v>0.165249812990159</v>
      </c>
      <c r="AA11" s="21" t="n">
        <v>0.108812222511345</v>
      </c>
      <c r="AB11" s="21" t="n">
        <v>0</v>
      </c>
      <c r="AC11" s="21" t="n">
        <v>0</v>
      </c>
      <c r="AD11" s="21" t="n">
        <v>0.143215845786914</v>
      </c>
      <c r="AE11" s="21"/>
      <c r="AF11" s="21" t="n">
        <v>0.104635387078904</v>
      </c>
      <c r="AG11" s="21"/>
      <c r="AH11" s="21" t="n">
        <v>0.107222689177828</v>
      </c>
      <c r="AI11" s="21"/>
      <c r="AJ11" s="21" t="n">
        <v>0.171367978695114</v>
      </c>
      <c r="AK11" s="21" t="n">
        <v>0.0553035166079018</v>
      </c>
      <c r="AL11" s="21" t="n">
        <v>0.101542473367851</v>
      </c>
      <c r="AM11" s="21" t="n">
        <v>0.0851819187435047</v>
      </c>
      <c r="AN11" s="21" t="n">
        <v>0</v>
      </c>
      <c r="AO11" s="21" t="n">
        <v>0.262536430176223</v>
      </c>
      <c r="AP11" s="21" t="n">
        <v>0.117652742164798</v>
      </c>
    </row>
    <row r="12">
      <c r="B12" s="18" t="s">
        <v>351</v>
      </c>
    </row>
    <row r="13">
      <c r="B13" t="s">
        <v>65</v>
      </c>
    </row>
    <row r="14">
      <c r="B14" t="s">
        <v>66</v>
      </c>
    </row>
    <row r="16">
      <c r="B16" s="9" t="str">
        <f>=HYPERLINK("#'Contents'!A1", "Return to Contents")</f>
      </c>
    </row>
  </sheetData>
  <mergeCells count="9">
    <mergeCell ref="D5:E5"/>
    <mergeCell ref="G5:L5"/>
    <mergeCell ref="N5:R5"/>
    <mergeCell ref="T5:W5"/>
    <mergeCell ref="Y5:AD5"/>
    <mergeCell ref="AF5:AF5"/>
    <mergeCell ref="AH5:AH5"/>
    <mergeCell ref="AJ5:AP5"/>
    <mergeCell ref="D2:AJ2"/>
  </mergeCells>
  <pageMargins left="0.7" right="0.7" top="0.75" bottom="0.75" header="0.3" footer="0.3"/>
  <pageSetup paperSize="9" orientation="portrait" horizontalDpi="300" verticalDpi="300" r:id="rId2"/>
  <drawing r:id="rId1"/>
</worksheet>
</file>

<file path=xl/worksheets/sheet1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2.21" hidden="0" customWidth="1"/>
    <col min="20" max="20" width="10.71" hidden="0" customWidth="1"/>
    <col min="21" max="21" width="10.71" hidden="0" customWidth="1"/>
    <col min="22" max="22" width="10.71" hidden="0" customWidth="1"/>
    <col min="23" max="23" width="10.71" hidden="0" customWidth="1"/>
    <col min="24" max="24" width="2.2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2.21" hidden="0" customWidth="1"/>
    <col min="34" max="34" width="10.71" hidden="0" customWidth="1"/>
    <col min="35" max="35" width="2.2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s>
  <sheetData>
    <row r="2" ht="40" customHeight="1">
      <c r="D2" s="16" t="s">
        <v>420</v>
      </c>
    </row>
    <row r="5" ht="30" customHeight="1">
      <c r="B5" s="17"/>
      <c r="C5" s="17"/>
      <c r="D5" s="17" t="s">
        <v>51</v>
      </c>
      <c r="E5" s="17"/>
      <c r="F5" s="17"/>
      <c r="G5" s="17" t="s">
        <v>52</v>
      </c>
      <c r="H5" s="17"/>
      <c r="I5" s="17"/>
      <c r="J5" s="17"/>
      <c r="K5" s="17"/>
      <c r="L5" s="17"/>
      <c r="M5" s="17"/>
      <c r="N5" s="17" t="s">
        <v>53</v>
      </c>
      <c r="O5" s="17"/>
      <c r="P5" s="17"/>
      <c r="Q5" s="17"/>
      <c r="R5" s="17"/>
      <c r="S5" s="17"/>
      <c r="T5" s="17" t="s">
        <v>54</v>
      </c>
      <c r="U5" s="17"/>
      <c r="V5" s="17"/>
      <c r="W5" s="17"/>
      <c r="X5" s="17"/>
      <c r="Y5" s="17" t="s">
        <v>55</v>
      </c>
      <c r="Z5" s="17"/>
      <c r="AA5" s="17"/>
      <c r="AB5" s="17"/>
      <c r="AC5" s="17"/>
      <c r="AD5" s="17"/>
      <c r="AE5" s="17"/>
      <c r="AF5" s="17" t="s">
        <v>42</v>
      </c>
      <c r="AG5" s="17"/>
      <c r="AH5" s="17" t="s">
        <v>43</v>
      </c>
      <c r="AI5" s="17"/>
      <c r="AJ5" s="17" t="s">
        <v>56</v>
      </c>
      <c r="AK5" s="17"/>
      <c r="AL5" s="17"/>
      <c r="AM5" s="17"/>
      <c r="AN5" s="17"/>
      <c r="AO5" s="17"/>
      <c r="AP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R6" s="13" t="s">
        <v>31</v>
      </c>
      <c r="T6" s="13" t="s">
        <v>32</v>
      </c>
      <c r="U6" s="13" t="s">
        <v>33</v>
      </c>
      <c r="V6" s="13" t="s">
        <v>34</v>
      </c>
      <c r="W6" s="13" t="s">
        <v>35</v>
      </c>
      <c r="Y6" s="13" t="s">
        <v>36</v>
      </c>
      <c r="Z6" s="13" t="s">
        <v>37</v>
      </c>
      <c r="AA6" s="13" t="s">
        <v>38</v>
      </c>
      <c r="AB6" s="13" t="s">
        <v>39</v>
      </c>
      <c r="AC6" s="13" t="s">
        <v>40</v>
      </c>
      <c r="AD6" s="13" t="s">
        <v>41</v>
      </c>
      <c r="AF6" s="13" t="s">
        <v>42</v>
      </c>
      <c r="AH6" s="13" t="s">
        <v>43</v>
      </c>
      <c r="AJ6" s="13" t="s">
        <v>44</v>
      </c>
      <c r="AK6" s="13" t="s">
        <v>45</v>
      </c>
      <c r="AL6" s="13" t="s">
        <v>46</v>
      </c>
      <c r="AM6" s="13" t="s">
        <v>47</v>
      </c>
      <c r="AN6" s="13" t="s">
        <v>48</v>
      </c>
      <c r="AO6" s="13" t="s">
        <v>49</v>
      </c>
      <c r="AP6" s="13" t="s">
        <v>50</v>
      </c>
    </row>
    <row r="7" ht="30" customHeight="1">
      <c r="B7" s="11" t="s">
        <v>19</v>
      </c>
      <c r="C7" s="11" t="n">
        <v>223</v>
      </c>
      <c r="D7" s="11" t="n">
        <v>120</v>
      </c>
      <c r="E7" s="11" t="n">
        <v>103</v>
      </c>
      <c r="F7" s="11"/>
      <c r="G7" s="11" t="n">
        <v>29</v>
      </c>
      <c r="H7" s="11" t="n">
        <v>42</v>
      </c>
      <c r="I7" s="11" t="n">
        <v>37</v>
      </c>
      <c r="J7" s="11" t="n">
        <v>42</v>
      </c>
      <c r="K7" s="11" t="n">
        <v>29</v>
      </c>
      <c r="L7" s="11" t="n">
        <v>44</v>
      </c>
      <c r="M7" s="11"/>
      <c r="N7" s="11" t="n">
        <v>22</v>
      </c>
      <c r="O7" s="11" t="n">
        <v>38</v>
      </c>
      <c r="P7" s="11" t="n">
        <v>37</v>
      </c>
      <c r="Q7" s="11" t="n">
        <v>81</v>
      </c>
      <c r="R7" s="11" t="n">
        <v>45</v>
      </c>
      <c r="S7" s="11"/>
      <c r="T7" s="11" t="n">
        <v>11</v>
      </c>
      <c r="U7" s="11" t="n">
        <v>28</v>
      </c>
      <c r="V7" s="11" t="n">
        <v>46</v>
      </c>
      <c r="W7" s="11" t="n">
        <v>112</v>
      </c>
      <c r="X7" s="11"/>
      <c r="Y7" s="11" t="n">
        <v>104</v>
      </c>
      <c r="Z7" s="11" t="n">
        <v>26</v>
      </c>
      <c r="AA7" s="11" t="n">
        <v>48</v>
      </c>
      <c r="AB7" s="11" t="n">
        <v>11</v>
      </c>
      <c r="AC7" s="11" t="n">
        <v>17</v>
      </c>
      <c r="AD7" s="11" t="n">
        <v>15</v>
      </c>
      <c r="AE7" s="11"/>
      <c r="AF7" s="11" t="n">
        <v>107</v>
      </c>
      <c r="AG7" s="11"/>
      <c r="AH7" s="11" t="n">
        <v>211</v>
      </c>
      <c r="AI7" s="11"/>
      <c r="AJ7" s="11" t="n">
        <v>55</v>
      </c>
      <c r="AK7" s="11" t="n">
        <v>40</v>
      </c>
      <c r="AL7" s="11" t="n">
        <v>51</v>
      </c>
      <c r="AM7" s="11" t="n">
        <v>19</v>
      </c>
      <c r="AN7" s="11" t="n">
        <v>10</v>
      </c>
      <c r="AO7" s="11" t="n">
        <v>29</v>
      </c>
      <c r="AP7" s="11" t="n">
        <v>19</v>
      </c>
    </row>
    <row r="8" ht="30" customHeight="1">
      <c r="B8" s="12" t="s">
        <v>20</v>
      </c>
      <c r="C8" s="12" t="n">
        <v>213</v>
      </c>
      <c r="D8" s="12" t="n">
        <v>119</v>
      </c>
      <c r="E8" s="12" t="n">
        <v>94</v>
      </c>
      <c r="F8" s="12"/>
      <c r="G8" s="12" t="n">
        <v>23</v>
      </c>
      <c r="H8" s="12" t="n">
        <v>38</v>
      </c>
      <c r="I8" s="12" t="n">
        <v>31</v>
      </c>
      <c r="J8" s="12" t="n">
        <v>42</v>
      </c>
      <c r="K8" s="12" t="n">
        <v>33</v>
      </c>
      <c r="L8" s="12" t="n">
        <v>45</v>
      </c>
      <c r="M8" s="12"/>
      <c r="N8" s="12" t="n">
        <v>26</v>
      </c>
      <c r="O8" s="12" t="n">
        <v>41</v>
      </c>
      <c r="P8" s="12" t="n">
        <v>45</v>
      </c>
      <c r="Q8" s="12" t="n">
        <v>63</v>
      </c>
      <c r="R8" s="12" t="n">
        <v>37</v>
      </c>
      <c r="S8" s="12"/>
      <c r="T8" s="12" t="n">
        <v>10</v>
      </c>
      <c r="U8" s="12" t="n">
        <v>29</v>
      </c>
      <c r="V8" s="12" t="n">
        <v>47</v>
      </c>
      <c r="W8" s="12" t="n">
        <v>101</v>
      </c>
      <c r="X8" s="12"/>
      <c r="Y8" s="12" t="n">
        <v>92</v>
      </c>
      <c r="Z8" s="12" t="n">
        <v>24</v>
      </c>
      <c r="AA8" s="12" t="n">
        <v>53</v>
      </c>
      <c r="AB8" s="12" t="n">
        <v>12</v>
      </c>
      <c r="AC8" s="12" t="n">
        <v>13</v>
      </c>
      <c r="AD8" s="12" t="n">
        <v>17</v>
      </c>
      <c r="AE8" s="12"/>
      <c r="AF8" s="12" t="n">
        <v>107</v>
      </c>
      <c r="AG8" s="12"/>
      <c r="AH8" s="12" t="n">
        <v>201</v>
      </c>
      <c r="AI8" s="12"/>
      <c r="AJ8" s="12" t="n">
        <v>48</v>
      </c>
      <c r="AK8" s="12" t="n">
        <v>38</v>
      </c>
      <c r="AL8" s="12" t="n">
        <v>44</v>
      </c>
      <c r="AM8" s="12" t="n">
        <v>20</v>
      </c>
      <c r="AN8" s="12" t="n">
        <v>12</v>
      </c>
      <c r="AO8" s="12" t="n">
        <v>25</v>
      </c>
      <c r="AP8" s="12" t="n">
        <v>25</v>
      </c>
    </row>
    <row r="9">
      <c r="B9" s="20" t="s">
        <v>419</v>
      </c>
      <c r="C9" s="19" t="n">
        <v>0.23881867630025</v>
      </c>
      <c r="D9" s="19" t="n">
        <v>0.234659391221259</v>
      </c>
      <c r="E9" s="19" t="n">
        <v>0.244105320545956</v>
      </c>
      <c r="F9" s="19"/>
      <c r="G9" s="19" t="n">
        <v>0.174612324845191</v>
      </c>
      <c r="H9" s="19" t="n">
        <v>0.337740587432321</v>
      </c>
      <c r="I9" s="19" t="n">
        <v>0.235171955831117</v>
      </c>
      <c r="J9" s="19" t="n">
        <v>0.134307734770154</v>
      </c>
      <c r="K9" s="19" t="n">
        <v>0.299395000133338</v>
      </c>
      <c r="L9" s="19" t="n">
        <v>0.243449582448727</v>
      </c>
      <c r="M9" s="19"/>
      <c r="N9" s="19" t="n">
        <v>0.17455318228161</v>
      </c>
      <c r="O9" s="19" t="n">
        <v>0.185456409814712</v>
      </c>
      <c r="P9" s="19" t="n">
        <v>0.275110160906237</v>
      </c>
      <c r="Q9" s="19" t="n">
        <v>0.276646688940406</v>
      </c>
      <c r="R9" s="19" t="n">
        <v>0.235006779034873</v>
      </c>
      <c r="S9" s="19"/>
      <c r="T9" s="19" t="n">
        <v>0.243810411797557</v>
      </c>
      <c r="U9" s="19" t="n">
        <v>0.215362994817006</v>
      </c>
      <c r="V9" s="19" t="n">
        <v>0.272395126479149</v>
      </c>
      <c r="W9" s="19" t="n">
        <v>0.232612066275402</v>
      </c>
      <c r="X9" s="19"/>
      <c r="Y9" s="19" t="n">
        <v>0.270717611028626</v>
      </c>
      <c r="Z9" s="19" t="n">
        <v>0.143855437566154</v>
      </c>
      <c r="AA9" s="19" t="n">
        <v>0.260607868440991</v>
      </c>
      <c r="AB9" s="19" t="n">
        <v>0.205337022034318</v>
      </c>
      <c r="AC9" s="19" t="n">
        <v>0.302181055407813</v>
      </c>
      <c r="AD9" s="19" t="n">
        <v>0.0920551107167503</v>
      </c>
      <c r="AE9" s="19"/>
      <c r="AF9" s="19" t="n">
        <v>0.223005391325233</v>
      </c>
      <c r="AG9" s="19"/>
      <c r="AH9" s="19" t="n">
        <v>0.227712915623028</v>
      </c>
      <c r="AI9" s="19"/>
      <c r="AJ9" s="19" t="n">
        <v>0.307027998982211</v>
      </c>
      <c r="AK9" s="19" t="n">
        <v>0.0782547749546425</v>
      </c>
      <c r="AL9" s="19" t="n">
        <v>0.21005184334806</v>
      </c>
      <c r="AM9" s="19" t="n">
        <v>0.189107377425969</v>
      </c>
      <c r="AN9" s="19" t="n">
        <v>0.262538928496885</v>
      </c>
      <c r="AO9" s="19" t="n">
        <v>0.4057832370293</v>
      </c>
      <c r="AP9" s="19" t="n">
        <v>0.267218227950643</v>
      </c>
    </row>
    <row r="10">
      <c r="B10" s="20" t="s">
        <v>413</v>
      </c>
      <c r="C10" s="19" t="n">
        <v>0.681594512302225</v>
      </c>
      <c r="D10" s="19" t="n">
        <v>0.709767701062651</v>
      </c>
      <c r="E10" s="19" t="n">
        <v>0.645785082697161</v>
      </c>
      <c r="F10" s="19"/>
      <c r="G10" s="19" t="n">
        <v>0.789285832755448</v>
      </c>
      <c r="H10" s="19" t="n">
        <v>0.629801273922368</v>
      </c>
      <c r="I10" s="19" t="n">
        <v>0.74343944703886</v>
      </c>
      <c r="J10" s="19" t="n">
        <v>0.696894133448143</v>
      </c>
      <c r="K10" s="19" t="n">
        <v>0.575382406423961</v>
      </c>
      <c r="L10" s="19" t="n">
        <v>0.692076767431805</v>
      </c>
      <c r="M10" s="19"/>
      <c r="N10" s="19" t="n">
        <v>0.787394204586816</v>
      </c>
      <c r="O10" s="19" t="n">
        <v>0.728688295287765</v>
      </c>
      <c r="P10" s="19" t="n">
        <v>0.614556969632373</v>
      </c>
      <c r="Q10" s="19" t="n">
        <v>0.65420969473032</v>
      </c>
      <c r="R10" s="19" t="n">
        <v>0.682243380446278</v>
      </c>
      <c r="S10" s="19"/>
      <c r="T10" s="19" t="n">
        <v>0.756189588202443</v>
      </c>
      <c r="U10" s="19" t="n">
        <v>0.691408861648962</v>
      </c>
      <c r="V10" s="19" t="n">
        <v>0.70218625792022</v>
      </c>
      <c r="W10" s="19" t="n">
        <v>0.676607659905067</v>
      </c>
      <c r="X10" s="19"/>
      <c r="Y10" s="19" t="n">
        <v>0.636277953323646</v>
      </c>
      <c r="Z10" s="19" t="n">
        <v>0.80664863504302</v>
      </c>
      <c r="AA10" s="19" t="n">
        <v>0.682341502564485</v>
      </c>
      <c r="AB10" s="19" t="n">
        <v>0.709743674600571</v>
      </c>
      <c r="AC10" s="19" t="n">
        <v>0.697818944592187</v>
      </c>
      <c r="AD10" s="19" t="n">
        <v>0.720837766616902</v>
      </c>
      <c r="AE10" s="19"/>
      <c r="AF10" s="19" t="n">
        <v>0.713422783971825</v>
      </c>
      <c r="AG10" s="19"/>
      <c r="AH10" s="19" t="n">
        <v>0.700157378300269</v>
      </c>
      <c r="AI10" s="19"/>
      <c r="AJ10" s="19" t="n">
        <v>0.611847287129781</v>
      </c>
      <c r="AK10" s="19" t="n">
        <v>0.774403885262748</v>
      </c>
      <c r="AL10" s="19" t="n">
        <v>0.728553670760702</v>
      </c>
      <c r="AM10" s="19" t="n">
        <v>0.755976532329801</v>
      </c>
      <c r="AN10" s="19" t="n">
        <v>0.737461071503115</v>
      </c>
      <c r="AO10" s="19" t="n">
        <v>0.569208366959033</v>
      </c>
      <c r="AP10" s="19" t="n">
        <v>0.614922498113044</v>
      </c>
    </row>
    <row r="11">
      <c r="B11" s="20" t="s">
        <v>209</v>
      </c>
      <c r="C11" s="21" t="n">
        <v>0.0795868113975255</v>
      </c>
      <c r="D11" s="21" t="n">
        <v>0.0555729077160898</v>
      </c>
      <c r="E11" s="21" t="n">
        <v>0.110109596756882</v>
      </c>
      <c r="F11" s="21"/>
      <c r="G11" s="21" t="n">
        <v>0.036101842399361</v>
      </c>
      <c r="H11" s="21" t="n">
        <v>0.0324581386453107</v>
      </c>
      <c r="I11" s="21" t="n">
        <v>0.0213885971300235</v>
      </c>
      <c r="J11" s="21" t="n">
        <v>0.168798131781703</v>
      </c>
      <c r="K11" s="21" t="n">
        <v>0.125222593442702</v>
      </c>
      <c r="L11" s="21" t="n">
        <v>0.0644736501194678</v>
      </c>
      <c r="M11" s="21"/>
      <c r="N11" s="21" t="n">
        <v>0.0380526131315737</v>
      </c>
      <c r="O11" s="21" t="n">
        <v>0.0858552948975226</v>
      </c>
      <c r="P11" s="21" t="n">
        <v>0.11033286946139</v>
      </c>
      <c r="Q11" s="21" t="n">
        <v>0.0691436163292739</v>
      </c>
      <c r="R11" s="21" t="n">
        <v>0.0827498405188484</v>
      </c>
      <c r="S11" s="21"/>
      <c r="T11" s="21" t="n">
        <v>0</v>
      </c>
      <c r="U11" s="21" t="n">
        <v>0.0932281435340322</v>
      </c>
      <c r="V11" s="21" t="n">
        <v>0.0254186156006312</v>
      </c>
      <c r="W11" s="21" t="n">
        <v>0.0907802738195312</v>
      </c>
      <c r="X11" s="21"/>
      <c r="Y11" s="21" t="n">
        <v>0.0930044356477276</v>
      </c>
      <c r="Z11" s="21" t="n">
        <v>0.0494959273908252</v>
      </c>
      <c r="AA11" s="21" t="n">
        <v>0.0570506289945242</v>
      </c>
      <c r="AB11" s="21" t="n">
        <v>0.0849193033651111</v>
      </c>
      <c r="AC11" s="21" t="n">
        <v>0</v>
      </c>
      <c r="AD11" s="21" t="n">
        <v>0.187107122666347</v>
      </c>
      <c r="AE11" s="21"/>
      <c r="AF11" s="21" t="n">
        <v>0.0635718247029423</v>
      </c>
      <c r="AG11" s="21"/>
      <c r="AH11" s="21" t="n">
        <v>0.0721297060767029</v>
      </c>
      <c r="AI11" s="21"/>
      <c r="AJ11" s="21" t="n">
        <v>0.0811247138880083</v>
      </c>
      <c r="AK11" s="21" t="n">
        <v>0.14734133978261</v>
      </c>
      <c r="AL11" s="21" t="n">
        <v>0.0613944858912377</v>
      </c>
      <c r="AM11" s="21" t="n">
        <v>0.0549160902442292</v>
      </c>
      <c r="AN11" s="21" t="n">
        <v>0</v>
      </c>
      <c r="AO11" s="21" t="n">
        <v>0.0250083960116665</v>
      </c>
      <c r="AP11" s="21" t="n">
        <v>0.117859273936313</v>
      </c>
    </row>
    <row r="12">
      <c r="B12" s="18" t="s">
        <v>351</v>
      </c>
    </row>
    <row r="13">
      <c r="B13" t="s">
        <v>65</v>
      </c>
    </row>
    <row r="14">
      <c r="B14" t="s">
        <v>66</v>
      </c>
    </row>
    <row r="16">
      <c r="B16" s="9" t="str">
        <f>=HYPERLINK("#'Contents'!A1", "Return to Contents")</f>
      </c>
    </row>
  </sheetData>
  <mergeCells count="9">
    <mergeCell ref="D5:E5"/>
    <mergeCell ref="G5:L5"/>
    <mergeCell ref="N5:R5"/>
    <mergeCell ref="T5:W5"/>
    <mergeCell ref="Y5:AD5"/>
    <mergeCell ref="AF5:AF5"/>
    <mergeCell ref="AH5:AH5"/>
    <mergeCell ref="AJ5:AP5"/>
    <mergeCell ref="D2:AJ2"/>
  </mergeCells>
  <pageMargins left="0.7" right="0.7" top="0.75" bottom="0.75" header="0.3" footer="0.3"/>
  <pageSetup paperSize="9" orientation="portrait" horizontalDpi="300" verticalDpi="300" r:id="rId2"/>
  <drawing r:id="rId1"/>
</worksheet>
</file>

<file path=xl/worksheets/sheet1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2.21" hidden="0" customWidth="1"/>
    <col min="20" max="20" width="10.71" hidden="0" customWidth="1"/>
    <col min="21" max="21" width="10.71" hidden="0" customWidth="1"/>
    <col min="22" max="22" width="10.71" hidden="0" customWidth="1"/>
    <col min="23" max="23" width="10.71" hidden="0" customWidth="1"/>
    <col min="24" max="24" width="2.2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2.21" hidden="0" customWidth="1"/>
    <col min="34" max="34" width="10.71" hidden="0" customWidth="1"/>
    <col min="35" max="35" width="2.2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s>
  <sheetData>
    <row r="2" ht="40" customHeight="1">
      <c r="D2" s="16" t="s">
        <v>422</v>
      </c>
    </row>
    <row r="5" ht="30" customHeight="1">
      <c r="B5" s="17"/>
      <c r="C5" s="17"/>
      <c r="D5" s="17" t="s">
        <v>51</v>
      </c>
      <c r="E5" s="17"/>
      <c r="F5" s="17"/>
      <c r="G5" s="17" t="s">
        <v>52</v>
      </c>
      <c r="H5" s="17"/>
      <c r="I5" s="17"/>
      <c r="J5" s="17"/>
      <c r="K5" s="17"/>
      <c r="L5" s="17"/>
      <c r="M5" s="17"/>
      <c r="N5" s="17" t="s">
        <v>53</v>
      </c>
      <c r="O5" s="17"/>
      <c r="P5" s="17"/>
      <c r="Q5" s="17"/>
      <c r="R5" s="17"/>
      <c r="S5" s="17"/>
      <c r="T5" s="17" t="s">
        <v>54</v>
      </c>
      <c r="U5" s="17"/>
      <c r="V5" s="17"/>
      <c r="W5" s="17"/>
      <c r="X5" s="17"/>
      <c r="Y5" s="17" t="s">
        <v>55</v>
      </c>
      <c r="Z5" s="17"/>
      <c r="AA5" s="17"/>
      <c r="AB5" s="17"/>
      <c r="AC5" s="17"/>
      <c r="AD5" s="17"/>
      <c r="AE5" s="17"/>
      <c r="AF5" s="17" t="s">
        <v>42</v>
      </c>
      <c r="AG5" s="17"/>
      <c r="AH5" s="17" t="s">
        <v>43</v>
      </c>
      <c r="AI5" s="17"/>
      <c r="AJ5" s="17" t="s">
        <v>56</v>
      </c>
      <c r="AK5" s="17"/>
      <c r="AL5" s="17"/>
      <c r="AM5" s="17"/>
      <c r="AN5" s="17"/>
      <c r="AO5" s="17"/>
      <c r="AP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R6" s="13" t="s">
        <v>31</v>
      </c>
      <c r="T6" s="13" t="s">
        <v>32</v>
      </c>
      <c r="U6" s="13" t="s">
        <v>33</v>
      </c>
      <c r="V6" s="13" t="s">
        <v>34</v>
      </c>
      <c r="W6" s="13" t="s">
        <v>35</v>
      </c>
      <c r="Y6" s="13" t="s">
        <v>36</v>
      </c>
      <c r="Z6" s="13" t="s">
        <v>37</v>
      </c>
      <c r="AA6" s="13" t="s">
        <v>38</v>
      </c>
      <c r="AB6" s="13" t="s">
        <v>39</v>
      </c>
      <c r="AC6" s="13" t="s">
        <v>40</v>
      </c>
      <c r="AD6" s="13" t="s">
        <v>41</v>
      </c>
      <c r="AF6" s="13" t="s">
        <v>42</v>
      </c>
      <c r="AH6" s="13" t="s">
        <v>43</v>
      </c>
      <c r="AJ6" s="13" t="s">
        <v>44</v>
      </c>
      <c r="AK6" s="13" t="s">
        <v>45</v>
      </c>
      <c r="AL6" s="13" t="s">
        <v>46</v>
      </c>
      <c r="AM6" s="13" t="s">
        <v>47</v>
      </c>
      <c r="AN6" s="13" t="s">
        <v>48</v>
      </c>
      <c r="AO6" s="13" t="s">
        <v>49</v>
      </c>
      <c r="AP6" s="13" t="s">
        <v>50</v>
      </c>
    </row>
    <row r="7" ht="30" customHeight="1">
      <c r="B7" s="11" t="s">
        <v>19</v>
      </c>
      <c r="C7" s="11" t="n">
        <v>189</v>
      </c>
      <c r="D7" s="11" t="n">
        <v>90</v>
      </c>
      <c r="E7" s="11" t="n">
        <v>99</v>
      </c>
      <c r="F7" s="11"/>
      <c r="G7" s="11" t="n">
        <v>27</v>
      </c>
      <c r="H7" s="11" t="n">
        <v>36</v>
      </c>
      <c r="I7" s="11" t="n">
        <v>44</v>
      </c>
      <c r="J7" s="11" t="n">
        <v>35</v>
      </c>
      <c r="K7" s="11" t="n">
        <v>21</v>
      </c>
      <c r="L7" s="11" t="n">
        <v>26</v>
      </c>
      <c r="M7" s="11"/>
      <c r="N7" s="11" t="n">
        <v>8</v>
      </c>
      <c r="O7" s="11" t="n">
        <v>39</v>
      </c>
      <c r="P7" s="11" t="n">
        <v>38</v>
      </c>
      <c r="Q7" s="11" t="n">
        <v>71</v>
      </c>
      <c r="R7" s="11" t="n">
        <v>33</v>
      </c>
      <c r="S7" s="11"/>
      <c r="T7" s="11" t="n">
        <v>9</v>
      </c>
      <c r="U7" s="11" t="n">
        <v>26</v>
      </c>
      <c r="V7" s="11" t="n">
        <v>21</v>
      </c>
      <c r="W7" s="11" t="n">
        <v>110</v>
      </c>
      <c r="X7" s="11"/>
      <c r="Y7" s="11" t="n">
        <v>90</v>
      </c>
      <c r="Z7" s="11" t="n">
        <v>21</v>
      </c>
      <c r="AA7" s="11" t="n">
        <v>32</v>
      </c>
      <c r="AB7" s="11" t="n">
        <v>15</v>
      </c>
      <c r="AC7" s="11" t="n">
        <v>12</v>
      </c>
      <c r="AD7" s="11" t="n">
        <v>17</v>
      </c>
      <c r="AE7" s="11"/>
      <c r="AF7" s="11" t="n">
        <v>89</v>
      </c>
      <c r="AG7" s="11"/>
      <c r="AH7" s="11" t="n">
        <v>178</v>
      </c>
      <c r="AI7" s="11"/>
      <c r="AJ7" s="11" t="n">
        <v>63</v>
      </c>
      <c r="AK7" s="11" t="n">
        <v>38</v>
      </c>
      <c r="AL7" s="11" t="n">
        <v>33</v>
      </c>
      <c r="AM7" s="11" t="n">
        <v>16</v>
      </c>
      <c r="AN7" s="11" t="n">
        <v>11</v>
      </c>
      <c r="AO7" s="11" t="n">
        <v>18</v>
      </c>
      <c r="AP7" s="11" t="n">
        <v>10</v>
      </c>
    </row>
    <row r="8" ht="30" customHeight="1">
      <c r="B8" s="12" t="s">
        <v>20</v>
      </c>
      <c r="C8" s="12" t="n">
        <v>182</v>
      </c>
      <c r="D8" s="12" t="n">
        <v>89</v>
      </c>
      <c r="E8" s="12" t="n">
        <v>92</v>
      </c>
      <c r="F8" s="12"/>
      <c r="G8" s="12" t="n">
        <v>23</v>
      </c>
      <c r="H8" s="12" t="n">
        <v>31</v>
      </c>
      <c r="I8" s="12" t="n">
        <v>39</v>
      </c>
      <c r="J8" s="12" t="n">
        <v>35</v>
      </c>
      <c r="K8" s="12" t="n">
        <v>23</v>
      </c>
      <c r="L8" s="12" t="n">
        <v>31</v>
      </c>
      <c r="M8" s="12"/>
      <c r="N8" s="12" t="n">
        <v>8</v>
      </c>
      <c r="O8" s="12" t="n">
        <v>43</v>
      </c>
      <c r="P8" s="12" t="n">
        <v>46</v>
      </c>
      <c r="Q8" s="12" t="n">
        <v>59</v>
      </c>
      <c r="R8" s="12" t="n">
        <v>26</v>
      </c>
      <c r="S8" s="12"/>
      <c r="T8" s="12" t="n">
        <v>7</v>
      </c>
      <c r="U8" s="12" t="n">
        <v>30</v>
      </c>
      <c r="V8" s="12" t="n">
        <v>24</v>
      </c>
      <c r="W8" s="12" t="n">
        <v>98</v>
      </c>
      <c r="X8" s="12"/>
      <c r="Y8" s="12" t="n">
        <v>79</v>
      </c>
      <c r="Z8" s="12" t="n">
        <v>18</v>
      </c>
      <c r="AA8" s="12" t="n">
        <v>37</v>
      </c>
      <c r="AB8" s="12" t="n">
        <v>16</v>
      </c>
      <c r="AC8" s="12" t="n">
        <v>11</v>
      </c>
      <c r="AD8" s="12" t="n">
        <v>19</v>
      </c>
      <c r="AE8" s="12"/>
      <c r="AF8" s="12" t="n">
        <v>91</v>
      </c>
      <c r="AG8" s="12"/>
      <c r="AH8" s="12" t="n">
        <v>172</v>
      </c>
      <c r="AI8" s="12"/>
      <c r="AJ8" s="12" t="n">
        <v>54</v>
      </c>
      <c r="AK8" s="12" t="n">
        <v>37</v>
      </c>
      <c r="AL8" s="12" t="n">
        <v>29</v>
      </c>
      <c r="AM8" s="12" t="n">
        <v>18</v>
      </c>
      <c r="AN8" s="12" t="n">
        <v>15</v>
      </c>
      <c r="AO8" s="12" t="n">
        <v>14</v>
      </c>
      <c r="AP8" s="12" t="n">
        <v>14</v>
      </c>
    </row>
    <row r="9">
      <c r="B9" s="20" t="s">
        <v>421</v>
      </c>
      <c r="C9" s="19" t="n">
        <v>0.319443278504962</v>
      </c>
      <c r="D9" s="19" t="n">
        <v>0.327413175037514</v>
      </c>
      <c r="E9" s="19" t="n">
        <v>0.311759623048604</v>
      </c>
      <c r="F9" s="19"/>
      <c r="G9" s="19" t="n">
        <v>0.291720869084073</v>
      </c>
      <c r="H9" s="19" t="n">
        <v>0.457479311040333</v>
      </c>
      <c r="I9" s="19" t="n">
        <v>0.277387968389559</v>
      </c>
      <c r="J9" s="19" t="n">
        <v>0.288690344867545</v>
      </c>
      <c r="K9" s="19" t="n">
        <v>0.408749929182087</v>
      </c>
      <c r="L9" s="19" t="n">
        <v>0.223786593685759</v>
      </c>
      <c r="M9" s="19"/>
      <c r="N9" s="19" t="n">
        <v>0.307916314689103</v>
      </c>
      <c r="O9" s="19" t="n">
        <v>0.313716003497707</v>
      </c>
      <c r="P9" s="19" t="n">
        <v>0.375708773699923</v>
      </c>
      <c r="Q9" s="19" t="n">
        <v>0.293425828290125</v>
      </c>
      <c r="R9" s="19" t="n">
        <v>0.29297075523691</v>
      </c>
      <c r="S9" s="19"/>
      <c r="T9" s="19" t="n">
        <v>0.345526706100715</v>
      </c>
      <c r="U9" s="19" t="n">
        <v>0.314417566872617</v>
      </c>
      <c r="V9" s="19" t="n">
        <v>0.473722169842378</v>
      </c>
      <c r="W9" s="19" t="n">
        <v>0.287053576010044</v>
      </c>
      <c r="X9" s="19"/>
      <c r="Y9" s="19" t="n">
        <v>0.294254137726084</v>
      </c>
      <c r="Z9" s="19" t="n">
        <v>0.297760377171487</v>
      </c>
      <c r="AA9" s="19" t="n">
        <v>0.270037938403434</v>
      </c>
      <c r="AB9" s="19" t="n">
        <v>0.242141325288727</v>
      </c>
      <c r="AC9" s="19" t="n">
        <v>0.378088124960939</v>
      </c>
      <c r="AD9" s="19" t="n">
        <v>0.483249615097874</v>
      </c>
      <c r="AE9" s="19"/>
      <c r="AF9" s="19" t="n">
        <v>0.294598590640578</v>
      </c>
      <c r="AG9" s="19"/>
      <c r="AH9" s="19" t="n">
        <v>0.325475649343014</v>
      </c>
      <c r="AI9" s="19"/>
      <c r="AJ9" s="19" t="n">
        <v>0.254645302104442</v>
      </c>
      <c r="AK9" s="19" t="n">
        <v>0.438208412856526</v>
      </c>
      <c r="AL9" s="19" t="n">
        <v>0.255605404325059</v>
      </c>
      <c r="AM9" s="19" t="n">
        <v>0.26073458975503</v>
      </c>
      <c r="AN9" s="19" t="n">
        <v>0.450784922327465</v>
      </c>
      <c r="AO9" s="19" t="n">
        <v>0.100729400531914</v>
      </c>
      <c r="AP9" s="19" t="n">
        <v>0.53993527173803</v>
      </c>
    </row>
    <row r="10">
      <c r="B10" s="20" t="s">
        <v>413</v>
      </c>
      <c r="C10" s="19" t="n">
        <v>0.602097724209655</v>
      </c>
      <c r="D10" s="19" t="n">
        <v>0.608888841689725</v>
      </c>
      <c r="E10" s="19" t="n">
        <v>0.595550511624473</v>
      </c>
      <c r="F10" s="19"/>
      <c r="G10" s="19" t="n">
        <v>0.708279130915927</v>
      </c>
      <c r="H10" s="19" t="n">
        <v>0.542520688959667</v>
      </c>
      <c r="I10" s="19" t="n">
        <v>0.611817867939251</v>
      </c>
      <c r="J10" s="19" t="n">
        <v>0.53961385505386</v>
      </c>
      <c r="K10" s="19" t="n">
        <v>0.542321371800427</v>
      </c>
      <c r="L10" s="19" t="n">
        <v>0.684466481377192</v>
      </c>
      <c r="M10" s="19"/>
      <c r="N10" s="19" t="n">
        <v>0.571832637681056</v>
      </c>
      <c r="O10" s="19" t="n">
        <v>0.630248067426801</v>
      </c>
      <c r="P10" s="19" t="n">
        <v>0.491225466171129</v>
      </c>
      <c r="Q10" s="19" t="n">
        <v>0.625762333828151</v>
      </c>
      <c r="R10" s="19" t="n">
        <v>0.70702924476309</v>
      </c>
      <c r="S10" s="19"/>
      <c r="T10" s="19" t="n">
        <v>0.506600518968904</v>
      </c>
      <c r="U10" s="19" t="n">
        <v>0.602541367590318</v>
      </c>
      <c r="V10" s="19" t="n">
        <v>0.526277830157622</v>
      </c>
      <c r="W10" s="19" t="n">
        <v>0.619455088487892</v>
      </c>
      <c r="X10" s="19"/>
      <c r="Y10" s="19" t="n">
        <v>0.612988586524579</v>
      </c>
      <c r="Z10" s="19" t="n">
        <v>0.702239622828513</v>
      </c>
      <c r="AA10" s="19" t="n">
        <v>0.651685878025453</v>
      </c>
      <c r="AB10" s="19" t="n">
        <v>0.627714602967737</v>
      </c>
      <c r="AC10" s="19" t="n">
        <v>0.621911875039061</v>
      </c>
      <c r="AD10" s="19" t="n">
        <v>0.414314994986307</v>
      </c>
      <c r="AE10" s="19"/>
      <c r="AF10" s="19" t="n">
        <v>0.60167583068538</v>
      </c>
      <c r="AG10" s="19"/>
      <c r="AH10" s="19" t="n">
        <v>0.600685018322789</v>
      </c>
      <c r="AI10" s="19"/>
      <c r="AJ10" s="19" t="n">
        <v>0.708723571885841</v>
      </c>
      <c r="AK10" s="19" t="n">
        <v>0.460567106743495</v>
      </c>
      <c r="AL10" s="19" t="n">
        <v>0.563757715061297</v>
      </c>
      <c r="AM10" s="19" t="n">
        <v>0.68772062650321</v>
      </c>
      <c r="AN10" s="19" t="n">
        <v>0.467005226996589</v>
      </c>
      <c r="AO10" s="19" t="n">
        <v>0.826345297594881</v>
      </c>
      <c r="AP10" s="19" t="n">
        <v>0.46006472826197</v>
      </c>
    </row>
    <row r="11">
      <c r="B11" s="20" t="s">
        <v>209</v>
      </c>
      <c r="C11" s="21" t="n">
        <v>0.078458997285383</v>
      </c>
      <c r="D11" s="21" t="n">
        <v>0.0636979832727612</v>
      </c>
      <c r="E11" s="21" t="n">
        <v>0.0926898653269225</v>
      </c>
      <c r="F11" s="21"/>
      <c r="G11" s="21" t="n">
        <v>0</v>
      </c>
      <c r="H11" s="21" t="n">
        <v>0</v>
      </c>
      <c r="I11" s="21" t="n">
        <v>0.11079416367119</v>
      </c>
      <c r="J11" s="21" t="n">
        <v>0.171695800078595</v>
      </c>
      <c r="K11" s="21" t="n">
        <v>0.0489286990174861</v>
      </c>
      <c r="L11" s="21" t="n">
        <v>0.0917469249370484</v>
      </c>
      <c r="M11" s="21"/>
      <c r="N11" s="21" t="n">
        <v>0.120251047629841</v>
      </c>
      <c r="O11" s="21" t="n">
        <v>0.0560359290754925</v>
      </c>
      <c r="P11" s="21" t="n">
        <v>0.133065760128947</v>
      </c>
      <c r="Q11" s="21" t="n">
        <v>0.0808118378817239</v>
      </c>
      <c r="R11" s="21" t="n">
        <v>0</v>
      </c>
      <c r="S11" s="21"/>
      <c r="T11" s="21" t="n">
        <v>0.147872774930381</v>
      </c>
      <c r="U11" s="21" t="n">
        <v>0.0830410655370655</v>
      </c>
      <c r="V11" s="21" t="n">
        <v>0</v>
      </c>
      <c r="W11" s="21" t="n">
        <v>0.0934913355020633</v>
      </c>
      <c r="X11" s="21"/>
      <c r="Y11" s="21" t="n">
        <v>0.0927572757493371</v>
      </c>
      <c r="Z11" s="21" t="n">
        <v>0</v>
      </c>
      <c r="AA11" s="21" t="n">
        <v>0.0782761835711126</v>
      </c>
      <c r="AB11" s="21" t="n">
        <v>0.130144071743535</v>
      </c>
      <c r="AC11" s="21" t="n">
        <v>0</v>
      </c>
      <c r="AD11" s="21" t="n">
        <v>0.102435389915819</v>
      </c>
      <c r="AE11" s="21"/>
      <c r="AF11" s="21" t="n">
        <v>0.103725578674042</v>
      </c>
      <c r="AG11" s="21"/>
      <c r="AH11" s="21" t="n">
        <v>0.0738393323341963</v>
      </c>
      <c r="AI11" s="21"/>
      <c r="AJ11" s="21" t="n">
        <v>0.0366311260097164</v>
      </c>
      <c r="AK11" s="21" t="n">
        <v>0.101224480399979</v>
      </c>
      <c r="AL11" s="21" t="n">
        <v>0.180636880613644</v>
      </c>
      <c r="AM11" s="21" t="n">
        <v>0.0515447837417602</v>
      </c>
      <c r="AN11" s="21" t="n">
        <v>0.082209850675946</v>
      </c>
      <c r="AO11" s="21" t="n">
        <v>0.0729253018732055</v>
      </c>
      <c r="AP11" s="21" t="n">
        <v>0</v>
      </c>
    </row>
    <row r="12">
      <c r="B12" s="18" t="s">
        <v>351</v>
      </c>
    </row>
    <row r="13">
      <c r="B13" t="s">
        <v>65</v>
      </c>
    </row>
    <row r="14">
      <c r="B14" t="s">
        <v>66</v>
      </c>
    </row>
    <row r="16">
      <c r="B16" s="9" t="str">
        <f>=HYPERLINK("#'Contents'!A1", "Return to Contents")</f>
      </c>
    </row>
  </sheetData>
  <mergeCells count="9">
    <mergeCell ref="D5:E5"/>
    <mergeCell ref="G5:L5"/>
    <mergeCell ref="N5:R5"/>
    <mergeCell ref="T5:W5"/>
    <mergeCell ref="Y5:AD5"/>
    <mergeCell ref="AF5:AF5"/>
    <mergeCell ref="AH5:AH5"/>
    <mergeCell ref="AJ5:AP5"/>
    <mergeCell ref="D2:AJ2"/>
  </mergeCells>
  <pageMargins left="0.7" right="0.7" top="0.75" bottom="0.75" header="0.3" footer="0.3"/>
  <pageSetup paperSize="9" orientation="portrait" horizontalDpi="300" verticalDpi="300" r:id="rId2"/>
  <drawing r:id="rId1"/>
</worksheet>
</file>

<file path=xl/worksheets/sheet1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2.21" hidden="0" customWidth="1"/>
    <col min="20" max="20" width="10.71" hidden="0" customWidth="1"/>
    <col min="21" max="21" width="10.71" hidden="0" customWidth="1"/>
    <col min="22" max="22" width="10.71" hidden="0" customWidth="1"/>
    <col min="23" max="23" width="10.71" hidden="0" customWidth="1"/>
    <col min="24" max="24" width="2.2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2.21" hidden="0" customWidth="1"/>
    <col min="34" max="34" width="10.71" hidden="0" customWidth="1"/>
    <col min="35" max="35" width="2.2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s>
  <sheetData>
    <row r="2" ht="40" customHeight="1">
      <c r="D2" s="16" t="s">
        <v>424</v>
      </c>
    </row>
    <row r="5" ht="30" customHeight="1">
      <c r="B5" s="17"/>
      <c r="C5" s="17"/>
      <c r="D5" s="17" t="s">
        <v>51</v>
      </c>
      <c r="E5" s="17"/>
      <c r="F5" s="17"/>
      <c r="G5" s="17" t="s">
        <v>52</v>
      </c>
      <c r="H5" s="17"/>
      <c r="I5" s="17"/>
      <c r="J5" s="17"/>
      <c r="K5" s="17"/>
      <c r="L5" s="17"/>
      <c r="M5" s="17"/>
      <c r="N5" s="17" t="s">
        <v>53</v>
      </c>
      <c r="O5" s="17"/>
      <c r="P5" s="17"/>
      <c r="Q5" s="17"/>
      <c r="R5" s="17"/>
      <c r="S5" s="17"/>
      <c r="T5" s="17" t="s">
        <v>54</v>
      </c>
      <c r="U5" s="17"/>
      <c r="V5" s="17"/>
      <c r="W5" s="17"/>
      <c r="X5" s="17"/>
      <c r="Y5" s="17" t="s">
        <v>55</v>
      </c>
      <c r="Z5" s="17"/>
      <c r="AA5" s="17"/>
      <c r="AB5" s="17"/>
      <c r="AC5" s="17"/>
      <c r="AD5" s="17"/>
      <c r="AE5" s="17"/>
      <c r="AF5" s="17" t="s">
        <v>42</v>
      </c>
      <c r="AG5" s="17"/>
      <c r="AH5" s="17" t="s">
        <v>43</v>
      </c>
      <c r="AI5" s="17"/>
      <c r="AJ5" s="17" t="s">
        <v>56</v>
      </c>
      <c r="AK5" s="17"/>
      <c r="AL5" s="17"/>
      <c r="AM5" s="17"/>
      <c r="AN5" s="17"/>
      <c r="AO5" s="17"/>
      <c r="AP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R6" s="13" t="s">
        <v>31</v>
      </c>
      <c r="T6" s="13" t="s">
        <v>32</v>
      </c>
      <c r="U6" s="13" t="s">
        <v>33</v>
      </c>
      <c r="V6" s="13" t="s">
        <v>34</v>
      </c>
      <c r="W6" s="13" t="s">
        <v>35</v>
      </c>
      <c r="Y6" s="13" t="s">
        <v>36</v>
      </c>
      <c r="Z6" s="13" t="s">
        <v>37</v>
      </c>
      <c r="AA6" s="13" t="s">
        <v>38</v>
      </c>
      <c r="AB6" s="13" t="s">
        <v>39</v>
      </c>
      <c r="AC6" s="13" t="s">
        <v>40</v>
      </c>
      <c r="AD6" s="13" t="s">
        <v>41</v>
      </c>
      <c r="AF6" s="13" t="s">
        <v>42</v>
      </c>
      <c r="AH6" s="13" t="s">
        <v>43</v>
      </c>
      <c r="AJ6" s="13" t="s">
        <v>44</v>
      </c>
      <c r="AK6" s="13" t="s">
        <v>45</v>
      </c>
      <c r="AL6" s="13" t="s">
        <v>46</v>
      </c>
      <c r="AM6" s="13" t="s">
        <v>47</v>
      </c>
      <c r="AN6" s="13" t="s">
        <v>48</v>
      </c>
      <c r="AO6" s="13" t="s">
        <v>49</v>
      </c>
      <c r="AP6" s="13" t="s">
        <v>50</v>
      </c>
    </row>
    <row r="7" ht="30" customHeight="1">
      <c r="B7" s="11" t="s">
        <v>19</v>
      </c>
      <c r="C7" s="11" t="n">
        <v>198</v>
      </c>
      <c r="D7" s="11" t="n">
        <v>99</v>
      </c>
      <c r="E7" s="11" t="n">
        <v>99</v>
      </c>
      <c r="F7" s="11"/>
      <c r="G7" s="11" t="n">
        <v>27</v>
      </c>
      <c r="H7" s="11" t="n">
        <v>36</v>
      </c>
      <c r="I7" s="11" t="n">
        <v>34</v>
      </c>
      <c r="J7" s="11" t="n">
        <v>40</v>
      </c>
      <c r="K7" s="11" t="n">
        <v>27</v>
      </c>
      <c r="L7" s="11" t="n">
        <v>34</v>
      </c>
      <c r="M7" s="11"/>
      <c r="N7" s="11" t="n">
        <v>9</v>
      </c>
      <c r="O7" s="11" t="n">
        <v>37</v>
      </c>
      <c r="P7" s="11" t="n">
        <v>37</v>
      </c>
      <c r="Q7" s="11" t="n">
        <v>83</v>
      </c>
      <c r="R7" s="11" t="n">
        <v>31</v>
      </c>
      <c r="S7" s="11"/>
      <c r="T7" s="11" t="n">
        <v>9</v>
      </c>
      <c r="U7" s="11" t="n">
        <v>36</v>
      </c>
      <c r="V7" s="11" t="n">
        <v>26</v>
      </c>
      <c r="W7" s="11" t="n">
        <v>108</v>
      </c>
      <c r="X7" s="11"/>
      <c r="Y7" s="11" t="n">
        <v>94</v>
      </c>
      <c r="Z7" s="11" t="n">
        <v>17</v>
      </c>
      <c r="AA7" s="11" t="n">
        <v>43</v>
      </c>
      <c r="AB7" s="11" t="n">
        <v>12</v>
      </c>
      <c r="AC7" s="11" t="n">
        <v>13</v>
      </c>
      <c r="AD7" s="11" t="n">
        <v>16</v>
      </c>
      <c r="AE7" s="11"/>
      <c r="AF7" s="11" t="n">
        <v>102</v>
      </c>
      <c r="AG7" s="11"/>
      <c r="AH7" s="11" t="n">
        <v>187</v>
      </c>
      <c r="AI7" s="11"/>
      <c r="AJ7" s="11" t="n">
        <v>49</v>
      </c>
      <c r="AK7" s="11" t="n">
        <v>34</v>
      </c>
      <c r="AL7" s="11" t="n">
        <v>40</v>
      </c>
      <c r="AM7" s="11" t="n">
        <v>14</v>
      </c>
      <c r="AN7" s="11" t="n">
        <v>19</v>
      </c>
      <c r="AO7" s="11" t="n">
        <v>22</v>
      </c>
      <c r="AP7" s="11" t="n">
        <v>20</v>
      </c>
    </row>
    <row r="8" ht="30" customHeight="1">
      <c r="B8" s="12" t="s">
        <v>20</v>
      </c>
      <c r="C8" s="12" t="n">
        <v>199</v>
      </c>
      <c r="D8" s="12" t="n">
        <v>98</v>
      </c>
      <c r="E8" s="12" t="n">
        <v>101</v>
      </c>
      <c r="F8" s="12"/>
      <c r="G8" s="12" t="n">
        <v>22</v>
      </c>
      <c r="H8" s="12" t="n">
        <v>37</v>
      </c>
      <c r="I8" s="12" t="n">
        <v>28</v>
      </c>
      <c r="J8" s="12" t="n">
        <v>39</v>
      </c>
      <c r="K8" s="12" t="n">
        <v>32</v>
      </c>
      <c r="L8" s="12" t="n">
        <v>40</v>
      </c>
      <c r="M8" s="12"/>
      <c r="N8" s="12" t="n">
        <v>12</v>
      </c>
      <c r="O8" s="12" t="n">
        <v>43</v>
      </c>
      <c r="P8" s="12" t="n">
        <v>50</v>
      </c>
      <c r="Q8" s="12" t="n">
        <v>68</v>
      </c>
      <c r="R8" s="12" t="n">
        <v>25</v>
      </c>
      <c r="S8" s="12"/>
      <c r="T8" s="12" t="n">
        <v>8</v>
      </c>
      <c r="U8" s="12" t="n">
        <v>43</v>
      </c>
      <c r="V8" s="12" t="n">
        <v>29</v>
      </c>
      <c r="W8" s="12" t="n">
        <v>97</v>
      </c>
      <c r="X8" s="12"/>
      <c r="Y8" s="12" t="n">
        <v>84</v>
      </c>
      <c r="Z8" s="12" t="n">
        <v>16</v>
      </c>
      <c r="AA8" s="12" t="n">
        <v>50</v>
      </c>
      <c r="AB8" s="12" t="n">
        <v>14</v>
      </c>
      <c r="AC8" s="12" t="n">
        <v>11</v>
      </c>
      <c r="AD8" s="12" t="n">
        <v>19</v>
      </c>
      <c r="AE8" s="12"/>
      <c r="AF8" s="12" t="n">
        <v>107</v>
      </c>
      <c r="AG8" s="12"/>
      <c r="AH8" s="12" t="n">
        <v>188</v>
      </c>
      <c r="AI8" s="12"/>
      <c r="AJ8" s="12" t="n">
        <v>43</v>
      </c>
      <c r="AK8" s="12" t="n">
        <v>36</v>
      </c>
      <c r="AL8" s="12" t="n">
        <v>33</v>
      </c>
      <c r="AM8" s="12" t="n">
        <v>13</v>
      </c>
      <c r="AN8" s="12" t="n">
        <v>24</v>
      </c>
      <c r="AO8" s="12" t="n">
        <v>20</v>
      </c>
      <c r="AP8" s="12" t="n">
        <v>30</v>
      </c>
    </row>
    <row r="9">
      <c r="B9" s="20" t="s">
        <v>423</v>
      </c>
      <c r="C9" s="19" t="n">
        <v>0.340659935144276</v>
      </c>
      <c r="D9" s="19" t="n">
        <v>0.434792283588504</v>
      </c>
      <c r="E9" s="19" t="n">
        <v>0.249016440607688</v>
      </c>
      <c r="F9" s="19"/>
      <c r="G9" s="19" t="n">
        <v>0.311302633145763</v>
      </c>
      <c r="H9" s="19" t="n">
        <v>0.464477722235229</v>
      </c>
      <c r="I9" s="19" t="n">
        <v>0.245899534382008</v>
      </c>
      <c r="J9" s="19" t="n">
        <v>0.393282388363537</v>
      </c>
      <c r="K9" s="19" t="n">
        <v>0.250978227152371</v>
      </c>
      <c r="L9" s="19" t="n">
        <v>0.32846397889497</v>
      </c>
      <c r="M9" s="19"/>
      <c r="N9" s="19" t="n">
        <v>0.638711652289745</v>
      </c>
      <c r="O9" s="19" t="n">
        <v>0.325393387791273</v>
      </c>
      <c r="P9" s="19" t="n">
        <v>0.395127978737354</v>
      </c>
      <c r="Q9" s="19" t="n">
        <v>0.249100099984878</v>
      </c>
      <c r="R9" s="19" t="n">
        <v>0.370173410876593</v>
      </c>
      <c r="S9" s="19"/>
      <c r="T9" s="19" t="n">
        <v>0.154138037730388</v>
      </c>
      <c r="U9" s="19" t="n">
        <v>0.405907617409188</v>
      </c>
      <c r="V9" s="19" t="n">
        <v>0.241857632122858</v>
      </c>
      <c r="W9" s="19" t="n">
        <v>0.338726479132789</v>
      </c>
      <c r="X9" s="19"/>
      <c r="Y9" s="19" t="n">
        <v>0.392872768808869</v>
      </c>
      <c r="Z9" s="19" t="n">
        <v>0.338109128569161</v>
      </c>
      <c r="AA9" s="19" t="n">
        <v>0.374010472260627</v>
      </c>
      <c r="AB9" s="19" t="n">
        <v>0.216515390611836</v>
      </c>
      <c r="AC9" s="19" t="n">
        <v>0.172045535517859</v>
      </c>
      <c r="AD9" s="19" t="n">
        <v>0.200726421926842</v>
      </c>
      <c r="AE9" s="19"/>
      <c r="AF9" s="19" t="n">
        <v>0.350837064323851</v>
      </c>
      <c r="AG9" s="19"/>
      <c r="AH9" s="19" t="n">
        <v>0.324719503115348</v>
      </c>
      <c r="AI9" s="19"/>
      <c r="AJ9" s="19" t="n">
        <v>0.219953578184215</v>
      </c>
      <c r="AK9" s="19" t="n">
        <v>0.333260367053106</v>
      </c>
      <c r="AL9" s="19" t="n">
        <v>0.464675205427023</v>
      </c>
      <c r="AM9" s="19" t="n">
        <v>0.249384705850087</v>
      </c>
      <c r="AN9" s="19" t="n">
        <v>0.356905991339015</v>
      </c>
      <c r="AO9" s="19" t="n">
        <v>0.453987478095611</v>
      </c>
      <c r="AP9" s="19" t="n">
        <v>0.336336923789995</v>
      </c>
    </row>
    <row r="10">
      <c r="B10" s="20" t="s">
        <v>413</v>
      </c>
      <c r="C10" s="19" t="n">
        <v>0.578771689411892</v>
      </c>
      <c r="D10" s="19" t="n">
        <v>0.501282524953746</v>
      </c>
      <c r="E10" s="19" t="n">
        <v>0.654212044794848</v>
      </c>
      <c r="F10" s="19"/>
      <c r="G10" s="19" t="n">
        <v>0.654223906815247</v>
      </c>
      <c r="H10" s="19" t="n">
        <v>0.517069128459846</v>
      </c>
      <c r="I10" s="19" t="n">
        <v>0.6916879952134</v>
      </c>
      <c r="J10" s="19" t="n">
        <v>0.558151865599607</v>
      </c>
      <c r="K10" s="19" t="n">
        <v>0.611524306190726</v>
      </c>
      <c r="L10" s="19" t="n">
        <v>0.509911691900913</v>
      </c>
      <c r="M10" s="19"/>
      <c r="N10" s="19" t="n">
        <v>0.361288347710255</v>
      </c>
      <c r="O10" s="19" t="n">
        <v>0.57860721467074</v>
      </c>
      <c r="P10" s="19" t="n">
        <v>0.518042645341473</v>
      </c>
      <c r="Q10" s="19" t="n">
        <v>0.678859931334677</v>
      </c>
      <c r="R10" s="19" t="n">
        <v>0.523183782433431</v>
      </c>
      <c r="S10" s="19"/>
      <c r="T10" s="19" t="n">
        <v>0.845861962269612</v>
      </c>
      <c r="U10" s="19" t="n">
        <v>0.554358414647773</v>
      </c>
      <c r="V10" s="19" t="n">
        <v>0.66426662351507</v>
      </c>
      <c r="W10" s="19" t="n">
        <v>0.563754673494815</v>
      </c>
      <c r="X10" s="19"/>
      <c r="Y10" s="19" t="n">
        <v>0.507936626007465</v>
      </c>
      <c r="Z10" s="19" t="n">
        <v>0.603628076715757</v>
      </c>
      <c r="AA10" s="19" t="n">
        <v>0.557795129299798</v>
      </c>
      <c r="AB10" s="19" t="n">
        <v>0.783484609388164</v>
      </c>
      <c r="AC10" s="19" t="n">
        <v>0.758348974334368</v>
      </c>
      <c r="AD10" s="19" t="n">
        <v>0.736378543490372</v>
      </c>
      <c r="AE10" s="19"/>
      <c r="AF10" s="19" t="n">
        <v>0.596926678168467</v>
      </c>
      <c r="AG10" s="19"/>
      <c r="AH10" s="19" t="n">
        <v>0.593734923041008</v>
      </c>
      <c r="AI10" s="19"/>
      <c r="AJ10" s="19" t="n">
        <v>0.731785578008357</v>
      </c>
      <c r="AK10" s="19" t="n">
        <v>0.468441289609888</v>
      </c>
      <c r="AL10" s="19" t="n">
        <v>0.436836859997051</v>
      </c>
      <c r="AM10" s="19" t="n">
        <v>0.750615294149913</v>
      </c>
      <c r="AN10" s="19" t="n">
        <v>0.535386420965931</v>
      </c>
      <c r="AO10" s="19" t="n">
        <v>0.546012521904389</v>
      </c>
      <c r="AP10" s="19" t="n">
        <v>0.629261304153798</v>
      </c>
    </row>
    <row r="11">
      <c r="B11" s="20" t="s">
        <v>209</v>
      </c>
      <c r="C11" s="21" t="n">
        <v>0.0805683754438321</v>
      </c>
      <c r="D11" s="21" t="n">
        <v>0.0639251914577498</v>
      </c>
      <c r="E11" s="21" t="n">
        <v>0.0967715145974635</v>
      </c>
      <c r="F11" s="21"/>
      <c r="G11" s="21" t="n">
        <v>0.0344734600389896</v>
      </c>
      <c r="H11" s="21" t="n">
        <v>0.0184531493049245</v>
      </c>
      <c r="I11" s="21" t="n">
        <v>0.0624124704045921</v>
      </c>
      <c r="J11" s="21" t="n">
        <v>0.0485657460368568</v>
      </c>
      <c r="K11" s="21" t="n">
        <v>0.137497466656904</v>
      </c>
      <c r="L11" s="21" t="n">
        <v>0.161624329204117</v>
      </c>
      <c r="M11" s="21"/>
      <c r="N11" s="21" t="n">
        <v>0</v>
      </c>
      <c r="O11" s="21" t="n">
        <v>0.0959993975379878</v>
      </c>
      <c r="P11" s="21" t="n">
        <v>0.0868293759211734</v>
      </c>
      <c r="Q11" s="21" t="n">
        <v>0.0720399686804453</v>
      </c>
      <c r="R11" s="21" t="n">
        <v>0.106642806689976</v>
      </c>
      <c r="S11" s="21"/>
      <c r="T11" s="21" t="n">
        <v>0</v>
      </c>
      <c r="U11" s="21" t="n">
        <v>0.0397339679430388</v>
      </c>
      <c r="V11" s="21" t="n">
        <v>0.0938757443620713</v>
      </c>
      <c r="W11" s="21" t="n">
        <v>0.0975188473723958</v>
      </c>
      <c r="X11" s="21"/>
      <c r="Y11" s="21" t="n">
        <v>0.0991906051836665</v>
      </c>
      <c r="Z11" s="21" t="n">
        <v>0.0582627947150823</v>
      </c>
      <c r="AA11" s="21" t="n">
        <v>0.0681943984395745</v>
      </c>
      <c r="AB11" s="21" t="n">
        <v>0</v>
      </c>
      <c r="AC11" s="21" t="n">
        <v>0.0696054901477725</v>
      </c>
      <c r="AD11" s="21" t="n">
        <v>0.0628950345827853</v>
      </c>
      <c r="AE11" s="21"/>
      <c r="AF11" s="21" t="n">
        <v>0.0522362575076812</v>
      </c>
      <c r="AG11" s="21"/>
      <c r="AH11" s="21" t="n">
        <v>0.0815455738436439</v>
      </c>
      <c r="AI11" s="21"/>
      <c r="AJ11" s="21" t="n">
        <v>0.0482608438074282</v>
      </c>
      <c r="AK11" s="21" t="n">
        <v>0.198298343337006</v>
      </c>
      <c r="AL11" s="21" t="n">
        <v>0.0984879345759262</v>
      </c>
      <c r="AM11" s="21" t="n">
        <v>0</v>
      </c>
      <c r="AN11" s="21" t="n">
        <v>0.107707587695054</v>
      </c>
      <c r="AO11" s="21" t="n">
        <v>0</v>
      </c>
      <c r="AP11" s="21" t="n">
        <v>0.0344017720562074</v>
      </c>
    </row>
    <row r="12">
      <c r="B12" s="18" t="s">
        <v>351</v>
      </c>
    </row>
    <row r="13">
      <c r="B13" t="s">
        <v>65</v>
      </c>
    </row>
    <row r="14">
      <c r="B14" t="s">
        <v>66</v>
      </c>
    </row>
    <row r="16">
      <c r="B16" s="9" t="str">
        <f>=HYPERLINK("#'Contents'!A1", "Return to Contents")</f>
      </c>
    </row>
  </sheetData>
  <mergeCells count="9">
    <mergeCell ref="D5:E5"/>
    <mergeCell ref="G5:L5"/>
    <mergeCell ref="N5:R5"/>
    <mergeCell ref="T5:W5"/>
    <mergeCell ref="Y5:AD5"/>
    <mergeCell ref="AF5:AF5"/>
    <mergeCell ref="AH5:AH5"/>
    <mergeCell ref="AJ5:AP5"/>
    <mergeCell ref="D2:AJ2"/>
  </mergeCells>
  <pageMargins left="0.7" right="0.7" top="0.75" bottom="0.75" header="0.3" footer="0.3"/>
  <pageSetup paperSize="9" orientation="portrait" horizontalDpi="300" verticalDpi="300" r:id="rId2"/>
  <drawing r:id="rId1"/>
</worksheet>
</file>

<file path=xl/worksheets/sheet14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2.21" hidden="0" customWidth="1"/>
    <col min="20" max="20" width="10.71" hidden="0" customWidth="1"/>
    <col min="21" max="21" width="10.71" hidden="0" customWidth="1"/>
    <col min="22" max="22" width="10.71" hidden="0" customWidth="1"/>
    <col min="23" max="23" width="10.71" hidden="0" customWidth="1"/>
    <col min="24" max="24" width="2.2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2.21" hidden="0" customWidth="1"/>
    <col min="34" max="34" width="10.71" hidden="0" customWidth="1"/>
    <col min="35" max="35" width="2.2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s>
  <sheetData>
    <row r="2" ht="40" customHeight="1">
      <c r="D2" s="16" t="s">
        <v>426</v>
      </c>
    </row>
    <row r="5" ht="30" customHeight="1">
      <c r="B5" s="17"/>
      <c r="C5" s="17"/>
      <c r="D5" s="17" t="s">
        <v>51</v>
      </c>
      <c r="E5" s="17"/>
      <c r="F5" s="17"/>
      <c r="G5" s="17" t="s">
        <v>52</v>
      </c>
      <c r="H5" s="17"/>
      <c r="I5" s="17"/>
      <c r="J5" s="17"/>
      <c r="K5" s="17"/>
      <c r="L5" s="17"/>
      <c r="M5" s="17"/>
      <c r="N5" s="17" t="s">
        <v>53</v>
      </c>
      <c r="O5" s="17"/>
      <c r="P5" s="17"/>
      <c r="Q5" s="17"/>
      <c r="R5" s="17"/>
      <c r="S5" s="17"/>
      <c r="T5" s="17" t="s">
        <v>54</v>
      </c>
      <c r="U5" s="17"/>
      <c r="V5" s="17"/>
      <c r="W5" s="17"/>
      <c r="X5" s="17"/>
      <c r="Y5" s="17" t="s">
        <v>55</v>
      </c>
      <c r="Z5" s="17"/>
      <c r="AA5" s="17"/>
      <c r="AB5" s="17"/>
      <c r="AC5" s="17"/>
      <c r="AD5" s="17"/>
      <c r="AE5" s="17"/>
      <c r="AF5" s="17" t="s">
        <v>42</v>
      </c>
      <c r="AG5" s="17"/>
      <c r="AH5" s="17" t="s">
        <v>43</v>
      </c>
      <c r="AI5" s="17"/>
      <c r="AJ5" s="17" t="s">
        <v>56</v>
      </c>
      <c r="AK5" s="17"/>
      <c r="AL5" s="17"/>
      <c r="AM5" s="17"/>
      <c r="AN5" s="17"/>
      <c r="AO5" s="17"/>
      <c r="AP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R6" s="13" t="s">
        <v>31</v>
      </c>
      <c r="T6" s="13" t="s">
        <v>32</v>
      </c>
      <c r="U6" s="13" t="s">
        <v>33</v>
      </c>
      <c r="V6" s="13" t="s">
        <v>34</v>
      </c>
      <c r="W6" s="13" t="s">
        <v>35</v>
      </c>
      <c r="Y6" s="13" t="s">
        <v>36</v>
      </c>
      <c r="Z6" s="13" t="s">
        <v>37</v>
      </c>
      <c r="AA6" s="13" t="s">
        <v>38</v>
      </c>
      <c r="AB6" s="13" t="s">
        <v>39</v>
      </c>
      <c r="AC6" s="13" t="s">
        <v>40</v>
      </c>
      <c r="AD6" s="13" t="s">
        <v>41</v>
      </c>
      <c r="AF6" s="13" t="s">
        <v>42</v>
      </c>
      <c r="AH6" s="13" t="s">
        <v>43</v>
      </c>
      <c r="AJ6" s="13" t="s">
        <v>44</v>
      </c>
      <c r="AK6" s="13" t="s">
        <v>45</v>
      </c>
      <c r="AL6" s="13" t="s">
        <v>46</v>
      </c>
      <c r="AM6" s="13" t="s">
        <v>47</v>
      </c>
      <c r="AN6" s="13" t="s">
        <v>48</v>
      </c>
      <c r="AO6" s="13" t="s">
        <v>49</v>
      </c>
      <c r="AP6" s="13" t="s">
        <v>50</v>
      </c>
    </row>
    <row r="7" ht="30" customHeight="1">
      <c r="B7" s="11" t="s">
        <v>19</v>
      </c>
      <c r="C7" s="11" t="n">
        <v>213</v>
      </c>
      <c r="D7" s="11" t="n">
        <v>109</v>
      </c>
      <c r="E7" s="11" t="n">
        <v>104</v>
      </c>
      <c r="F7" s="11"/>
      <c r="G7" s="11" t="n">
        <v>29</v>
      </c>
      <c r="H7" s="11" t="n">
        <v>35</v>
      </c>
      <c r="I7" s="11" t="n">
        <v>42</v>
      </c>
      <c r="J7" s="11" t="n">
        <v>34</v>
      </c>
      <c r="K7" s="11" t="n">
        <v>28</v>
      </c>
      <c r="L7" s="11" t="n">
        <v>45</v>
      </c>
      <c r="M7" s="11"/>
      <c r="N7" s="11" t="n">
        <v>12</v>
      </c>
      <c r="O7" s="11" t="n">
        <v>31</v>
      </c>
      <c r="P7" s="11" t="n">
        <v>57</v>
      </c>
      <c r="Q7" s="11" t="n">
        <v>75</v>
      </c>
      <c r="R7" s="11" t="n">
        <v>38</v>
      </c>
      <c r="S7" s="11"/>
      <c r="T7" s="11" t="n">
        <v>8</v>
      </c>
      <c r="U7" s="11" t="n">
        <v>35</v>
      </c>
      <c r="V7" s="11" t="n">
        <v>38</v>
      </c>
      <c r="W7" s="11" t="n">
        <v>111</v>
      </c>
      <c r="X7" s="11"/>
      <c r="Y7" s="11" t="n">
        <v>100</v>
      </c>
      <c r="Z7" s="11" t="n">
        <v>29</v>
      </c>
      <c r="AA7" s="11" t="n">
        <v>48</v>
      </c>
      <c r="AB7" s="11" t="n">
        <v>9</v>
      </c>
      <c r="AC7" s="11" t="n">
        <v>14</v>
      </c>
      <c r="AD7" s="11" t="n">
        <v>11</v>
      </c>
      <c r="AE7" s="11"/>
      <c r="AF7" s="11" t="n">
        <v>97</v>
      </c>
      <c r="AG7" s="11"/>
      <c r="AH7" s="11" t="n">
        <v>195</v>
      </c>
      <c r="AI7" s="11"/>
      <c r="AJ7" s="11" t="n">
        <v>56</v>
      </c>
      <c r="AK7" s="11" t="n">
        <v>39</v>
      </c>
      <c r="AL7" s="11" t="n">
        <v>38</v>
      </c>
      <c r="AM7" s="11" t="n">
        <v>21</v>
      </c>
      <c r="AN7" s="11" t="n">
        <v>11</v>
      </c>
      <c r="AO7" s="11" t="n">
        <v>24</v>
      </c>
      <c r="AP7" s="11" t="n">
        <v>24</v>
      </c>
    </row>
    <row r="8" ht="30" customHeight="1">
      <c r="B8" s="12" t="s">
        <v>20</v>
      </c>
      <c r="C8" s="12" t="n">
        <v>221</v>
      </c>
      <c r="D8" s="12" t="n">
        <v>113</v>
      </c>
      <c r="E8" s="12" t="n">
        <v>108</v>
      </c>
      <c r="F8" s="12"/>
      <c r="G8" s="12" t="n">
        <v>27</v>
      </c>
      <c r="H8" s="12" t="n">
        <v>34</v>
      </c>
      <c r="I8" s="12" t="n">
        <v>37</v>
      </c>
      <c r="J8" s="12" t="n">
        <v>33</v>
      </c>
      <c r="K8" s="12" t="n">
        <v>37</v>
      </c>
      <c r="L8" s="12" t="n">
        <v>53</v>
      </c>
      <c r="M8" s="12"/>
      <c r="N8" s="12" t="n">
        <v>15</v>
      </c>
      <c r="O8" s="12" t="n">
        <v>34</v>
      </c>
      <c r="P8" s="12" t="n">
        <v>75</v>
      </c>
      <c r="Q8" s="12" t="n">
        <v>65</v>
      </c>
      <c r="R8" s="12" t="n">
        <v>33</v>
      </c>
      <c r="S8" s="12"/>
      <c r="T8" s="12" t="n">
        <v>9</v>
      </c>
      <c r="U8" s="12" t="n">
        <v>38</v>
      </c>
      <c r="V8" s="12" t="n">
        <v>41</v>
      </c>
      <c r="W8" s="12" t="n">
        <v>110</v>
      </c>
      <c r="X8" s="12"/>
      <c r="Y8" s="12" t="n">
        <v>93</v>
      </c>
      <c r="Z8" s="12" t="n">
        <v>29</v>
      </c>
      <c r="AA8" s="12" t="n">
        <v>59</v>
      </c>
      <c r="AB8" s="12" t="n">
        <v>11</v>
      </c>
      <c r="AC8" s="12" t="n">
        <v>13</v>
      </c>
      <c r="AD8" s="12" t="n">
        <v>14</v>
      </c>
      <c r="AE8" s="12"/>
      <c r="AF8" s="12" t="n">
        <v>102</v>
      </c>
      <c r="AG8" s="12"/>
      <c r="AH8" s="12" t="n">
        <v>203</v>
      </c>
      <c r="AI8" s="12"/>
      <c r="AJ8" s="12" t="n">
        <v>51</v>
      </c>
      <c r="AK8" s="12" t="n">
        <v>40</v>
      </c>
      <c r="AL8" s="12" t="n">
        <v>36</v>
      </c>
      <c r="AM8" s="12" t="n">
        <v>24</v>
      </c>
      <c r="AN8" s="12" t="n">
        <v>12</v>
      </c>
      <c r="AO8" s="12" t="n">
        <v>21</v>
      </c>
      <c r="AP8" s="12" t="n">
        <v>37</v>
      </c>
    </row>
    <row r="9">
      <c r="B9" s="20" t="s">
        <v>425</v>
      </c>
      <c r="C9" s="19" t="n">
        <v>0.371516909405329</v>
      </c>
      <c r="D9" s="19" t="n">
        <v>0.408917621641499</v>
      </c>
      <c r="E9" s="19" t="n">
        <v>0.332164701079698</v>
      </c>
      <c r="F9" s="19"/>
      <c r="G9" s="19" t="n">
        <v>0.476065309531099</v>
      </c>
      <c r="H9" s="19" t="n">
        <v>0.437082820643568</v>
      </c>
      <c r="I9" s="19" t="n">
        <v>0.291757169621732</v>
      </c>
      <c r="J9" s="19" t="n">
        <v>0.355184140998146</v>
      </c>
      <c r="K9" s="19" t="n">
        <v>0.45644171489426</v>
      </c>
      <c r="L9" s="19" t="n">
        <v>0.28449492744268</v>
      </c>
      <c r="M9" s="19"/>
      <c r="N9" s="19" t="n">
        <v>0.334105174978679</v>
      </c>
      <c r="O9" s="19" t="n">
        <v>0.368842788534116</v>
      </c>
      <c r="P9" s="19" t="n">
        <v>0.469371399463535</v>
      </c>
      <c r="Q9" s="19" t="n">
        <v>0.229742599806212</v>
      </c>
      <c r="R9" s="19" t="n">
        <v>0.448789113087697</v>
      </c>
      <c r="S9" s="19"/>
      <c r="T9" s="19" t="n">
        <v>0.384882656524608</v>
      </c>
      <c r="U9" s="19" t="n">
        <v>0.386571951154776</v>
      </c>
      <c r="V9" s="19" t="n">
        <v>0.33210578928708</v>
      </c>
      <c r="W9" s="19" t="n">
        <v>0.359933850926162</v>
      </c>
      <c r="X9" s="19"/>
      <c r="Y9" s="19" t="n">
        <v>0.422866160198151</v>
      </c>
      <c r="Z9" s="19" t="n">
        <v>0.440830157860553</v>
      </c>
      <c r="AA9" s="19" t="n">
        <v>0.335276931171145</v>
      </c>
      <c r="AB9" s="19" t="n">
        <v>0.264244334070498</v>
      </c>
      <c r="AC9" s="19" t="n">
        <v>0.325347014581367</v>
      </c>
      <c r="AD9" s="19" t="n">
        <v>0.146128292572572</v>
      </c>
      <c r="AE9" s="19"/>
      <c r="AF9" s="19" t="n">
        <v>0.323717903196031</v>
      </c>
      <c r="AG9" s="19"/>
      <c r="AH9" s="19" t="n">
        <v>0.364259862444356</v>
      </c>
      <c r="AI9" s="19"/>
      <c r="AJ9" s="19" t="n">
        <v>0.352327772547362</v>
      </c>
      <c r="AK9" s="19" t="n">
        <v>0.306046617259695</v>
      </c>
      <c r="AL9" s="19" t="n">
        <v>0.446704055410068</v>
      </c>
      <c r="AM9" s="19" t="n">
        <v>0.337116807527375</v>
      </c>
      <c r="AN9" s="19" t="n">
        <v>0.15014433543333</v>
      </c>
      <c r="AO9" s="19" t="n">
        <v>0.489978825613389</v>
      </c>
      <c r="AP9" s="19" t="n">
        <v>0.425623862563714</v>
      </c>
    </row>
    <row r="10">
      <c r="B10" s="20" t="s">
        <v>413</v>
      </c>
      <c r="C10" s="19" t="n">
        <v>0.525793546878585</v>
      </c>
      <c r="D10" s="19" t="n">
        <v>0.4851034726772</v>
      </c>
      <c r="E10" s="19" t="n">
        <v>0.568606749649887</v>
      </c>
      <c r="F10" s="19"/>
      <c r="G10" s="19" t="n">
        <v>0.464176157884392</v>
      </c>
      <c r="H10" s="19" t="n">
        <v>0.542634871939116</v>
      </c>
      <c r="I10" s="19" t="n">
        <v>0.556928179778932</v>
      </c>
      <c r="J10" s="19" t="n">
        <v>0.509647383910559</v>
      </c>
      <c r="K10" s="19" t="n">
        <v>0.403657891413653</v>
      </c>
      <c r="L10" s="19" t="n">
        <v>0.618235319418886</v>
      </c>
      <c r="M10" s="19"/>
      <c r="N10" s="19" t="n">
        <v>0.597358797118794</v>
      </c>
      <c r="O10" s="19" t="n">
        <v>0.56184463158963</v>
      </c>
      <c r="P10" s="19" t="n">
        <v>0.429024460373461</v>
      </c>
      <c r="Q10" s="19" t="n">
        <v>0.671578945167622</v>
      </c>
      <c r="R10" s="19" t="n">
        <v>0.388419430058759</v>
      </c>
      <c r="S10" s="19"/>
      <c r="T10" s="19" t="n">
        <v>0.49515074129848</v>
      </c>
      <c r="U10" s="19" t="n">
        <v>0.556401881741487</v>
      </c>
      <c r="V10" s="19" t="n">
        <v>0.570713168723749</v>
      </c>
      <c r="W10" s="19" t="n">
        <v>0.554465893288622</v>
      </c>
      <c r="X10" s="19"/>
      <c r="Y10" s="19" t="n">
        <v>0.485627148766816</v>
      </c>
      <c r="Z10" s="19" t="n">
        <v>0.477512308603402</v>
      </c>
      <c r="AA10" s="19" t="n">
        <v>0.598135600690043</v>
      </c>
      <c r="AB10" s="19" t="n">
        <v>0.54915704144107</v>
      </c>
      <c r="AC10" s="19" t="n">
        <v>0.615267311688004</v>
      </c>
      <c r="AD10" s="19" t="n">
        <v>0.482114239334623</v>
      </c>
      <c r="AE10" s="19"/>
      <c r="AF10" s="19" t="n">
        <v>0.581051403302479</v>
      </c>
      <c r="AG10" s="19"/>
      <c r="AH10" s="19" t="n">
        <v>0.53890462737132</v>
      </c>
      <c r="AI10" s="19"/>
      <c r="AJ10" s="19" t="n">
        <v>0.531630816095867</v>
      </c>
      <c r="AK10" s="19" t="n">
        <v>0.518778246508444</v>
      </c>
      <c r="AL10" s="19" t="n">
        <v>0.463593704733713</v>
      </c>
      <c r="AM10" s="19" t="n">
        <v>0.585781800712855</v>
      </c>
      <c r="AN10" s="19" t="n">
        <v>0.84985566456667</v>
      </c>
      <c r="AO10" s="19" t="n">
        <v>0.42558514584319</v>
      </c>
      <c r="AP10" s="19" t="n">
        <v>0.493977199651144</v>
      </c>
    </row>
    <row r="11">
      <c r="B11" s="20" t="s">
        <v>209</v>
      </c>
      <c r="C11" s="21" t="n">
        <v>0.102689543716087</v>
      </c>
      <c r="D11" s="21" t="n">
        <v>0.105978905681301</v>
      </c>
      <c r="E11" s="21" t="n">
        <v>0.0992285492704156</v>
      </c>
      <c r="F11" s="21"/>
      <c r="G11" s="21" t="n">
        <v>0.0597585325845089</v>
      </c>
      <c r="H11" s="21" t="n">
        <v>0.0202823074173157</v>
      </c>
      <c r="I11" s="21" t="n">
        <v>0.151314650599336</v>
      </c>
      <c r="J11" s="21" t="n">
        <v>0.135168475091295</v>
      </c>
      <c r="K11" s="21" t="n">
        <v>0.139900393692087</v>
      </c>
      <c r="L11" s="21" t="n">
        <v>0.0972697531384342</v>
      </c>
      <c r="M11" s="21"/>
      <c r="N11" s="21" t="n">
        <v>0.0685360279025272</v>
      </c>
      <c r="O11" s="21" t="n">
        <v>0.0693125798762534</v>
      </c>
      <c r="P11" s="21" t="n">
        <v>0.101604140163005</v>
      </c>
      <c r="Q11" s="21" t="n">
        <v>0.0986784550261665</v>
      </c>
      <c r="R11" s="21" t="n">
        <v>0.162791456853544</v>
      </c>
      <c r="S11" s="21"/>
      <c r="T11" s="21" t="n">
        <v>0.119966602176912</v>
      </c>
      <c r="U11" s="21" t="n">
        <v>0.0570261671037372</v>
      </c>
      <c r="V11" s="21" t="n">
        <v>0.0971810419891713</v>
      </c>
      <c r="W11" s="21" t="n">
        <v>0.0856002557852162</v>
      </c>
      <c r="X11" s="21"/>
      <c r="Y11" s="21" t="n">
        <v>0.0915066910350334</v>
      </c>
      <c r="Z11" s="21" t="n">
        <v>0.0816575335360446</v>
      </c>
      <c r="AA11" s="21" t="n">
        <v>0.0665874681388118</v>
      </c>
      <c r="AB11" s="21" t="n">
        <v>0.186598624488432</v>
      </c>
      <c r="AC11" s="21" t="n">
        <v>0.05938567373063</v>
      </c>
      <c r="AD11" s="21" t="n">
        <v>0.371757468092805</v>
      </c>
      <c r="AE11" s="21"/>
      <c r="AF11" s="21" t="n">
        <v>0.0952306935014905</v>
      </c>
      <c r="AG11" s="21"/>
      <c r="AH11" s="21" t="n">
        <v>0.0968355101843236</v>
      </c>
      <c r="AI11" s="21"/>
      <c r="AJ11" s="21" t="n">
        <v>0.116041411356771</v>
      </c>
      <c r="AK11" s="21" t="n">
        <v>0.175175136231861</v>
      </c>
      <c r="AL11" s="21" t="n">
        <v>0.0897022398562193</v>
      </c>
      <c r="AM11" s="21" t="n">
        <v>0.07710139175977</v>
      </c>
      <c r="AN11" s="21" t="n">
        <v>0</v>
      </c>
      <c r="AO11" s="21" t="n">
        <v>0.0844360285434205</v>
      </c>
      <c r="AP11" s="21" t="n">
        <v>0.0803989377851416</v>
      </c>
    </row>
    <row r="12">
      <c r="B12" s="18" t="s">
        <v>351</v>
      </c>
    </row>
    <row r="13">
      <c r="B13" t="s">
        <v>65</v>
      </c>
    </row>
    <row r="14">
      <c r="B14" t="s">
        <v>66</v>
      </c>
    </row>
    <row r="16">
      <c r="B16" s="9" t="str">
        <f>=HYPERLINK("#'Contents'!A1", "Return to Contents")</f>
      </c>
    </row>
  </sheetData>
  <mergeCells count="9">
    <mergeCell ref="D5:E5"/>
    <mergeCell ref="G5:L5"/>
    <mergeCell ref="N5:R5"/>
    <mergeCell ref="T5:W5"/>
    <mergeCell ref="Y5:AD5"/>
    <mergeCell ref="AF5:AF5"/>
    <mergeCell ref="AH5:AH5"/>
    <mergeCell ref="AJ5:AP5"/>
    <mergeCell ref="D2:AJ2"/>
  </mergeCells>
  <pageMargins left="0.7" right="0.7" top="0.75" bottom="0.75" header="0.3" footer="0.3"/>
  <pageSetup paperSize="9" orientation="portrait" horizontalDpi="300" verticalDpi="300" r:id="rId2"/>
  <drawing r:id="rId1"/>
</worksheet>
</file>

<file path=xl/worksheets/sheet14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2.21" hidden="0" customWidth="1"/>
    <col min="20" max="20" width="10.71" hidden="0" customWidth="1"/>
    <col min="21" max="21" width="10.71" hidden="0" customWidth="1"/>
    <col min="22" max="22" width="10.71" hidden="0" customWidth="1"/>
    <col min="23" max="23" width="10.71" hidden="0" customWidth="1"/>
    <col min="24" max="24" width="2.2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2.21" hidden="0" customWidth="1"/>
    <col min="34" max="34" width="10.71" hidden="0" customWidth="1"/>
    <col min="35" max="35" width="2.2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s>
  <sheetData>
    <row r="2" ht="40" customHeight="1">
      <c r="D2" s="16" t="s">
        <v>428</v>
      </c>
    </row>
    <row r="5" ht="30" customHeight="1">
      <c r="B5" s="17"/>
      <c r="C5" s="17"/>
      <c r="D5" s="17" t="s">
        <v>51</v>
      </c>
      <c r="E5" s="17"/>
      <c r="F5" s="17"/>
      <c r="G5" s="17" t="s">
        <v>52</v>
      </c>
      <c r="H5" s="17"/>
      <c r="I5" s="17"/>
      <c r="J5" s="17"/>
      <c r="K5" s="17"/>
      <c r="L5" s="17"/>
      <c r="M5" s="17"/>
      <c r="N5" s="17" t="s">
        <v>53</v>
      </c>
      <c r="O5" s="17"/>
      <c r="P5" s="17"/>
      <c r="Q5" s="17"/>
      <c r="R5" s="17"/>
      <c r="S5" s="17"/>
      <c r="T5" s="17" t="s">
        <v>54</v>
      </c>
      <c r="U5" s="17"/>
      <c r="V5" s="17"/>
      <c r="W5" s="17"/>
      <c r="X5" s="17"/>
      <c r="Y5" s="17" t="s">
        <v>55</v>
      </c>
      <c r="Z5" s="17"/>
      <c r="AA5" s="17"/>
      <c r="AB5" s="17"/>
      <c r="AC5" s="17"/>
      <c r="AD5" s="17"/>
      <c r="AE5" s="17"/>
      <c r="AF5" s="17" t="s">
        <v>42</v>
      </c>
      <c r="AG5" s="17"/>
      <c r="AH5" s="17" t="s">
        <v>43</v>
      </c>
      <c r="AI5" s="17"/>
      <c r="AJ5" s="17" t="s">
        <v>56</v>
      </c>
      <c r="AK5" s="17"/>
      <c r="AL5" s="17"/>
      <c r="AM5" s="17"/>
      <c r="AN5" s="17"/>
      <c r="AO5" s="17"/>
      <c r="AP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R6" s="13" t="s">
        <v>31</v>
      </c>
      <c r="T6" s="13" t="s">
        <v>32</v>
      </c>
      <c r="U6" s="13" t="s">
        <v>33</v>
      </c>
      <c r="V6" s="13" t="s">
        <v>34</v>
      </c>
      <c r="W6" s="13" t="s">
        <v>35</v>
      </c>
      <c r="Y6" s="13" t="s">
        <v>36</v>
      </c>
      <c r="Z6" s="13" t="s">
        <v>37</v>
      </c>
      <c r="AA6" s="13" t="s">
        <v>38</v>
      </c>
      <c r="AB6" s="13" t="s">
        <v>39</v>
      </c>
      <c r="AC6" s="13" t="s">
        <v>40</v>
      </c>
      <c r="AD6" s="13" t="s">
        <v>41</v>
      </c>
      <c r="AF6" s="13" t="s">
        <v>42</v>
      </c>
      <c r="AH6" s="13" t="s">
        <v>43</v>
      </c>
      <c r="AJ6" s="13" t="s">
        <v>44</v>
      </c>
      <c r="AK6" s="13" t="s">
        <v>45</v>
      </c>
      <c r="AL6" s="13" t="s">
        <v>46</v>
      </c>
      <c r="AM6" s="13" t="s">
        <v>47</v>
      </c>
      <c r="AN6" s="13" t="s">
        <v>48</v>
      </c>
      <c r="AO6" s="13" t="s">
        <v>49</v>
      </c>
      <c r="AP6" s="13" t="s">
        <v>50</v>
      </c>
    </row>
    <row r="7" ht="30" customHeight="1">
      <c r="B7" s="11" t="s">
        <v>19</v>
      </c>
      <c r="C7" s="11" t="n">
        <v>190</v>
      </c>
      <c r="D7" s="11" t="n">
        <v>89</v>
      </c>
      <c r="E7" s="11" t="n">
        <v>101</v>
      </c>
      <c r="F7" s="11"/>
      <c r="G7" s="11" t="n">
        <v>27</v>
      </c>
      <c r="H7" s="11" t="n">
        <v>36</v>
      </c>
      <c r="I7" s="11" t="n">
        <v>41</v>
      </c>
      <c r="J7" s="11" t="n">
        <v>32</v>
      </c>
      <c r="K7" s="11" t="n">
        <v>20</v>
      </c>
      <c r="L7" s="11" t="n">
        <v>34</v>
      </c>
      <c r="M7" s="11"/>
      <c r="N7" s="11" t="n">
        <v>14</v>
      </c>
      <c r="O7" s="11" t="n">
        <v>31</v>
      </c>
      <c r="P7" s="11" t="n">
        <v>32</v>
      </c>
      <c r="Q7" s="11" t="n">
        <v>74</v>
      </c>
      <c r="R7" s="11" t="n">
        <v>37</v>
      </c>
      <c r="S7" s="11"/>
      <c r="T7" s="11" t="n">
        <v>15</v>
      </c>
      <c r="U7" s="11" t="n">
        <v>22</v>
      </c>
      <c r="V7" s="11" t="n">
        <v>33</v>
      </c>
      <c r="W7" s="11" t="n">
        <v>96</v>
      </c>
      <c r="X7" s="11"/>
      <c r="Y7" s="11" t="n">
        <v>89</v>
      </c>
      <c r="Z7" s="11" t="n">
        <v>21</v>
      </c>
      <c r="AA7" s="11" t="n">
        <v>41</v>
      </c>
      <c r="AB7" s="11" t="n">
        <v>12</v>
      </c>
      <c r="AC7" s="11" t="n">
        <v>14</v>
      </c>
      <c r="AD7" s="11" t="n">
        <v>11</v>
      </c>
      <c r="AE7" s="11"/>
      <c r="AF7" s="11" t="n">
        <v>91</v>
      </c>
      <c r="AG7" s="11"/>
      <c r="AH7" s="11" t="n">
        <v>178</v>
      </c>
      <c r="AI7" s="11"/>
      <c r="AJ7" s="11" t="n">
        <v>48</v>
      </c>
      <c r="AK7" s="11" t="n">
        <v>34</v>
      </c>
      <c r="AL7" s="11" t="n">
        <v>43</v>
      </c>
      <c r="AM7" s="11" t="n">
        <v>16</v>
      </c>
      <c r="AN7" s="11" t="n">
        <v>13</v>
      </c>
      <c r="AO7" s="11" t="n">
        <v>16</v>
      </c>
      <c r="AP7" s="11" t="n">
        <v>20</v>
      </c>
    </row>
    <row r="8" ht="30" customHeight="1">
      <c r="B8" s="12" t="s">
        <v>20</v>
      </c>
      <c r="C8" s="12" t="n">
        <v>185</v>
      </c>
      <c r="D8" s="12" t="n">
        <v>88</v>
      </c>
      <c r="E8" s="12" t="n">
        <v>97</v>
      </c>
      <c r="F8" s="12"/>
      <c r="G8" s="12" t="n">
        <v>24</v>
      </c>
      <c r="H8" s="12" t="n">
        <v>33</v>
      </c>
      <c r="I8" s="12" t="n">
        <v>34</v>
      </c>
      <c r="J8" s="12" t="n">
        <v>32</v>
      </c>
      <c r="K8" s="12" t="n">
        <v>24</v>
      </c>
      <c r="L8" s="12" t="n">
        <v>40</v>
      </c>
      <c r="M8" s="12"/>
      <c r="N8" s="12" t="n">
        <v>16</v>
      </c>
      <c r="O8" s="12" t="n">
        <v>33</v>
      </c>
      <c r="P8" s="12" t="n">
        <v>42</v>
      </c>
      <c r="Q8" s="12" t="n">
        <v>61</v>
      </c>
      <c r="R8" s="12" t="n">
        <v>31</v>
      </c>
      <c r="S8" s="12"/>
      <c r="T8" s="12" t="n">
        <v>12</v>
      </c>
      <c r="U8" s="12" t="n">
        <v>25</v>
      </c>
      <c r="V8" s="12" t="n">
        <v>35</v>
      </c>
      <c r="W8" s="12" t="n">
        <v>88</v>
      </c>
      <c r="X8" s="12"/>
      <c r="Y8" s="12" t="n">
        <v>78</v>
      </c>
      <c r="Z8" s="12" t="n">
        <v>22</v>
      </c>
      <c r="AA8" s="12" t="n">
        <v>49</v>
      </c>
      <c r="AB8" s="12" t="n">
        <v>13</v>
      </c>
      <c r="AC8" s="12" t="n">
        <v>11</v>
      </c>
      <c r="AD8" s="12" t="n">
        <v>11</v>
      </c>
      <c r="AE8" s="12"/>
      <c r="AF8" s="12" t="n">
        <v>90</v>
      </c>
      <c r="AG8" s="12"/>
      <c r="AH8" s="12" t="n">
        <v>173</v>
      </c>
      <c r="AI8" s="12"/>
      <c r="AJ8" s="12" t="n">
        <v>44</v>
      </c>
      <c r="AK8" s="12" t="n">
        <v>32</v>
      </c>
      <c r="AL8" s="12" t="n">
        <v>36</v>
      </c>
      <c r="AM8" s="12" t="n">
        <v>17</v>
      </c>
      <c r="AN8" s="12" t="n">
        <v>15</v>
      </c>
      <c r="AO8" s="12" t="n">
        <v>14</v>
      </c>
      <c r="AP8" s="12" t="n">
        <v>28</v>
      </c>
    </row>
    <row r="9">
      <c r="B9" s="20" t="s">
        <v>427</v>
      </c>
      <c r="C9" s="19" t="n">
        <v>0.462530194742556</v>
      </c>
      <c r="D9" s="19" t="n">
        <v>0.470274176302142</v>
      </c>
      <c r="E9" s="19" t="n">
        <v>0.455506686725386</v>
      </c>
      <c r="F9" s="19"/>
      <c r="G9" s="19" t="n">
        <v>0.48513696914711</v>
      </c>
      <c r="H9" s="19" t="n">
        <v>0.473808718230767</v>
      </c>
      <c r="I9" s="19" t="n">
        <v>0.488975898825743</v>
      </c>
      <c r="J9" s="19" t="n">
        <v>0.498117497947789</v>
      </c>
      <c r="K9" s="19" t="n">
        <v>0.534252264882304</v>
      </c>
      <c r="L9" s="19" t="n">
        <v>0.346739417248884</v>
      </c>
      <c r="M9" s="19"/>
      <c r="N9" s="19" t="n">
        <v>0.45986187914402</v>
      </c>
      <c r="O9" s="19" t="n">
        <v>0.437962227230305</v>
      </c>
      <c r="P9" s="19" t="n">
        <v>0.574092677437972</v>
      </c>
      <c r="Q9" s="19" t="n">
        <v>0.467003211029563</v>
      </c>
      <c r="R9" s="19" t="n">
        <v>0.35973887880009</v>
      </c>
      <c r="S9" s="19"/>
      <c r="T9" s="19" t="n">
        <v>0.508390420517636</v>
      </c>
      <c r="U9" s="19" t="n">
        <v>0.330531589294034</v>
      </c>
      <c r="V9" s="19" t="n">
        <v>0.383651538018283</v>
      </c>
      <c r="W9" s="19" t="n">
        <v>0.496370070008929</v>
      </c>
      <c r="X9" s="19"/>
      <c r="Y9" s="19" t="n">
        <v>0.511674308371223</v>
      </c>
      <c r="Z9" s="19" t="n">
        <v>0.592507593486125</v>
      </c>
      <c r="AA9" s="19" t="n">
        <v>0.344275086963912</v>
      </c>
      <c r="AB9" s="19" t="n">
        <v>0.471266682317593</v>
      </c>
      <c r="AC9" s="19" t="n">
        <v>0.56869515628678</v>
      </c>
      <c r="AD9" s="19" t="n">
        <v>0.360299845077231</v>
      </c>
      <c r="AE9" s="19"/>
      <c r="AF9" s="19" t="n">
        <v>0.45218552757777</v>
      </c>
      <c r="AG9" s="19"/>
      <c r="AH9" s="19" t="n">
        <v>0.457485525843822</v>
      </c>
      <c r="AI9" s="19"/>
      <c r="AJ9" s="19" t="n">
        <v>0.471095416924145</v>
      </c>
      <c r="AK9" s="19" t="n">
        <v>0.452542400482362</v>
      </c>
      <c r="AL9" s="19" t="n">
        <v>0.405053061290581</v>
      </c>
      <c r="AM9" s="19" t="n">
        <v>0.587667551061485</v>
      </c>
      <c r="AN9" s="19" t="n">
        <v>0.451297064936894</v>
      </c>
      <c r="AO9" s="19" t="n">
        <v>0.454094520412593</v>
      </c>
      <c r="AP9" s="19" t="n">
        <v>0.468369000378313</v>
      </c>
    </row>
    <row r="10">
      <c r="B10" s="20" t="s">
        <v>413</v>
      </c>
      <c r="C10" s="19" t="n">
        <v>0.454486188706424</v>
      </c>
      <c r="D10" s="19" t="n">
        <v>0.431603001426497</v>
      </c>
      <c r="E10" s="19" t="n">
        <v>0.475240402553952</v>
      </c>
      <c r="F10" s="19"/>
      <c r="G10" s="19" t="n">
        <v>0.445334924029718</v>
      </c>
      <c r="H10" s="19" t="n">
        <v>0.504762003690069</v>
      </c>
      <c r="I10" s="19" t="n">
        <v>0.430285114461227</v>
      </c>
      <c r="J10" s="19" t="n">
        <v>0.450042587590958</v>
      </c>
      <c r="K10" s="19" t="n">
        <v>0.424954164776669</v>
      </c>
      <c r="L10" s="19" t="n">
        <v>0.459847593838645</v>
      </c>
      <c r="M10" s="19"/>
      <c r="N10" s="19" t="n">
        <v>0.254713852231394</v>
      </c>
      <c r="O10" s="19" t="n">
        <v>0.529736837084794</v>
      </c>
      <c r="P10" s="19" t="n">
        <v>0.379463704870291</v>
      </c>
      <c r="Q10" s="19" t="n">
        <v>0.461646326858757</v>
      </c>
      <c r="R10" s="19" t="n">
        <v>0.532638226498717</v>
      </c>
      <c r="S10" s="19"/>
      <c r="T10" s="19" t="n">
        <v>0.491609579482364</v>
      </c>
      <c r="U10" s="19" t="n">
        <v>0.561344817069876</v>
      </c>
      <c r="V10" s="19" t="n">
        <v>0.467823315445896</v>
      </c>
      <c r="W10" s="19" t="n">
        <v>0.440999617130222</v>
      </c>
      <c r="X10" s="19"/>
      <c r="Y10" s="19" t="n">
        <v>0.424598717678258</v>
      </c>
      <c r="Z10" s="19" t="n">
        <v>0.349941010607066</v>
      </c>
      <c r="AA10" s="19" t="n">
        <v>0.500973782115414</v>
      </c>
      <c r="AB10" s="19" t="n">
        <v>0.399618746568213</v>
      </c>
      <c r="AC10" s="19" t="n">
        <v>0.43130484371322</v>
      </c>
      <c r="AD10" s="19" t="n">
        <v>0.639700154922769</v>
      </c>
      <c r="AE10" s="19"/>
      <c r="AF10" s="19" t="n">
        <v>0.504273346607209</v>
      </c>
      <c r="AG10" s="19"/>
      <c r="AH10" s="19" t="n">
        <v>0.476263314185879</v>
      </c>
      <c r="AI10" s="19"/>
      <c r="AJ10" s="19" t="n">
        <v>0.424824483983923</v>
      </c>
      <c r="AK10" s="19" t="n">
        <v>0.493711782862834</v>
      </c>
      <c r="AL10" s="19" t="n">
        <v>0.464812306477925</v>
      </c>
      <c r="AM10" s="19" t="n">
        <v>0.412332448938515</v>
      </c>
      <c r="AN10" s="19" t="n">
        <v>0.492595214301095</v>
      </c>
      <c r="AO10" s="19" t="n">
        <v>0.404463025277904</v>
      </c>
      <c r="AP10" s="19" t="n">
        <v>0.472872670930192</v>
      </c>
    </row>
    <row r="11">
      <c r="B11" s="20" t="s">
        <v>209</v>
      </c>
      <c r="C11" s="21" t="n">
        <v>0.08298361655102</v>
      </c>
      <c r="D11" s="21" t="n">
        <v>0.0981228222713609</v>
      </c>
      <c r="E11" s="21" t="n">
        <v>0.0692529107206625</v>
      </c>
      <c r="F11" s="21"/>
      <c r="G11" s="21" t="n">
        <v>0.0695281068231719</v>
      </c>
      <c r="H11" s="21" t="n">
        <v>0.0214292780791643</v>
      </c>
      <c r="I11" s="21" t="n">
        <v>0.0807389867130308</v>
      </c>
      <c r="J11" s="21" t="n">
        <v>0.0518399144612535</v>
      </c>
      <c r="K11" s="21" t="n">
        <v>0.0407935703410268</v>
      </c>
      <c r="L11" s="21" t="n">
        <v>0.193412988912472</v>
      </c>
      <c r="M11" s="21"/>
      <c r="N11" s="21" t="n">
        <v>0.285424268624587</v>
      </c>
      <c r="O11" s="21" t="n">
        <v>0.0323009356849009</v>
      </c>
      <c r="P11" s="21" t="n">
        <v>0.0464436176917372</v>
      </c>
      <c r="Q11" s="21" t="n">
        <v>0.07135046211168</v>
      </c>
      <c r="R11" s="21" t="n">
        <v>0.107622894701193</v>
      </c>
      <c r="S11" s="21"/>
      <c r="T11" s="21" t="n">
        <v>0</v>
      </c>
      <c r="U11" s="21" t="n">
        <v>0.10812359363609</v>
      </c>
      <c r="V11" s="21" t="n">
        <v>0.148525146535822</v>
      </c>
      <c r="W11" s="21" t="n">
        <v>0.0626303128608497</v>
      </c>
      <c r="X11" s="21"/>
      <c r="Y11" s="21" t="n">
        <v>0.0637269739505194</v>
      </c>
      <c r="Z11" s="21" t="n">
        <v>0.057551395906809</v>
      </c>
      <c r="AA11" s="21" t="n">
        <v>0.154751130920674</v>
      </c>
      <c r="AB11" s="21" t="n">
        <v>0.129114571114194</v>
      </c>
      <c r="AC11" s="21" t="n">
        <v>0</v>
      </c>
      <c r="AD11" s="21" t="n">
        <v>0</v>
      </c>
      <c r="AE11" s="21"/>
      <c r="AF11" s="21" t="n">
        <v>0.043541125815021</v>
      </c>
      <c r="AG11" s="21"/>
      <c r="AH11" s="21" t="n">
        <v>0.0662511599702983</v>
      </c>
      <c r="AI11" s="21"/>
      <c r="AJ11" s="21" t="n">
        <v>0.104080099091931</v>
      </c>
      <c r="AK11" s="21" t="n">
        <v>0.0537458166548039</v>
      </c>
      <c r="AL11" s="21" t="n">
        <v>0.130134632231494</v>
      </c>
      <c r="AM11" s="21" t="n">
        <v>0</v>
      </c>
      <c r="AN11" s="21" t="n">
        <v>0.0561077207620109</v>
      </c>
      <c r="AO11" s="21" t="n">
        <v>0.141442454309504</v>
      </c>
      <c r="AP11" s="21" t="n">
        <v>0.0587583286914955</v>
      </c>
    </row>
    <row r="12">
      <c r="B12" s="18" t="s">
        <v>351</v>
      </c>
    </row>
    <row r="13">
      <c r="B13" t="s">
        <v>65</v>
      </c>
    </row>
    <row r="14">
      <c r="B14" t="s">
        <v>66</v>
      </c>
    </row>
    <row r="16">
      <c r="B16" s="9" t="str">
        <f>=HYPERLINK("#'Contents'!A1", "Return to Contents")</f>
      </c>
    </row>
  </sheetData>
  <mergeCells count="9">
    <mergeCell ref="D5:E5"/>
    <mergeCell ref="G5:L5"/>
    <mergeCell ref="N5:R5"/>
    <mergeCell ref="T5:W5"/>
    <mergeCell ref="Y5:AD5"/>
    <mergeCell ref="AF5:AF5"/>
    <mergeCell ref="AH5:AH5"/>
    <mergeCell ref="AJ5:AP5"/>
    <mergeCell ref="D2:AJ2"/>
  </mergeCells>
  <pageMargins left="0.7" right="0.7" top="0.75" bottom="0.75" header="0.3" footer="0.3"/>
  <pageSetup paperSize="9" orientation="portrait" horizontalDpi="300" verticalDpi="300" r:id="rId2"/>
  <drawing r:id="rId1"/>
</worksheet>
</file>

<file path=xl/worksheets/sheet14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2.21" hidden="0" customWidth="1"/>
    <col min="20" max="20" width="10.71" hidden="0" customWidth="1"/>
    <col min="21" max="21" width="10.71" hidden="0" customWidth="1"/>
    <col min="22" max="22" width="10.71" hidden="0" customWidth="1"/>
    <col min="23" max="23" width="10.71" hidden="0" customWidth="1"/>
    <col min="24" max="24" width="2.2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2.21" hidden="0" customWidth="1"/>
    <col min="34" max="34" width="10.71" hidden="0" customWidth="1"/>
    <col min="35" max="35" width="2.2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s>
  <sheetData>
    <row r="2" ht="40" customHeight="1">
      <c r="D2" s="16" t="s">
        <v>430</v>
      </c>
    </row>
    <row r="5" ht="30" customHeight="1">
      <c r="B5" s="17"/>
      <c r="C5" s="17"/>
      <c r="D5" s="17" t="s">
        <v>51</v>
      </c>
      <c r="E5" s="17"/>
      <c r="F5" s="17"/>
      <c r="G5" s="17" t="s">
        <v>52</v>
      </c>
      <c r="H5" s="17"/>
      <c r="I5" s="17"/>
      <c r="J5" s="17"/>
      <c r="K5" s="17"/>
      <c r="L5" s="17"/>
      <c r="M5" s="17"/>
      <c r="N5" s="17" t="s">
        <v>53</v>
      </c>
      <c r="O5" s="17"/>
      <c r="P5" s="17"/>
      <c r="Q5" s="17"/>
      <c r="R5" s="17"/>
      <c r="S5" s="17"/>
      <c r="T5" s="17" t="s">
        <v>54</v>
      </c>
      <c r="U5" s="17"/>
      <c r="V5" s="17"/>
      <c r="W5" s="17"/>
      <c r="X5" s="17"/>
      <c r="Y5" s="17" t="s">
        <v>55</v>
      </c>
      <c r="Z5" s="17"/>
      <c r="AA5" s="17"/>
      <c r="AB5" s="17"/>
      <c r="AC5" s="17"/>
      <c r="AD5" s="17"/>
      <c r="AE5" s="17"/>
      <c r="AF5" s="17" t="s">
        <v>42</v>
      </c>
      <c r="AG5" s="17"/>
      <c r="AH5" s="17" t="s">
        <v>43</v>
      </c>
      <c r="AI5" s="17"/>
      <c r="AJ5" s="17" t="s">
        <v>56</v>
      </c>
      <c r="AK5" s="17"/>
      <c r="AL5" s="17"/>
      <c r="AM5" s="17"/>
      <c r="AN5" s="17"/>
      <c r="AO5" s="17"/>
      <c r="AP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R6" s="13" t="s">
        <v>31</v>
      </c>
      <c r="T6" s="13" t="s">
        <v>32</v>
      </c>
      <c r="U6" s="13" t="s">
        <v>33</v>
      </c>
      <c r="V6" s="13" t="s">
        <v>34</v>
      </c>
      <c r="W6" s="13" t="s">
        <v>35</v>
      </c>
      <c r="Y6" s="13" t="s">
        <v>36</v>
      </c>
      <c r="Z6" s="13" t="s">
        <v>37</v>
      </c>
      <c r="AA6" s="13" t="s">
        <v>38</v>
      </c>
      <c r="AB6" s="13" t="s">
        <v>39</v>
      </c>
      <c r="AC6" s="13" t="s">
        <v>40</v>
      </c>
      <c r="AD6" s="13" t="s">
        <v>41</v>
      </c>
      <c r="AF6" s="13" t="s">
        <v>42</v>
      </c>
      <c r="AH6" s="13" t="s">
        <v>43</v>
      </c>
      <c r="AJ6" s="13" t="s">
        <v>44</v>
      </c>
      <c r="AK6" s="13" t="s">
        <v>45</v>
      </c>
      <c r="AL6" s="13" t="s">
        <v>46</v>
      </c>
      <c r="AM6" s="13" t="s">
        <v>47</v>
      </c>
      <c r="AN6" s="13" t="s">
        <v>48</v>
      </c>
      <c r="AO6" s="13" t="s">
        <v>49</v>
      </c>
      <c r="AP6" s="13" t="s">
        <v>50</v>
      </c>
    </row>
    <row r="7" ht="30" customHeight="1">
      <c r="B7" s="11" t="s">
        <v>19</v>
      </c>
      <c r="C7" s="11" t="n">
        <v>196</v>
      </c>
      <c r="D7" s="11" t="n">
        <v>101</v>
      </c>
      <c r="E7" s="11" t="n">
        <v>95</v>
      </c>
      <c r="F7" s="11"/>
      <c r="G7" s="11" t="n">
        <v>22</v>
      </c>
      <c r="H7" s="11" t="n">
        <v>40</v>
      </c>
      <c r="I7" s="11" t="n">
        <v>35</v>
      </c>
      <c r="J7" s="11" t="n">
        <v>27</v>
      </c>
      <c r="K7" s="11" t="n">
        <v>29</v>
      </c>
      <c r="L7" s="11" t="n">
        <v>43</v>
      </c>
      <c r="M7" s="11"/>
      <c r="N7" s="11" t="n">
        <v>6</v>
      </c>
      <c r="O7" s="11" t="n">
        <v>36</v>
      </c>
      <c r="P7" s="11" t="n">
        <v>41</v>
      </c>
      <c r="Q7" s="11" t="n">
        <v>73</v>
      </c>
      <c r="R7" s="11" t="n">
        <v>39</v>
      </c>
      <c r="S7" s="11"/>
      <c r="T7" s="11" t="n">
        <v>9</v>
      </c>
      <c r="U7" s="11" t="n">
        <v>28</v>
      </c>
      <c r="V7" s="11" t="n">
        <v>36</v>
      </c>
      <c r="W7" s="11" t="n">
        <v>105</v>
      </c>
      <c r="X7" s="11"/>
      <c r="Y7" s="11" t="n">
        <v>95</v>
      </c>
      <c r="Z7" s="11" t="n">
        <v>14</v>
      </c>
      <c r="AA7" s="11" t="n">
        <v>48</v>
      </c>
      <c r="AB7" s="11" t="n">
        <v>12</v>
      </c>
      <c r="AC7" s="11" t="n">
        <v>13</v>
      </c>
      <c r="AD7" s="11" t="n">
        <v>12</v>
      </c>
      <c r="AE7" s="11"/>
      <c r="AF7" s="11" t="n">
        <v>98</v>
      </c>
      <c r="AG7" s="11"/>
      <c r="AH7" s="11" t="n">
        <v>181</v>
      </c>
      <c r="AI7" s="11"/>
      <c r="AJ7" s="11" t="n">
        <v>50</v>
      </c>
      <c r="AK7" s="11" t="n">
        <v>34</v>
      </c>
      <c r="AL7" s="11" t="n">
        <v>38</v>
      </c>
      <c r="AM7" s="11" t="n">
        <v>17</v>
      </c>
      <c r="AN7" s="11" t="n">
        <v>15</v>
      </c>
      <c r="AO7" s="11" t="n">
        <v>21</v>
      </c>
      <c r="AP7" s="11" t="n">
        <v>21</v>
      </c>
    </row>
    <row r="8" ht="30" customHeight="1">
      <c r="B8" s="12" t="s">
        <v>20</v>
      </c>
      <c r="C8" s="12" t="n">
        <v>197</v>
      </c>
      <c r="D8" s="12" t="n">
        <v>100</v>
      </c>
      <c r="E8" s="12" t="n">
        <v>97</v>
      </c>
      <c r="F8" s="12"/>
      <c r="G8" s="12" t="n">
        <v>18</v>
      </c>
      <c r="H8" s="12" t="n">
        <v>39</v>
      </c>
      <c r="I8" s="12" t="n">
        <v>32</v>
      </c>
      <c r="J8" s="12" t="n">
        <v>25</v>
      </c>
      <c r="K8" s="12" t="n">
        <v>34</v>
      </c>
      <c r="L8" s="12" t="n">
        <v>51</v>
      </c>
      <c r="M8" s="12"/>
      <c r="N8" s="12" t="n">
        <v>10</v>
      </c>
      <c r="O8" s="12" t="n">
        <v>43</v>
      </c>
      <c r="P8" s="12" t="n">
        <v>51</v>
      </c>
      <c r="Q8" s="12" t="n">
        <v>61</v>
      </c>
      <c r="R8" s="12" t="n">
        <v>32</v>
      </c>
      <c r="S8" s="12"/>
      <c r="T8" s="12" t="n">
        <v>7</v>
      </c>
      <c r="U8" s="12" t="n">
        <v>32</v>
      </c>
      <c r="V8" s="12" t="n">
        <v>40</v>
      </c>
      <c r="W8" s="12" t="n">
        <v>100</v>
      </c>
      <c r="X8" s="12"/>
      <c r="Y8" s="12" t="n">
        <v>87</v>
      </c>
      <c r="Z8" s="12" t="n">
        <v>13</v>
      </c>
      <c r="AA8" s="12" t="n">
        <v>55</v>
      </c>
      <c r="AB8" s="12" t="n">
        <v>15</v>
      </c>
      <c r="AC8" s="12" t="n">
        <v>10</v>
      </c>
      <c r="AD8" s="12" t="n">
        <v>15</v>
      </c>
      <c r="AE8" s="12"/>
      <c r="AF8" s="12" t="n">
        <v>103</v>
      </c>
      <c r="AG8" s="12"/>
      <c r="AH8" s="12" t="n">
        <v>184</v>
      </c>
      <c r="AI8" s="12"/>
      <c r="AJ8" s="12" t="n">
        <v>45</v>
      </c>
      <c r="AK8" s="12" t="n">
        <v>35</v>
      </c>
      <c r="AL8" s="12" t="n">
        <v>32</v>
      </c>
      <c r="AM8" s="12" t="n">
        <v>18</v>
      </c>
      <c r="AN8" s="12" t="n">
        <v>20</v>
      </c>
      <c r="AO8" s="12" t="n">
        <v>17</v>
      </c>
      <c r="AP8" s="12" t="n">
        <v>30</v>
      </c>
    </row>
    <row r="9">
      <c r="B9" s="20" t="s">
        <v>429</v>
      </c>
      <c r="C9" s="19" t="n">
        <v>0.586229627215671</v>
      </c>
      <c r="D9" s="19" t="n">
        <v>0.545835292685853</v>
      </c>
      <c r="E9" s="19" t="n">
        <v>0.627888369640581</v>
      </c>
      <c r="F9" s="19"/>
      <c r="G9" s="19" t="n">
        <v>0.497278267347872</v>
      </c>
      <c r="H9" s="19" t="n">
        <v>0.687231679768293</v>
      </c>
      <c r="I9" s="19" t="n">
        <v>0.599079607342953</v>
      </c>
      <c r="J9" s="19" t="n">
        <v>0.641821809799152</v>
      </c>
      <c r="K9" s="19" t="n">
        <v>0.471866555586268</v>
      </c>
      <c r="L9" s="19" t="n">
        <v>0.580853530299958</v>
      </c>
      <c r="M9" s="19"/>
      <c r="N9" s="19" t="n">
        <v>0.276615367696671</v>
      </c>
      <c r="O9" s="19" t="n">
        <v>0.444706920774655</v>
      </c>
      <c r="P9" s="19" t="n">
        <v>0.665515215395565</v>
      </c>
      <c r="Q9" s="19" t="n">
        <v>0.608954119030286</v>
      </c>
      <c r="R9" s="19" t="n">
        <v>0.680258017293033</v>
      </c>
      <c r="S9" s="19"/>
      <c r="T9" s="19" t="n">
        <v>0.38401320148646</v>
      </c>
      <c r="U9" s="19" t="n">
        <v>0.651277321041577</v>
      </c>
      <c r="V9" s="19" t="n">
        <v>0.569711525282268</v>
      </c>
      <c r="W9" s="19" t="n">
        <v>0.614199838903998</v>
      </c>
      <c r="X9" s="19"/>
      <c r="Y9" s="19" t="n">
        <v>0.5940670397421</v>
      </c>
      <c r="Z9" s="19" t="n">
        <v>0.610691618022617</v>
      </c>
      <c r="AA9" s="19" t="n">
        <v>0.564176032415976</v>
      </c>
      <c r="AB9" s="19" t="n">
        <v>0.435986962806882</v>
      </c>
      <c r="AC9" s="19" t="n">
        <v>0.585534323707951</v>
      </c>
      <c r="AD9" s="19" t="n">
        <v>0.697392052425473</v>
      </c>
      <c r="AE9" s="19"/>
      <c r="AF9" s="19" t="n">
        <v>0.56582595361684</v>
      </c>
      <c r="AG9" s="19"/>
      <c r="AH9" s="19" t="n">
        <v>0.577050411630264</v>
      </c>
      <c r="AI9" s="19"/>
      <c r="AJ9" s="19" t="n">
        <v>0.618601513519518</v>
      </c>
      <c r="AK9" s="19" t="n">
        <v>0.499360205103225</v>
      </c>
      <c r="AL9" s="19" t="n">
        <v>0.583628768192882</v>
      </c>
      <c r="AM9" s="19" t="n">
        <v>0.621333203356503</v>
      </c>
      <c r="AN9" s="19" t="n">
        <v>0.584766499383977</v>
      </c>
      <c r="AO9" s="19" t="n">
        <v>0.529465433249339</v>
      </c>
      <c r="AP9" s="19" t="n">
        <v>0.653349241362986</v>
      </c>
    </row>
    <row r="10">
      <c r="B10" s="20" t="s">
        <v>413</v>
      </c>
      <c r="C10" s="19" t="n">
        <v>0.305830548459201</v>
      </c>
      <c r="D10" s="19" t="n">
        <v>0.340168824400251</v>
      </c>
      <c r="E10" s="19" t="n">
        <v>0.270417429035542</v>
      </c>
      <c r="F10" s="19"/>
      <c r="G10" s="19" t="n">
        <v>0.370887017643073</v>
      </c>
      <c r="H10" s="19" t="n">
        <v>0.271768231502856</v>
      </c>
      <c r="I10" s="19" t="n">
        <v>0.224773743291354</v>
      </c>
      <c r="J10" s="19" t="n">
        <v>0.287884805725606</v>
      </c>
      <c r="K10" s="19" t="n">
        <v>0.423967502427676</v>
      </c>
      <c r="L10" s="19" t="n">
        <v>0.290335729225211</v>
      </c>
      <c r="M10" s="19"/>
      <c r="N10" s="19" t="n">
        <v>0.510605120624181</v>
      </c>
      <c r="O10" s="19" t="n">
        <v>0.433402211250913</v>
      </c>
      <c r="P10" s="19" t="n">
        <v>0.237085226246429</v>
      </c>
      <c r="Q10" s="19" t="n">
        <v>0.29996389785882</v>
      </c>
      <c r="R10" s="19" t="n">
        <v>0.208293762781994</v>
      </c>
      <c r="S10" s="19"/>
      <c r="T10" s="19" t="n">
        <v>0.54662463441788</v>
      </c>
      <c r="U10" s="19" t="n">
        <v>0.293243739651911</v>
      </c>
      <c r="V10" s="19" t="n">
        <v>0.298114135848867</v>
      </c>
      <c r="W10" s="19" t="n">
        <v>0.303902673905522</v>
      </c>
      <c r="X10" s="19"/>
      <c r="Y10" s="19" t="n">
        <v>0.263310600865217</v>
      </c>
      <c r="Z10" s="19" t="n">
        <v>0.312179498865671</v>
      </c>
      <c r="AA10" s="19" t="n">
        <v>0.356852903106887</v>
      </c>
      <c r="AB10" s="19" t="n">
        <v>0.416525495405174</v>
      </c>
      <c r="AC10" s="19" t="n">
        <v>0.28118549193184</v>
      </c>
      <c r="AD10" s="19" t="n">
        <v>0.302607947574527</v>
      </c>
      <c r="AE10" s="19"/>
      <c r="AF10" s="19" t="n">
        <v>0.313484097367146</v>
      </c>
      <c r="AG10" s="19"/>
      <c r="AH10" s="19" t="n">
        <v>0.311279659475496</v>
      </c>
      <c r="AI10" s="19"/>
      <c r="AJ10" s="19" t="n">
        <v>0.282022863680042</v>
      </c>
      <c r="AK10" s="19" t="n">
        <v>0.370293520371288</v>
      </c>
      <c r="AL10" s="19" t="n">
        <v>0.234779188731593</v>
      </c>
      <c r="AM10" s="19" t="n">
        <v>0.333867036893566</v>
      </c>
      <c r="AN10" s="19" t="n">
        <v>0.33635652468883</v>
      </c>
      <c r="AO10" s="19" t="n">
        <v>0.395491151696158</v>
      </c>
      <c r="AP10" s="19" t="n">
        <v>0.255161934940087</v>
      </c>
    </row>
    <row r="11">
      <c r="B11" s="20" t="s">
        <v>209</v>
      </c>
      <c r="C11" s="21" t="n">
        <v>0.107939824325128</v>
      </c>
      <c r="D11" s="21" t="n">
        <v>0.113995882913896</v>
      </c>
      <c r="E11" s="21" t="n">
        <v>0.101694201323877</v>
      </c>
      <c r="F11" s="21"/>
      <c r="G11" s="21" t="n">
        <v>0.131834715009055</v>
      </c>
      <c r="H11" s="21" t="n">
        <v>0.0410000887288511</v>
      </c>
      <c r="I11" s="21" t="n">
        <v>0.176146649365694</v>
      </c>
      <c r="J11" s="21" t="n">
        <v>0.0702933844752425</v>
      </c>
      <c r="K11" s="21" t="n">
        <v>0.104165941986056</v>
      </c>
      <c r="L11" s="21" t="n">
        <v>0.128810740474831</v>
      </c>
      <c r="M11" s="21"/>
      <c r="N11" s="21" t="n">
        <v>0.212779511679148</v>
      </c>
      <c r="O11" s="21" t="n">
        <v>0.121890867974432</v>
      </c>
      <c r="P11" s="21" t="n">
        <v>0.0973995583580058</v>
      </c>
      <c r="Q11" s="21" t="n">
        <v>0.0910819831108939</v>
      </c>
      <c r="R11" s="21" t="n">
        <v>0.111448219924973</v>
      </c>
      <c r="S11" s="21"/>
      <c r="T11" s="21" t="n">
        <v>0.0693621640956599</v>
      </c>
      <c r="U11" s="21" t="n">
        <v>0.0554789393065121</v>
      </c>
      <c r="V11" s="21" t="n">
        <v>0.132174338868865</v>
      </c>
      <c r="W11" s="21" t="n">
        <v>0.0818974871904793</v>
      </c>
      <c r="X11" s="21"/>
      <c r="Y11" s="21" t="n">
        <v>0.142622359392683</v>
      </c>
      <c r="Z11" s="21" t="n">
        <v>0.0771288831117114</v>
      </c>
      <c r="AA11" s="21" t="n">
        <v>0.0789710644771374</v>
      </c>
      <c r="AB11" s="21" t="n">
        <v>0.147487541787944</v>
      </c>
      <c r="AC11" s="21" t="n">
        <v>0.133280184360208</v>
      </c>
      <c r="AD11" s="21" t="n">
        <v>0</v>
      </c>
      <c r="AE11" s="21"/>
      <c r="AF11" s="21" t="n">
        <v>0.120689949016013</v>
      </c>
      <c r="AG11" s="21"/>
      <c r="AH11" s="21" t="n">
        <v>0.11166992889424</v>
      </c>
      <c r="AI11" s="21"/>
      <c r="AJ11" s="21" t="n">
        <v>0.0993756228004393</v>
      </c>
      <c r="AK11" s="21" t="n">
        <v>0.130346274525487</v>
      </c>
      <c r="AL11" s="21" t="n">
        <v>0.181592043075525</v>
      </c>
      <c r="AM11" s="21" t="n">
        <v>0.0447997597499308</v>
      </c>
      <c r="AN11" s="21" t="n">
        <v>0.0788769759271936</v>
      </c>
      <c r="AO11" s="21" t="n">
        <v>0.0750434150545024</v>
      </c>
      <c r="AP11" s="21" t="n">
        <v>0.0914888236969269</v>
      </c>
    </row>
    <row r="12">
      <c r="B12" s="18" t="s">
        <v>351</v>
      </c>
    </row>
    <row r="13">
      <c r="B13" t="s">
        <v>65</v>
      </c>
    </row>
    <row r="14">
      <c r="B14" t="s">
        <v>66</v>
      </c>
    </row>
    <row r="16">
      <c r="B16" s="9" t="str">
        <f>=HYPERLINK("#'Contents'!A1", "Return to Contents")</f>
      </c>
    </row>
  </sheetData>
  <mergeCells count="9">
    <mergeCell ref="D5:E5"/>
    <mergeCell ref="G5:L5"/>
    <mergeCell ref="N5:R5"/>
    <mergeCell ref="T5:W5"/>
    <mergeCell ref="Y5:AD5"/>
    <mergeCell ref="AF5:AF5"/>
    <mergeCell ref="AH5:AH5"/>
    <mergeCell ref="AJ5:AP5"/>
    <mergeCell ref="D2:AJ2"/>
  </mergeCells>
  <pageMargins left="0.7" right="0.7" top="0.75" bottom="0.75" header="0.3" footer="0.3"/>
  <pageSetup paperSize="9" orientation="portrait" horizontalDpi="300" verticalDpi="300" r:id="rId2"/>
  <drawing r:id="rId1"/>
</worksheet>
</file>

<file path=xl/worksheets/sheet14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2.21" hidden="0" customWidth="1"/>
    <col min="20" max="20" width="10.71" hidden="0" customWidth="1"/>
    <col min="21" max="21" width="10.71" hidden="0" customWidth="1"/>
    <col min="22" max="22" width="10.71" hidden="0" customWidth="1"/>
    <col min="23" max="23" width="10.71" hidden="0" customWidth="1"/>
    <col min="24" max="24" width="2.2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2.21" hidden="0" customWidth="1"/>
    <col min="34" max="34" width="10.71" hidden="0" customWidth="1"/>
    <col min="35" max="35" width="2.2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s>
  <sheetData>
    <row r="2" ht="40" customHeight="1">
      <c r="D2" s="16" t="s">
        <v>432</v>
      </c>
    </row>
    <row r="5" ht="30" customHeight="1">
      <c r="B5" s="17"/>
      <c r="C5" s="17"/>
      <c r="D5" s="17" t="s">
        <v>51</v>
      </c>
      <c r="E5" s="17"/>
      <c r="F5" s="17"/>
      <c r="G5" s="17" t="s">
        <v>52</v>
      </c>
      <c r="H5" s="17"/>
      <c r="I5" s="17"/>
      <c r="J5" s="17"/>
      <c r="K5" s="17"/>
      <c r="L5" s="17"/>
      <c r="M5" s="17"/>
      <c r="N5" s="17" t="s">
        <v>53</v>
      </c>
      <c r="O5" s="17"/>
      <c r="P5" s="17"/>
      <c r="Q5" s="17"/>
      <c r="R5" s="17"/>
      <c r="S5" s="17"/>
      <c r="T5" s="17" t="s">
        <v>54</v>
      </c>
      <c r="U5" s="17"/>
      <c r="V5" s="17"/>
      <c r="W5" s="17"/>
      <c r="X5" s="17"/>
      <c r="Y5" s="17" t="s">
        <v>55</v>
      </c>
      <c r="Z5" s="17"/>
      <c r="AA5" s="17"/>
      <c r="AB5" s="17"/>
      <c r="AC5" s="17"/>
      <c r="AD5" s="17"/>
      <c r="AE5" s="17"/>
      <c r="AF5" s="17" t="s">
        <v>42</v>
      </c>
      <c r="AG5" s="17"/>
      <c r="AH5" s="17" t="s">
        <v>43</v>
      </c>
      <c r="AI5" s="17"/>
      <c r="AJ5" s="17" t="s">
        <v>56</v>
      </c>
      <c r="AK5" s="17"/>
      <c r="AL5" s="17"/>
      <c r="AM5" s="17"/>
      <c r="AN5" s="17"/>
      <c r="AO5" s="17"/>
      <c r="AP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R6" s="13" t="s">
        <v>31</v>
      </c>
      <c r="T6" s="13" t="s">
        <v>32</v>
      </c>
      <c r="U6" s="13" t="s">
        <v>33</v>
      </c>
      <c r="V6" s="13" t="s">
        <v>34</v>
      </c>
      <c r="W6" s="13" t="s">
        <v>35</v>
      </c>
      <c r="Y6" s="13" t="s">
        <v>36</v>
      </c>
      <c r="Z6" s="13" t="s">
        <v>37</v>
      </c>
      <c r="AA6" s="13" t="s">
        <v>38</v>
      </c>
      <c r="AB6" s="13" t="s">
        <v>39</v>
      </c>
      <c r="AC6" s="13" t="s">
        <v>40</v>
      </c>
      <c r="AD6" s="13" t="s">
        <v>41</v>
      </c>
      <c r="AF6" s="13" t="s">
        <v>42</v>
      </c>
      <c r="AH6" s="13" t="s">
        <v>43</v>
      </c>
      <c r="AJ6" s="13" t="s">
        <v>44</v>
      </c>
      <c r="AK6" s="13" t="s">
        <v>45</v>
      </c>
      <c r="AL6" s="13" t="s">
        <v>46</v>
      </c>
      <c r="AM6" s="13" t="s">
        <v>47</v>
      </c>
      <c r="AN6" s="13" t="s">
        <v>48</v>
      </c>
      <c r="AO6" s="13" t="s">
        <v>49</v>
      </c>
      <c r="AP6" s="13" t="s">
        <v>50</v>
      </c>
    </row>
    <row r="7" ht="30" customHeight="1">
      <c r="B7" s="11" t="s">
        <v>19</v>
      </c>
      <c r="C7" s="11" t="n">
        <v>214</v>
      </c>
      <c r="D7" s="11" t="n">
        <v>111</v>
      </c>
      <c r="E7" s="11" t="n">
        <v>103</v>
      </c>
      <c r="F7" s="11"/>
      <c r="G7" s="11" t="n">
        <v>24</v>
      </c>
      <c r="H7" s="11" t="n">
        <v>37</v>
      </c>
      <c r="I7" s="11" t="n">
        <v>38</v>
      </c>
      <c r="J7" s="11" t="n">
        <v>38</v>
      </c>
      <c r="K7" s="11" t="n">
        <v>32</v>
      </c>
      <c r="L7" s="11" t="n">
        <v>45</v>
      </c>
      <c r="M7" s="11"/>
      <c r="N7" s="11" t="n">
        <v>11</v>
      </c>
      <c r="O7" s="11" t="n">
        <v>39</v>
      </c>
      <c r="P7" s="11" t="n">
        <v>46</v>
      </c>
      <c r="Q7" s="11" t="n">
        <v>80</v>
      </c>
      <c r="R7" s="11" t="n">
        <v>38</v>
      </c>
      <c r="S7" s="11"/>
      <c r="T7" s="11" t="n">
        <v>14</v>
      </c>
      <c r="U7" s="11" t="n">
        <v>48</v>
      </c>
      <c r="V7" s="11" t="n">
        <v>34</v>
      </c>
      <c r="W7" s="11" t="n">
        <v>97</v>
      </c>
      <c r="X7" s="11"/>
      <c r="Y7" s="11" t="n">
        <v>100</v>
      </c>
      <c r="Z7" s="11" t="n">
        <v>23</v>
      </c>
      <c r="AA7" s="11" t="n">
        <v>55</v>
      </c>
      <c r="AB7" s="11" t="n">
        <v>14</v>
      </c>
      <c r="AC7" s="11" t="n">
        <v>14</v>
      </c>
      <c r="AD7" s="11" t="n">
        <v>6</v>
      </c>
      <c r="AE7" s="11"/>
      <c r="AF7" s="11" t="n">
        <v>111</v>
      </c>
      <c r="AG7" s="11"/>
      <c r="AH7" s="11" t="n">
        <v>195</v>
      </c>
      <c r="AI7" s="11"/>
      <c r="AJ7" s="11" t="n">
        <v>53</v>
      </c>
      <c r="AK7" s="11" t="n">
        <v>43</v>
      </c>
      <c r="AL7" s="11" t="n">
        <v>42</v>
      </c>
      <c r="AM7" s="11" t="n">
        <v>26</v>
      </c>
      <c r="AN7" s="11" t="n">
        <v>13</v>
      </c>
      <c r="AO7" s="11" t="n">
        <v>19</v>
      </c>
      <c r="AP7" s="11" t="n">
        <v>18</v>
      </c>
    </row>
    <row r="8" ht="30" customHeight="1">
      <c r="B8" s="12" t="s">
        <v>20</v>
      </c>
      <c r="C8" s="12" t="n">
        <v>213</v>
      </c>
      <c r="D8" s="12" t="n">
        <v>114</v>
      </c>
      <c r="E8" s="12" t="n">
        <v>99</v>
      </c>
      <c r="F8" s="12"/>
      <c r="G8" s="12" t="n">
        <v>23</v>
      </c>
      <c r="H8" s="12" t="n">
        <v>37</v>
      </c>
      <c r="I8" s="12" t="n">
        <v>32</v>
      </c>
      <c r="J8" s="12" t="n">
        <v>37</v>
      </c>
      <c r="K8" s="12" t="n">
        <v>36</v>
      </c>
      <c r="L8" s="12" t="n">
        <v>48</v>
      </c>
      <c r="M8" s="12"/>
      <c r="N8" s="12" t="n">
        <v>13</v>
      </c>
      <c r="O8" s="12" t="n">
        <v>45</v>
      </c>
      <c r="P8" s="12" t="n">
        <v>58</v>
      </c>
      <c r="Q8" s="12" t="n">
        <v>67</v>
      </c>
      <c r="R8" s="12" t="n">
        <v>30</v>
      </c>
      <c r="S8" s="12"/>
      <c r="T8" s="12" t="n">
        <v>13</v>
      </c>
      <c r="U8" s="12" t="n">
        <v>57</v>
      </c>
      <c r="V8" s="12" t="n">
        <v>35</v>
      </c>
      <c r="W8" s="12" t="n">
        <v>87</v>
      </c>
      <c r="X8" s="12"/>
      <c r="Y8" s="12" t="n">
        <v>89</v>
      </c>
      <c r="Z8" s="12" t="n">
        <v>24</v>
      </c>
      <c r="AA8" s="12" t="n">
        <v>62</v>
      </c>
      <c r="AB8" s="12" t="n">
        <v>16</v>
      </c>
      <c r="AC8" s="12" t="n">
        <v>13</v>
      </c>
      <c r="AD8" s="12" t="n">
        <v>6</v>
      </c>
      <c r="AE8" s="12"/>
      <c r="AF8" s="12" t="n">
        <v>112</v>
      </c>
      <c r="AG8" s="12"/>
      <c r="AH8" s="12" t="n">
        <v>192</v>
      </c>
      <c r="AI8" s="12"/>
      <c r="AJ8" s="12" t="n">
        <v>46</v>
      </c>
      <c r="AK8" s="12" t="n">
        <v>43</v>
      </c>
      <c r="AL8" s="12" t="n">
        <v>36</v>
      </c>
      <c r="AM8" s="12" t="n">
        <v>26</v>
      </c>
      <c r="AN8" s="12" t="n">
        <v>15</v>
      </c>
      <c r="AO8" s="12" t="n">
        <v>18</v>
      </c>
      <c r="AP8" s="12" t="n">
        <v>29</v>
      </c>
    </row>
    <row r="9">
      <c r="B9" s="20" t="s">
        <v>431</v>
      </c>
      <c r="C9" s="19" t="n">
        <v>0.680321417253399</v>
      </c>
      <c r="D9" s="19" t="n">
        <v>0.693951354663221</v>
      </c>
      <c r="E9" s="19" t="n">
        <v>0.664619358974693</v>
      </c>
      <c r="F9" s="19"/>
      <c r="G9" s="19" t="n">
        <v>0.623241889107813</v>
      </c>
      <c r="H9" s="19" t="n">
        <v>0.721187870160553</v>
      </c>
      <c r="I9" s="19" t="n">
        <v>0.786796620176603</v>
      </c>
      <c r="J9" s="19" t="n">
        <v>0.751399678316737</v>
      </c>
      <c r="K9" s="19" t="n">
        <v>0.64056683137868</v>
      </c>
      <c r="L9" s="19" t="n">
        <v>0.579197829900735</v>
      </c>
      <c r="M9" s="19"/>
      <c r="N9" s="19" t="n">
        <v>0.645108442416671</v>
      </c>
      <c r="O9" s="19" t="n">
        <v>0.675692874786234</v>
      </c>
      <c r="P9" s="19" t="n">
        <v>0.721789859222495</v>
      </c>
      <c r="Q9" s="19" t="n">
        <v>0.679217027547813</v>
      </c>
      <c r="R9" s="19" t="n">
        <v>0.624475542731469</v>
      </c>
      <c r="S9" s="19"/>
      <c r="T9" s="19" t="n">
        <v>0.63557840531678</v>
      </c>
      <c r="U9" s="19" t="n">
        <v>0.631677779840351</v>
      </c>
      <c r="V9" s="19" t="n">
        <v>0.635333394259276</v>
      </c>
      <c r="W9" s="19" t="n">
        <v>0.738923531909497</v>
      </c>
      <c r="X9" s="19"/>
      <c r="Y9" s="19" t="n">
        <v>0.792334816525913</v>
      </c>
      <c r="Z9" s="19" t="n">
        <v>0.573260043867883</v>
      </c>
      <c r="AA9" s="19" t="n">
        <v>0.626049374495251</v>
      </c>
      <c r="AB9" s="19" t="n">
        <v>0.332534345190478</v>
      </c>
      <c r="AC9" s="19" t="n">
        <v>0.721210103436757</v>
      </c>
      <c r="AD9" s="19" t="n">
        <v>0.748587745010184</v>
      </c>
      <c r="AE9" s="19"/>
      <c r="AF9" s="19" t="n">
        <v>0.709717512463398</v>
      </c>
      <c r="AG9" s="19"/>
      <c r="AH9" s="19" t="n">
        <v>0.691948614407988</v>
      </c>
      <c r="AI9" s="19"/>
      <c r="AJ9" s="19" t="n">
        <v>0.620110938883656</v>
      </c>
      <c r="AK9" s="19" t="n">
        <v>0.659326885904056</v>
      </c>
      <c r="AL9" s="19" t="n">
        <v>0.634664254399166</v>
      </c>
      <c r="AM9" s="19" t="n">
        <v>0.766121518133311</v>
      </c>
      <c r="AN9" s="19" t="n">
        <v>0.791663961023875</v>
      </c>
      <c r="AO9" s="19" t="n">
        <v>0.739185301758562</v>
      </c>
      <c r="AP9" s="19" t="n">
        <v>0.692131893644891</v>
      </c>
    </row>
    <row r="10">
      <c r="B10" s="20" t="s">
        <v>413</v>
      </c>
      <c r="C10" s="19" t="n">
        <v>0.236458225047981</v>
      </c>
      <c r="D10" s="19" t="n">
        <v>0.191581276454877</v>
      </c>
      <c r="E10" s="19" t="n">
        <v>0.288157689322232</v>
      </c>
      <c r="F10" s="19"/>
      <c r="G10" s="19" t="n">
        <v>0.249046133347957</v>
      </c>
      <c r="H10" s="19" t="n">
        <v>0.184842707300404</v>
      </c>
      <c r="I10" s="19" t="n">
        <v>0.163089153134909</v>
      </c>
      <c r="J10" s="19" t="n">
        <v>0.167653940035142</v>
      </c>
      <c r="K10" s="19" t="n">
        <v>0.26310166715736</v>
      </c>
      <c r="L10" s="19" t="n">
        <v>0.353216248031145</v>
      </c>
      <c r="M10" s="19"/>
      <c r="N10" s="19" t="n">
        <v>0.0762304931432943</v>
      </c>
      <c r="O10" s="19" t="n">
        <v>0.288863332205612</v>
      </c>
      <c r="P10" s="19" t="n">
        <v>0.1738894014441</v>
      </c>
      <c r="Q10" s="19" t="n">
        <v>0.255237960787275</v>
      </c>
      <c r="R10" s="19" t="n">
        <v>0.306483355323008</v>
      </c>
      <c r="S10" s="19"/>
      <c r="T10" s="19" t="n">
        <v>0.267484006039946</v>
      </c>
      <c r="U10" s="19" t="n">
        <v>0.286586630593608</v>
      </c>
      <c r="V10" s="19" t="n">
        <v>0.234934758905776</v>
      </c>
      <c r="W10" s="19" t="n">
        <v>0.197440622244648</v>
      </c>
      <c r="X10" s="19"/>
      <c r="Y10" s="19" t="n">
        <v>0.144955939698</v>
      </c>
      <c r="Z10" s="19" t="n">
        <v>0.363990509391759</v>
      </c>
      <c r="AA10" s="19" t="n">
        <v>0.290371551889826</v>
      </c>
      <c r="AB10" s="19" t="n">
        <v>0.392462373864384</v>
      </c>
      <c r="AC10" s="19" t="n">
        <v>0.278789896563243</v>
      </c>
      <c r="AD10" s="19" t="n">
        <v>0.105775971488225</v>
      </c>
      <c r="AE10" s="19"/>
      <c r="AF10" s="19" t="n">
        <v>0.217791887098071</v>
      </c>
      <c r="AG10" s="19"/>
      <c r="AH10" s="19" t="n">
        <v>0.252420948096126</v>
      </c>
      <c r="AI10" s="19"/>
      <c r="AJ10" s="19" t="n">
        <v>0.324898540049297</v>
      </c>
      <c r="AK10" s="19" t="n">
        <v>0.317125961401793</v>
      </c>
      <c r="AL10" s="19" t="n">
        <v>0.19396517532458</v>
      </c>
      <c r="AM10" s="19" t="n">
        <v>0.199626771521119</v>
      </c>
      <c r="AN10" s="19" t="n">
        <v>0.102204685010609</v>
      </c>
      <c r="AO10" s="19" t="n">
        <v>0.208372094978695</v>
      </c>
      <c r="AP10" s="19" t="n">
        <v>0.149166491723845</v>
      </c>
    </row>
    <row r="11">
      <c r="B11" s="20" t="s">
        <v>209</v>
      </c>
      <c r="C11" s="21" t="n">
        <v>0.0832203576986204</v>
      </c>
      <c r="D11" s="21" t="n">
        <v>0.114467368881902</v>
      </c>
      <c r="E11" s="21" t="n">
        <v>0.0472229517030746</v>
      </c>
      <c r="F11" s="21"/>
      <c r="G11" s="21" t="n">
        <v>0.12771197754423</v>
      </c>
      <c r="H11" s="21" t="n">
        <v>0.0939694225390429</v>
      </c>
      <c r="I11" s="21" t="n">
        <v>0.050114226688488</v>
      </c>
      <c r="J11" s="21" t="n">
        <v>0.0809463816481206</v>
      </c>
      <c r="K11" s="21" t="n">
        <v>0.0963315014639601</v>
      </c>
      <c r="L11" s="21" t="n">
        <v>0.0675859220681199</v>
      </c>
      <c r="M11" s="21"/>
      <c r="N11" s="21" t="n">
        <v>0.278661064440035</v>
      </c>
      <c r="O11" s="21" t="n">
        <v>0.0354437930081541</v>
      </c>
      <c r="P11" s="21" t="n">
        <v>0.104320739333405</v>
      </c>
      <c r="Q11" s="21" t="n">
        <v>0.0655450116649121</v>
      </c>
      <c r="R11" s="21" t="n">
        <v>0.0690411019455232</v>
      </c>
      <c r="S11" s="21"/>
      <c r="T11" s="21" t="n">
        <v>0.0969375886432736</v>
      </c>
      <c r="U11" s="21" t="n">
        <v>0.0817355895660416</v>
      </c>
      <c r="V11" s="21" t="n">
        <v>0.129731846834947</v>
      </c>
      <c r="W11" s="21" t="n">
        <v>0.0636358458458558</v>
      </c>
      <c r="X11" s="21"/>
      <c r="Y11" s="21" t="n">
        <v>0.0627092437760873</v>
      </c>
      <c r="Z11" s="21" t="n">
        <v>0.0627494467403578</v>
      </c>
      <c r="AA11" s="21" t="n">
        <v>0.0835790736149235</v>
      </c>
      <c r="AB11" s="21" t="n">
        <v>0.275003280945138</v>
      </c>
      <c r="AC11" s="21" t="n">
        <v>0</v>
      </c>
      <c r="AD11" s="21" t="n">
        <v>0.145636283501591</v>
      </c>
      <c r="AE11" s="21"/>
      <c r="AF11" s="21" t="n">
        <v>0.0724906004385315</v>
      </c>
      <c r="AG11" s="21"/>
      <c r="AH11" s="21" t="n">
        <v>0.0556304374958859</v>
      </c>
      <c r="AI11" s="21"/>
      <c r="AJ11" s="21" t="n">
        <v>0.0549905210670479</v>
      </c>
      <c r="AK11" s="21" t="n">
        <v>0.0235471526941514</v>
      </c>
      <c r="AL11" s="21" t="n">
        <v>0.171370570276254</v>
      </c>
      <c r="AM11" s="21" t="n">
        <v>0.0342517103455699</v>
      </c>
      <c r="AN11" s="21" t="n">
        <v>0.106131353965516</v>
      </c>
      <c r="AO11" s="21" t="n">
        <v>0.0524426032627437</v>
      </c>
      <c r="AP11" s="21" t="n">
        <v>0.158701614631264</v>
      </c>
    </row>
    <row r="12">
      <c r="B12" s="18" t="s">
        <v>351</v>
      </c>
    </row>
    <row r="13">
      <c r="B13" t="s">
        <v>65</v>
      </c>
    </row>
    <row r="14">
      <c r="B14" t="s">
        <v>66</v>
      </c>
    </row>
    <row r="16">
      <c r="B16" s="9" t="str">
        <f>=HYPERLINK("#'Contents'!A1", "Return to Contents")</f>
      </c>
    </row>
  </sheetData>
  <mergeCells count="9">
    <mergeCell ref="D5:E5"/>
    <mergeCell ref="G5:L5"/>
    <mergeCell ref="N5:R5"/>
    <mergeCell ref="T5:W5"/>
    <mergeCell ref="Y5:AD5"/>
    <mergeCell ref="AF5:AF5"/>
    <mergeCell ref="AH5:AH5"/>
    <mergeCell ref="AJ5:AP5"/>
    <mergeCell ref="D2:AJ2"/>
  </mergeCells>
  <pageMargins left="0.7" right="0.7" top="0.75" bottom="0.75" header="0.3" footer="0.3"/>
  <pageSetup paperSize="9" orientation="portrait" horizontalDpi="300" verticalDpi="300" r:id="rId2"/>
  <drawing r:id="rId1"/>
</worksheet>
</file>

<file path=xl/worksheets/sheet14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2.21" hidden="0" customWidth="1"/>
    <col min="20" max="20" width="10.71" hidden="0" customWidth="1"/>
    <col min="21" max="21" width="10.71" hidden="0" customWidth="1"/>
    <col min="22" max="22" width="10.71" hidden="0" customWidth="1"/>
    <col min="23" max="23" width="10.71" hidden="0" customWidth="1"/>
    <col min="24" max="24" width="2.2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2.21" hidden="0" customWidth="1"/>
    <col min="34" max="34" width="10.71" hidden="0" customWidth="1"/>
    <col min="35" max="35" width="2.2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s>
  <sheetData>
    <row r="2" ht="40" customHeight="1">
      <c r="D2" s="16" t="s">
        <v>435</v>
      </c>
    </row>
    <row r="5" ht="30" customHeight="1">
      <c r="B5" s="17"/>
      <c r="C5" s="17"/>
      <c r="D5" s="17" t="s">
        <v>51</v>
      </c>
      <c r="E5" s="17"/>
      <c r="F5" s="17"/>
      <c r="G5" s="17" t="s">
        <v>52</v>
      </c>
      <c r="H5" s="17"/>
      <c r="I5" s="17"/>
      <c r="J5" s="17"/>
      <c r="K5" s="17"/>
      <c r="L5" s="17"/>
      <c r="M5" s="17"/>
      <c r="N5" s="17" t="s">
        <v>53</v>
      </c>
      <c r="O5" s="17"/>
      <c r="P5" s="17"/>
      <c r="Q5" s="17"/>
      <c r="R5" s="17"/>
      <c r="S5" s="17"/>
      <c r="T5" s="17" t="s">
        <v>54</v>
      </c>
      <c r="U5" s="17"/>
      <c r="V5" s="17"/>
      <c r="W5" s="17"/>
      <c r="X5" s="17"/>
      <c r="Y5" s="17" t="s">
        <v>55</v>
      </c>
      <c r="Z5" s="17"/>
      <c r="AA5" s="17"/>
      <c r="AB5" s="17"/>
      <c r="AC5" s="17"/>
      <c r="AD5" s="17"/>
      <c r="AE5" s="17"/>
      <c r="AF5" s="17" t="s">
        <v>42</v>
      </c>
      <c r="AG5" s="17"/>
      <c r="AH5" s="17" t="s">
        <v>43</v>
      </c>
      <c r="AI5" s="17"/>
      <c r="AJ5" s="17" t="s">
        <v>56</v>
      </c>
      <c r="AK5" s="17"/>
      <c r="AL5" s="17"/>
      <c r="AM5" s="17"/>
      <c r="AN5" s="17"/>
      <c r="AO5" s="17"/>
      <c r="AP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R6" s="13" t="s">
        <v>31</v>
      </c>
      <c r="T6" s="13" t="s">
        <v>32</v>
      </c>
      <c r="U6" s="13" t="s">
        <v>33</v>
      </c>
      <c r="V6" s="13" t="s">
        <v>34</v>
      </c>
      <c r="W6" s="13" t="s">
        <v>35</v>
      </c>
      <c r="Y6" s="13" t="s">
        <v>36</v>
      </c>
      <c r="Z6" s="13" t="s">
        <v>37</v>
      </c>
      <c r="AA6" s="13" t="s">
        <v>38</v>
      </c>
      <c r="AB6" s="13" t="s">
        <v>39</v>
      </c>
      <c r="AC6" s="13" t="s">
        <v>40</v>
      </c>
      <c r="AD6" s="13" t="s">
        <v>41</v>
      </c>
      <c r="AF6" s="13" t="s">
        <v>42</v>
      </c>
      <c r="AH6" s="13" t="s">
        <v>43</v>
      </c>
      <c r="AJ6" s="13" t="s">
        <v>44</v>
      </c>
      <c r="AK6" s="13" t="s">
        <v>45</v>
      </c>
      <c r="AL6" s="13" t="s">
        <v>46</v>
      </c>
      <c r="AM6" s="13" t="s">
        <v>47</v>
      </c>
      <c r="AN6" s="13" t="s">
        <v>48</v>
      </c>
      <c r="AO6" s="13" t="s">
        <v>49</v>
      </c>
      <c r="AP6" s="13" t="s">
        <v>50</v>
      </c>
    </row>
    <row r="7" ht="30" customHeight="1">
      <c r="B7" s="11" t="s">
        <v>19</v>
      </c>
      <c r="C7" s="11" t="n">
        <v>197</v>
      </c>
      <c r="D7" s="11" t="n">
        <v>101</v>
      </c>
      <c r="E7" s="11" t="n">
        <v>96</v>
      </c>
      <c r="F7" s="11"/>
      <c r="G7" s="11" t="n">
        <v>15</v>
      </c>
      <c r="H7" s="11" t="n">
        <v>38</v>
      </c>
      <c r="I7" s="11" t="n">
        <v>40</v>
      </c>
      <c r="J7" s="11" t="n">
        <v>35</v>
      </c>
      <c r="K7" s="11" t="n">
        <v>23</v>
      </c>
      <c r="L7" s="11" t="n">
        <v>46</v>
      </c>
      <c r="M7" s="11"/>
      <c r="N7" s="11" t="n">
        <v>4</v>
      </c>
      <c r="O7" s="11" t="n">
        <v>30</v>
      </c>
      <c r="P7" s="11" t="n">
        <v>44</v>
      </c>
      <c r="Q7" s="11" t="n">
        <v>82</v>
      </c>
      <c r="R7" s="11" t="n">
        <v>37</v>
      </c>
      <c r="S7" s="11"/>
      <c r="T7" s="11" t="n">
        <v>8</v>
      </c>
      <c r="U7" s="11" t="n">
        <v>35</v>
      </c>
      <c r="V7" s="11" t="n">
        <v>24</v>
      </c>
      <c r="W7" s="11" t="n">
        <v>114</v>
      </c>
      <c r="X7" s="11"/>
      <c r="Y7" s="11" t="n">
        <v>95</v>
      </c>
      <c r="Z7" s="11" t="n">
        <v>19</v>
      </c>
      <c r="AA7" s="11" t="n">
        <v>49</v>
      </c>
      <c r="AB7" s="11" t="n">
        <v>9</v>
      </c>
      <c r="AC7" s="11" t="n">
        <v>9</v>
      </c>
      <c r="AD7" s="11" t="n">
        <v>14</v>
      </c>
      <c r="AE7" s="11"/>
      <c r="AF7" s="11" t="n">
        <v>104</v>
      </c>
      <c r="AG7" s="11"/>
      <c r="AH7" s="11" t="n">
        <v>184</v>
      </c>
      <c r="AI7" s="11"/>
      <c r="AJ7" s="11" t="n">
        <v>59</v>
      </c>
      <c r="AK7" s="11" t="n">
        <v>33</v>
      </c>
      <c r="AL7" s="11" t="n">
        <v>39</v>
      </c>
      <c r="AM7" s="11" t="n">
        <v>13</v>
      </c>
      <c r="AN7" s="11" t="n">
        <v>10</v>
      </c>
      <c r="AO7" s="11" t="n">
        <v>21</v>
      </c>
      <c r="AP7" s="11" t="n">
        <v>22</v>
      </c>
    </row>
    <row r="8" ht="30" customHeight="1">
      <c r="B8" s="12" t="s">
        <v>20</v>
      </c>
      <c r="C8" s="12" t="n">
        <v>191</v>
      </c>
      <c r="D8" s="12" t="n">
        <v>100</v>
      </c>
      <c r="E8" s="12" t="n">
        <v>92</v>
      </c>
      <c r="F8" s="12"/>
      <c r="G8" s="12" t="n">
        <v>13</v>
      </c>
      <c r="H8" s="12" t="n">
        <v>35</v>
      </c>
      <c r="I8" s="12" t="n">
        <v>34</v>
      </c>
      <c r="J8" s="12" t="n">
        <v>32</v>
      </c>
      <c r="K8" s="12" t="n">
        <v>27</v>
      </c>
      <c r="L8" s="12" t="n">
        <v>50</v>
      </c>
      <c r="M8" s="12"/>
      <c r="N8" s="12" t="n">
        <v>4</v>
      </c>
      <c r="O8" s="12" t="n">
        <v>34</v>
      </c>
      <c r="P8" s="12" t="n">
        <v>54</v>
      </c>
      <c r="Q8" s="12" t="n">
        <v>68</v>
      </c>
      <c r="R8" s="12" t="n">
        <v>32</v>
      </c>
      <c r="S8" s="12"/>
      <c r="T8" s="12" t="n">
        <v>8</v>
      </c>
      <c r="U8" s="12" t="n">
        <v>38</v>
      </c>
      <c r="V8" s="12" t="n">
        <v>26</v>
      </c>
      <c r="W8" s="12" t="n">
        <v>103</v>
      </c>
      <c r="X8" s="12"/>
      <c r="Y8" s="12" t="n">
        <v>81</v>
      </c>
      <c r="Z8" s="12" t="n">
        <v>18</v>
      </c>
      <c r="AA8" s="12" t="n">
        <v>54</v>
      </c>
      <c r="AB8" s="12" t="n">
        <v>11</v>
      </c>
      <c r="AC8" s="12" t="n">
        <v>8</v>
      </c>
      <c r="AD8" s="12" t="n">
        <v>17</v>
      </c>
      <c r="AE8" s="12"/>
      <c r="AF8" s="12" t="n">
        <v>104</v>
      </c>
      <c r="AG8" s="12"/>
      <c r="AH8" s="12" t="n">
        <v>179</v>
      </c>
      <c r="AI8" s="12"/>
      <c r="AJ8" s="12" t="n">
        <v>48</v>
      </c>
      <c r="AK8" s="12" t="n">
        <v>34</v>
      </c>
      <c r="AL8" s="12" t="n">
        <v>34</v>
      </c>
      <c r="AM8" s="12" t="n">
        <v>15</v>
      </c>
      <c r="AN8" s="12" t="n">
        <v>12</v>
      </c>
      <c r="AO8" s="12" t="n">
        <v>17</v>
      </c>
      <c r="AP8" s="12" t="n">
        <v>31</v>
      </c>
    </row>
    <row r="9">
      <c r="B9" s="20" t="s">
        <v>433</v>
      </c>
      <c r="C9" s="19" t="n">
        <v>0.320963383294935</v>
      </c>
      <c r="D9" s="19" t="n">
        <v>0.386123214894409</v>
      </c>
      <c r="E9" s="19" t="n">
        <v>0.250289755974767</v>
      </c>
      <c r="F9" s="19"/>
      <c r="G9" s="19" t="n">
        <v>0.0783406372312638</v>
      </c>
      <c r="H9" s="19" t="n">
        <v>0.307932830559368</v>
      </c>
      <c r="I9" s="19" t="n">
        <v>0.345741219822773</v>
      </c>
      <c r="J9" s="19" t="n">
        <v>0.419134630917417</v>
      </c>
      <c r="K9" s="19" t="n">
        <v>0.373107557146964</v>
      </c>
      <c r="L9" s="19" t="n">
        <v>0.284505135655851</v>
      </c>
      <c r="M9" s="19"/>
      <c r="N9" s="19" t="n">
        <v>0.477476101271972</v>
      </c>
      <c r="O9" s="19" t="n">
        <v>0.298278478999266</v>
      </c>
      <c r="P9" s="19" t="n">
        <v>0.365290345769283</v>
      </c>
      <c r="Q9" s="19" t="n">
        <v>0.269650399463713</v>
      </c>
      <c r="R9" s="19" t="n">
        <v>0.359721473837573</v>
      </c>
      <c r="S9" s="19"/>
      <c r="T9" s="19" t="n">
        <v>0.345889201089696</v>
      </c>
      <c r="U9" s="19" t="n">
        <v>0.267665554104708</v>
      </c>
      <c r="V9" s="19" t="n">
        <v>0.253003490847864</v>
      </c>
      <c r="W9" s="19" t="n">
        <v>0.356903870352467</v>
      </c>
      <c r="X9" s="19"/>
      <c r="Y9" s="19" t="n">
        <v>0.393721323376365</v>
      </c>
      <c r="Z9" s="19" t="n">
        <v>0.257891950040246</v>
      </c>
      <c r="AA9" s="19" t="n">
        <v>0.338718312029296</v>
      </c>
      <c r="AB9" s="19" t="n">
        <v>0.102815062894378</v>
      </c>
      <c r="AC9" s="19" t="n">
        <v>0.134356377155902</v>
      </c>
      <c r="AD9" s="19" t="n">
        <v>0.191433770069757</v>
      </c>
      <c r="AE9" s="19"/>
      <c r="AF9" s="19" t="n">
        <v>0.376603785901146</v>
      </c>
      <c r="AG9" s="19"/>
      <c r="AH9" s="19" t="n">
        <v>0.304379448187905</v>
      </c>
      <c r="AI9" s="19"/>
      <c r="AJ9" s="19" t="n">
        <v>0.288341274138278</v>
      </c>
      <c r="AK9" s="19" t="n">
        <v>0.227607339867771</v>
      </c>
      <c r="AL9" s="19" t="n">
        <v>0.475603477966731</v>
      </c>
      <c r="AM9" s="19" t="n">
        <v>0.278372200946556</v>
      </c>
      <c r="AN9" s="19" t="n">
        <v>0.128825845192236</v>
      </c>
      <c r="AO9" s="19" t="n">
        <v>0.312699113898485</v>
      </c>
      <c r="AP9" s="19" t="n">
        <v>0.402352693513897</v>
      </c>
    </row>
    <row r="10">
      <c r="B10" s="20" t="s">
        <v>434</v>
      </c>
      <c r="C10" s="19" t="n">
        <v>0.502526342216448</v>
      </c>
      <c r="D10" s="19" t="n">
        <v>0.450898516068271</v>
      </c>
      <c r="E10" s="19" t="n">
        <v>0.558522891854187</v>
      </c>
      <c r="F10" s="19"/>
      <c r="G10" s="19" t="n">
        <v>0.921659362768736</v>
      </c>
      <c r="H10" s="19" t="n">
        <v>0.592383707792189</v>
      </c>
      <c r="I10" s="19" t="n">
        <v>0.464638737487213</v>
      </c>
      <c r="J10" s="19" t="n">
        <v>0.413623290909575</v>
      </c>
      <c r="K10" s="19" t="n">
        <v>0.376905396594261</v>
      </c>
      <c r="L10" s="19" t="n">
        <v>0.482598988102572</v>
      </c>
      <c r="M10" s="19"/>
      <c r="N10" s="19" t="n">
        <v>0.522523898728028</v>
      </c>
      <c r="O10" s="19" t="n">
        <v>0.589678707911914</v>
      </c>
      <c r="P10" s="19" t="n">
        <v>0.375505576209464</v>
      </c>
      <c r="Q10" s="19" t="n">
        <v>0.551881627898894</v>
      </c>
      <c r="R10" s="19" t="n">
        <v>0.518000973375178</v>
      </c>
      <c r="S10" s="19"/>
      <c r="T10" s="19" t="n">
        <v>0.523842638367958</v>
      </c>
      <c r="U10" s="19" t="n">
        <v>0.611733250517319</v>
      </c>
      <c r="V10" s="19" t="n">
        <v>0.528631684010146</v>
      </c>
      <c r="W10" s="19" t="n">
        <v>0.468882380755054</v>
      </c>
      <c r="X10" s="19"/>
      <c r="Y10" s="19" t="n">
        <v>0.414841806962595</v>
      </c>
      <c r="Z10" s="19" t="n">
        <v>0.678668284563874</v>
      </c>
      <c r="AA10" s="19" t="n">
        <v>0.45827333015113</v>
      </c>
      <c r="AB10" s="19" t="n">
        <v>0.897184937105622</v>
      </c>
      <c r="AC10" s="19" t="n">
        <v>0.865643622844098</v>
      </c>
      <c r="AD10" s="19" t="n">
        <v>0.530877106595931</v>
      </c>
      <c r="AE10" s="19"/>
      <c r="AF10" s="19" t="n">
        <v>0.487017568661676</v>
      </c>
      <c r="AG10" s="19"/>
      <c r="AH10" s="19" t="n">
        <v>0.516847951316838</v>
      </c>
      <c r="AI10" s="19"/>
      <c r="AJ10" s="19" t="n">
        <v>0.62933721093636</v>
      </c>
      <c r="AK10" s="19" t="n">
        <v>0.554096037259633</v>
      </c>
      <c r="AL10" s="19" t="n">
        <v>0.418736205792358</v>
      </c>
      <c r="AM10" s="19" t="n">
        <v>0.533887878132085</v>
      </c>
      <c r="AN10" s="19" t="n">
        <v>0.335981037000961</v>
      </c>
      <c r="AO10" s="19" t="n">
        <v>0.497853406746071</v>
      </c>
      <c r="AP10" s="19" t="n">
        <v>0.394357065054387</v>
      </c>
    </row>
    <row r="11">
      <c r="B11" s="20" t="s">
        <v>209</v>
      </c>
      <c r="C11" s="21" t="n">
        <v>0.176510274488617</v>
      </c>
      <c r="D11" s="21" t="n">
        <v>0.16297826903732</v>
      </c>
      <c r="E11" s="21" t="n">
        <v>0.191187352171046</v>
      </c>
      <c r="F11" s="21"/>
      <c r="G11" s="21" t="n">
        <v>0</v>
      </c>
      <c r="H11" s="21" t="n">
        <v>0.0996834616484428</v>
      </c>
      <c r="I11" s="21" t="n">
        <v>0.189620042690015</v>
      </c>
      <c r="J11" s="21" t="n">
        <v>0.167242078173008</v>
      </c>
      <c r="K11" s="21" t="n">
        <v>0.249987046258775</v>
      </c>
      <c r="L11" s="21" t="n">
        <v>0.232895876241577</v>
      </c>
      <c r="M11" s="21"/>
      <c r="N11" s="21" t="n">
        <v>0</v>
      </c>
      <c r="O11" s="21" t="n">
        <v>0.112042813088819</v>
      </c>
      <c r="P11" s="21" t="n">
        <v>0.259204078021253</v>
      </c>
      <c r="Q11" s="21" t="n">
        <v>0.178467972637392</v>
      </c>
      <c r="R11" s="21" t="n">
        <v>0.122277552787249</v>
      </c>
      <c r="S11" s="21"/>
      <c r="T11" s="21" t="n">
        <v>0.130268160542346</v>
      </c>
      <c r="U11" s="21" t="n">
        <v>0.120601195377973</v>
      </c>
      <c r="V11" s="21" t="n">
        <v>0.21836482514199</v>
      </c>
      <c r="W11" s="21" t="n">
        <v>0.174213748892479</v>
      </c>
      <c r="X11" s="21"/>
      <c r="Y11" s="21" t="n">
        <v>0.19143686966104</v>
      </c>
      <c r="Z11" s="21" t="n">
        <v>0.0634397653958799</v>
      </c>
      <c r="AA11" s="21" t="n">
        <v>0.203008357819574</v>
      </c>
      <c r="AB11" s="21" t="n">
        <v>0</v>
      </c>
      <c r="AC11" s="21" t="n">
        <v>0</v>
      </c>
      <c r="AD11" s="21" t="n">
        <v>0.277689123334312</v>
      </c>
      <c r="AE11" s="21"/>
      <c r="AF11" s="21" t="n">
        <v>0.136378645437178</v>
      </c>
      <c r="AG11" s="21"/>
      <c r="AH11" s="21" t="n">
        <v>0.178772600495257</v>
      </c>
      <c r="AI11" s="21"/>
      <c r="AJ11" s="21" t="n">
        <v>0.0823215149253624</v>
      </c>
      <c r="AK11" s="21" t="n">
        <v>0.218296622872597</v>
      </c>
      <c r="AL11" s="21" t="n">
        <v>0.105660316240911</v>
      </c>
      <c r="AM11" s="21" t="n">
        <v>0.187739920921359</v>
      </c>
      <c r="AN11" s="21" t="n">
        <v>0.535193117806803</v>
      </c>
      <c r="AO11" s="21" t="n">
        <v>0.189447479355444</v>
      </c>
      <c r="AP11" s="21" t="n">
        <v>0.203290241431716</v>
      </c>
    </row>
    <row r="12">
      <c r="B12" s="18" t="s">
        <v>351</v>
      </c>
    </row>
    <row r="13">
      <c r="B13" t="s">
        <v>65</v>
      </c>
    </row>
    <row r="14">
      <c r="B14" t="s">
        <v>66</v>
      </c>
    </row>
    <row r="16">
      <c r="B16" s="9" t="str">
        <f>=HYPERLINK("#'Contents'!A1", "Return to Contents")</f>
      </c>
    </row>
  </sheetData>
  <mergeCells count="9">
    <mergeCell ref="D5:E5"/>
    <mergeCell ref="G5:L5"/>
    <mergeCell ref="N5:R5"/>
    <mergeCell ref="T5:W5"/>
    <mergeCell ref="Y5:AD5"/>
    <mergeCell ref="AF5:AF5"/>
    <mergeCell ref="AH5:AH5"/>
    <mergeCell ref="AJ5:AP5"/>
    <mergeCell ref="D2:AJ2"/>
  </mergeCells>
  <pageMargins left="0.7" right="0.7" top="0.75" bottom="0.75" header="0.3" footer="0.3"/>
  <pageSetup paperSize="9" orientation="portrait" horizontalDpi="300" verticalDpi="300" r:id="rId2"/>
  <drawing r:id="rId1"/>
</worksheet>
</file>

<file path=xl/worksheets/sheet14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2.21" hidden="0" customWidth="1"/>
    <col min="20" max="20" width="10.71" hidden="0" customWidth="1"/>
    <col min="21" max="21" width="10.71" hidden="0" customWidth="1"/>
    <col min="22" max="22" width="10.71" hidden="0" customWidth="1"/>
    <col min="23" max="23" width="10.71" hidden="0" customWidth="1"/>
    <col min="24" max="24" width="2.2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2.21" hidden="0" customWidth="1"/>
    <col min="34" max="34" width="10.71" hidden="0" customWidth="1"/>
    <col min="35" max="35" width="2.2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s>
  <sheetData>
    <row r="2" ht="40" customHeight="1">
      <c r="D2" s="16" t="s">
        <v>437</v>
      </c>
    </row>
    <row r="5" ht="30" customHeight="1">
      <c r="B5" s="17"/>
      <c r="C5" s="17"/>
      <c r="D5" s="17" t="s">
        <v>51</v>
      </c>
      <c r="E5" s="17"/>
      <c r="F5" s="17"/>
      <c r="G5" s="17" t="s">
        <v>52</v>
      </c>
      <c r="H5" s="17"/>
      <c r="I5" s="17"/>
      <c r="J5" s="17"/>
      <c r="K5" s="17"/>
      <c r="L5" s="17"/>
      <c r="M5" s="17"/>
      <c r="N5" s="17" t="s">
        <v>53</v>
      </c>
      <c r="O5" s="17"/>
      <c r="P5" s="17"/>
      <c r="Q5" s="17"/>
      <c r="R5" s="17"/>
      <c r="S5" s="17"/>
      <c r="T5" s="17" t="s">
        <v>54</v>
      </c>
      <c r="U5" s="17"/>
      <c r="V5" s="17"/>
      <c r="W5" s="17"/>
      <c r="X5" s="17"/>
      <c r="Y5" s="17" t="s">
        <v>55</v>
      </c>
      <c r="Z5" s="17"/>
      <c r="AA5" s="17"/>
      <c r="AB5" s="17"/>
      <c r="AC5" s="17"/>
      <c r="AD5" s="17"/>
      <c r="AE5" s="17"/>
      <c r="AF5" s="17" t="s">
        <v>42</v>
      </c>
      <c r="AG5" s="17"/>
      <c r="AH5" s="17" t="s">
        <v>43</v>
      </c>
      <c r="AI5" s="17"/>
      <c r="AJ5" s="17" t="s">
        <v>56</v>
      </c>
      <c r="AK5" s="17"/>
      <c r="AL5" s="17"/>
      <c r="AM5" s="17"/>
      <c r="AN5" s="17"/>
      <c r="AO5" s="17"/>
      <c r="AP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R6" s="13" t="s">
        <v>31</v>
      </c>
      <c r="T6" s="13" t="s">
        <v>32</v>
      </c>
      <c r="U6" s="13" t="s">
        <v>33</v>
      </c>
      <c r="V6" s="13" t="s">
        <v>34</v>
      </c>
      <c r="W6" s="13" t="s">
        <v>35</v>
      </c>
      <c r="Y6" s="13" t="s">
        <v>36</v>
      </c>
      <c r="Z6" s="13" t="s">
        <v>37</v>
      </c>
      <c r="AA6" s="13" t="s">
        <v>38</v>
      </c>
      <c r="AB6" s="13" t="s">
        <v>39</v>
      </c>
      <c r="AC6" s="13" t="s">
        <v>40</v>
      </c>
      <c r="AD6" s="13" t="s">
        <v>41</v>
      </c>
      <c r="AF6" s="13" t="s">
        <v>42</v>
      </c>
      <c r="AH6" s="13" t="s">
        <v>43</v>
      </c>
      <c r="AJ6" s="13" t="s">
        <v>44</v>
      </c>
      <c r="AK6" s="13" t="s">
        <v>45</v>
      </c>
      <c r="AL6" s="13" t="s">
        <v>46</v>
      </c>
      <c r="AM6" s="13" t="s">
        <v>47</v>
      </c>
      <c r="AN6" s="13" t="s">
        <v>48</v>
      </c>
      <c r="AO6" s="13" t="s">
        <v>49</v>
      </c>
      <c r="AP6" s="13" t="s">
        <v>50</v>
      </c>
    </row>
    <row r="7" ht="30" customHeight="1">
      <c r="B7" s="11" t="s">
        <v>19</v>
      </c>
      <c r="C7" s="11" t="n">
        <v>188</v>
      </c>
      <c r="D7" s="11" t="n">
        <v>88</v>
      </c>
      <c r="E7" s="11" t="n">
        <v>100</v>
      </c>
      <c r="F7" s="11"/>
      <c r="G7" s="11" t="n">
        <v>28</v>
      </c>
      <c r="H7" s="11" t="n">
        <v>28</v>
      </c>
      <c r="I7" s="11" t="n">
        <v>37</v>
      </c>
      <c r="J7" s="11" t="n">
        <v>27</v>
      </c>
      <c r="K7" s="11" t="n">
        <v>29</v>
      </c>
      <c r="L7" s="11" t="n">
        <v>39</v>
      </c>
      <c r="M7" s="11"/>
      <c r="N7" s="11" t="n">
        <v>9</v>
      </c>
      <c r="O7" s="11" t="n">
        <v>35</v>
      </c>
      <c r="P7" s="11" t="n">
        <v>45</v>
      </c>
      <c r="Q7" s="11" t="n">
        <v>71</v>
      </c>
      <c r="R7" s="11" t="n">
        <v>28</v>
      </c>
      <c r="S7" s="11"/>
      <c r="T7" s="11" t="n">
        <v>12</v>
      </c>
      <c r="U7" s="11" t="n">
        <v>27</v>
      </c>
      <c r="V7" s="11" t="n">
        <v>32</v>
      </c>
      <c r="W7" s="11" t="n">
        <v>92</v>
      </c>
      <c r="X7" s="11"/>
      <c r="Y7" s="11" t="n">
        <v>85</v>
      </c>
      <c r="Z7" s="11" t="n">
        <v>15</v>
      </c>
      <c r="AA7" s="11" t="n">
        <v>48</v>
      </c>
      <c r="AB7" s="11" t="n">
        <v>11</v>
      </c>
      <c r="AC7" s="11" t="n">
        <v>15</v>
      </c>
      <c r="AD7" s="11" t="n">
        <v>11</v>
      </c>
      <c r="AE7" s="11"/>
      <c r="AF7" s="11" t="n">
        <v>90</v>
      </c>
      <c r="AG7" s="11"/>
      <c r="AH7" s="11" t="n">
        <v>178</v>
      </c>
      <c r="AI7" s="11"/>
      <c r="AJ7" s="11" t="n">
        <v>50</v>
      </c>
      <c r="AK7" s="11" t="n">
        <v>37</v>
      </c>
      <c r="AL7" s="11" t="n">
        <v>40</v>
      </c>
      <c r="AM7" s="11" t="n">
        <v>20</v>
      </c>
      <c r="AN7" s="11" t="n">
        <v>11</v>
      </c>
      <c r="AO7" s="11" t="n">
        <v>12</v>
      </c>
      <c r="AP7" s="11" t="n">
        <v>18</v>
      </c>
    </row>
    <row r="8" ht="30" customHeight="1">
      <c r="B8" s="12" t="s">
        <v>20</v>
      </c>
      <c r="C8" s="12" t="n">
        <v>193</v>
      </c>
      <c r="D8" s="12" t="n">
        <v>87</v>
      </c>
      <c r="E8" s="12" t="n">
        <v>106</v>
      </c>
      <c r="F8" s="12"/>
      <c r="G8" s="12" t="n">
        <v>25</v>
      </c>
      <c r="H8" s="12" t="n">
        <v>24</v>
      </c>
      <c r="I8" s="12" t="n">
        <v>32</v>
      </c>
      <c r="J8" s="12" t="n">
        <v>27</v>
      </c>
      <c r="K8" s="12" t="n">
        <v>35</v>
      </c>
      <c r="L8" s="12" t="n">
        <v>50</v>
      </c>
      <c r="M8" s="12"/>
      <c r="N8" s="12" t="n">
        <v>11</v>
      </c>
      <c r="O8" s="12" t="n">
        <v>40</v>
      </c>
      <c r="P8" s="12" t="n">
        <v>59</v>
      </c>
      <c r="Q8" s="12" t="n">
        <v>60</v>
      </c>
      <c r="R8" s="12" t="n">
        <v>22</v>
      </c>
      <c r="S8" s="12"/>
      <c r="T8" s="12" t="n">
        <v>11</v>
      </c>
      <c r="U8" s="12" t="n">
        <v>36</v>
      </c>
      <c r="V8" s="12" t="n">
        <v>32</v>
      </c>
      <c r="W8" s="12" t="n">
        <v>86</v>
      </c>
      <c r="X8" s="12"/>
      <c r="Y8" s="12" t="n">
        <v>76</v>
      </c>
      <c r="Z8" s="12" t="n">
        <v>15</v>
      </c>
      <c r="AA8" s="12" t="n">
        <v>61</v>
      </c>
      <c r="AB8" s="12" t="n">
        <v>14</v>
      </c>
      <c r="AC8" s="12" t="n">
        <v>13</v>
      </c>
      <c r="AD8" s="12" t="n">
        <v>11</v>
      </c>
      <c r="AE8" s="12"/>
      <c r="AF8" s="12" t="n">
        <v>100</v>
      </c>
      <c r="AG8" s="12"/>
      <c r="AH8" s="12" t="n">
        <v>183</v>
      </c>
      <c r="AI8" s="12"/>
      <c r="AJ8" s="12" t="n">
        <v>46</v>
      </c>
      <c r="AK8" s="12" t="n">
        <v>38</v>
      </c>
      <c r="AL8" s="12" t="n">
        <v>35</v>
      </c>
      <c r="AM8" s="12" t="n">
        <v>21</v>
      </c>
      <c r="AN8" s="12" t="n">
        <v>15</v>
      </c>
      <c r="AO8" s="12" t="n">
        <v>10</v>
      </c>
      <c r="AP8" s="12" t="n">
        <v>28</v>
      </c>
    </row>
    <row r="9">
      <c r="B9" s="20" t="s">
        <v>436</v>
      </c>
      <c r="C9" s="19" t="n">
        <v>0.295386839972923</v>
      </c>
      <c r="D9" s="19" t="n">
        <v>0.282063557411803</v>
      </c>
      <c r="E9" s="19" t="n">
        <v>0.306366146801974</v>
      </c>
      <c r="F9" s="19"/>
      <c r="G9" s="19" t="n">
        <v>0.298330503822254</v>
      </c>
      <c r="H9" s="19" t="n">
        <v>0.485585610133107</v>
      </c>
      <c r="I9" s="19" t="n">
        <v>0.139457678250384</v>
      </c>
      <c r="J9" s="19" t="n">
        <v>0.220265080516825</v>
      </c>
      <c r="K9" s="19" t="n">
        <v>0.174168662888984</v>
      </c>
      <c r="L9" s="19" t="n">
        <v>0.428029503886311</v>
      </c>
      <c r="M9" s="19"/>
      <c r="N9" s="19" t="n">
        <v>0.0945191662454541</v>
      </c>
      <c r="O9" s="19" t="n">
        <v>0.29202906861791</v>
      </c>
      <c r="P9" s="19" t="n">
        <v>0.287758547721774</v>
      </c>
      <c r="Q9" s="19" t="n">
        <v>0.295744869455017</v>
      </c>
      <c r="R9" s="19" t="n">
        <v>0.422328203795306</v>
      </c>
      <c r="S9" s="19"/>
      <c r="T9" s="19" t="n">
        <v>0.330994467607188</v>
      </c>
      <c r="U9" s="19" t="n">
        <v>0.246179417445097</v>
      </c>
      <c r="V9" s="19" t="n">
        <v>0.424506406760805</v>
      </c>
      <c r="W9" s="19" t="n">
        <v>0.2573158437729</v>
      </c>
      <c r="X9" s="19"/>
      <c r="Y9" s="19" t="n">
        <v>0.323780321580242</v>
      </c>
      <c r="Z9" s="19" t="n">
        <v>0.266019669146751</v>
      </c>
      <c r="AA9" s="19" t="n">
        <v>0.36247524595305</v>
      </c>
      <c r="AB9" s="19" t="n">
        <v>0.051822004357346</v>
      </c>
      <c r="AC9" s="19" t="n">
        <v>0.284416560245357</v>
      </c>
      <c r="AD9" s="19" t="n">
        <v>0.0901360927419291</v>
      </c>
      <c r="AE9" s="19"/>
      <c r="AF9" s="19" t="n">
        <v>0.244397683035215</v>
      </c>
      <c r="AG9" s="19"/>
      <c r="AH9" s="19" t="n">
        <v>0.296876766791097</v>
      </c>
      <c r="AI9" s="19"/>
      <c r="AJ9" s="19" t="n">
        <v>0.26351077301549</v>
      </c>
      <c r="AK9" s="19" t="n">
        <v>0.336096056116441</v>
      </c>
      <c r="AL9" s="19" t="n">
        <v>0.326418632504199</v>
      </c>
      <c r="AM9" s="19" t="n">
        <v>0.296559777965782</v>
      </c>
      <c r="AN9" s="19" t="n">
        <v>0.380440733534145</v>
      </c>
      <c r="AO9" s="19" t="n">
        <v>0.194758635376166</v>
      </c>
      <c r="AP9" s="19" t="n">
        <v>0.244768852277983</v>
      </c>
    </row>
    <row r="10">
      <c r="B10" s="20" t="s">
        <v>434</v>
      </c>
      <c r="C10" s="19" t="n">
        <v>0.48874409743816</v>
      </c>
      <c r="D10" s="19" t="n">
        <v>0.499545909525916</v>
      </c>
      <c r="E10" s="19" t="n">
        <v>0.479842656770128</v>
      </c>
      <c r="F10" s="19"/>
      <c r="G10" s="19" t="n">
        <v>0.617563400977529</v>
      </c>
      <c r="H10" s="19" t="n">
        <v>0.514414389866893</v>
      </c>
      <c r="I10" s="19" t="n">
        <v>0.616793574262108</v>
      </c>
      <c r="J10" s="19" t="n">
        <v>0.614262120160686</v>
      </c>
      <c r="K10" s="19" t="n">
        <v>0.352311040233053</v>
      </c>
      <c r="L10" s="19" t="n">
        <v>0.359996863119688</v>
      </c>
      <c r="M10" s="19"/>
      <c r="N10" s="19" t="n">
        <v>0.905480833754546</v>
      </c>
      <c r="O10" s="19" t="n">
        <v>0.520544555707166</v>
      </c>
      <c r="P10" s="19" t="n">
        <v>0.36856064407872</v>
      </c>
      <c r="Q10" s="19" t="n">
        <v>0.532448845648077</v>
      </c>
      <c r="R10" s="19" t="n">
        <v>0.423360518398801</v>
      </c>
      <c r="S10" s="19"/>
      <c r="T10" s="19" t="n">
        <v>0.444067525931457</v>
      </c>
      <c r="U10" s="19" t="n">
        <v>0.53225457060955</v>
      </c>
      <c r="V10" s="19" t="n">
        <v>0.365309835034628</v>
      </c>
      <c r="W10" s="19" t="n">
        <v>0.559735145445781</v>
      </c>
      <c r="X10" s="19"/>
      <c r="Y10" s="19" t="n">
        <v>0.545551014023691</v>
      </c>
      <c r="Z10" s="19" t="n">
        <v>0.664664485358671</v>
      </c>
      <c r="AA10" s="19" t="n">
        <v>0.355860993048068</v>
      </c>
      <c r="AB10" s="19" t="n">
        <v>0.30434877174057</v>
      </c>
      <c r="AC10" s="19" t="n">
        <v>0.653667429406293</v>
      </c>
      <c r="AD10" s="19" t="n">
        <v>0.799272913221181</v>
      </c>
      <c r="AE10" s="19"/>
      <c r="AF10" s="19" t="n">
        <v>0.519330169476379</v>
      </c>
      <c r="AG10" s="19"/>
      <c r="AH10" s="19" t="n">
        <v>0.492845600267156</v>
      </c>
      <c r="AI10" s="19"/>
      <c r="AJ10" s="19" t="n">
        <v>0.559002808675258</v>
      </c>
      <c r="AK10" s="19" t="n">
        <v>0.459032279562381</v>
      </c>
      <c r="AL10" s="19" t="n">
        <v>0.576779819801985</v>
      </c>
      <c r="AM10" s="19" t="n">
        <v>0.389347245588633</v>
      </c>
      <c r="AN10" s="19" t="n">
        <v>0.441728464265312</v>
      </c>
      <c r="AO10" s="19" t="n">
        <v>0.5807033089612</v>
      </c>
      <c r="AP10" s="19" t="n">
        <v>0.370428961590732</v>
      </c>
    </row>
    <row r="11">
      <c r="B11" s="20" t="s">
        <v>209</v>
      </c>
      <c r="C11" s="21" t="n">
        <v>0.215869062588917</v>
      </c>
      <c r="D11" s="21" t="n">
        <v>0.218390533062282</v>
      </c>
      <c r="E11" s="21" t="n">
        <v>0.213791196427898</v>
      </c>
      <c r="F11" s="21"/>
      <c r="G11" s="21" t="n">
        <v>0.084106095200217</v>
      </c>
      <c r="H11" s="21" t="n">
        <v>0</v>
      </c>
      <c r="I11" s="21" t="n">
        <v>0.243748747487507</v>
      </c>
      <c r="J11" s="21" t="n">
        <v>0.165472799322489</v>
      </c>
      <c r="K11" s="21" t="n">
        <v>0.473520296877963</v>
      </c>
      <c r="L11" s="21" t="n">
        <v>0.211973632994001</v>
      </c>
      <c r="M11" s="21"/>
      <c r="N11" s="21" t="n">
        <v>0</v>
      </c>
      <c r="O11" s="21" t="n">
        <v>0.187426375674924</v>
      </c>
      <c r="P11" s="21" t="n">
        <v>0.343680808199506</v>
      </c>
      <c r="Q11" s="21" t="n">
        <v>0.171806284896906</v>
      </c>
      <c r="R11" s="21" t="n">
        <v>0.154311277805892</v>
      </c>
      <c r="S11" s="21"/>
      <c r="T11" s="21" t="n">
        <v>0.224938006461355</v>
      </c>
      <c r="U11" s="21" t="n">
        <v>0.221566011945354</v>
      </c>
      <c r="V11" s="21" t="n">
        <v>0.210183758204567</v>
      </c>
      <c r="W11" s="21" t="n">
        <v>0.182949010781319</v>
      </c>
      <c r="X11" s="21"/>
      <c r="Y11" s="21" t="n">
        <v>0.130668664396067</v>
      </c>
      <c r="Z11" s="21" t="n">
        <v>0.0693158454945775</v>
      </c>
      <c r="AA11" s="21" t="n">
        <v>0.281663760998882</v>
      </c>
      <c r="AB11" s="21" t="n">
        <v>0.643829223902084</v>
      </c>
      <c r="AC11" s="21" t="n">
        <v>0.0619160103483502</v>
      </c>
      <c r="AD11" s="21" t="n">
        <v>0.11059099403689</v>
      </c>
      <c r="AE11" s="21"/>
      <c r="AF11" s="21" t="n">
        <v>0.236272147488406</v>
      </c>
      <c r="AG11" s="21"/>
      <c r="AH11" s="21" t="n">
        <v>0.210277632941747</v>
      </c>
      <c r="AI11" s="21"/>
      <c r="AJ11" s="21" t="n">
        <v>0.177486418309252</v>
      </c>
      <c r="AK11" s="21" t="n">
        <v>0.204871664321178</v>
      </c>
      <c r="AL11" s="21" t="n">
        <v>0.0968015476938161</v>
      </c>
      <c r="AM11" s="21" t="n">
        <v>0.314092976445585</v>
      </c>
      <c r="AN11" s="21" t="n">
        <v>0.177830802200543</v>
      </c>
      <c r="AO11" s="21" t="n">
        <v>0.224538055662635</v>
      </c>
      <c r="AP11" s="21" t="n">
        <v>0.384802186131284</v>
      </c>
    </row>
    <row r="12">
      <c r="B12" s="18" t="s">
        <v>351</v>
      </c>
    </row>
    <row r="13">
      <c r="B13" t="s">
        <v>65</v>
      </c>
    </row>
    <row r="14">
      <c r="B14" t="s">
        <v>66</v>
      </c>
    </row>
    <row r="16">
      <c r="B16" s="9" t="str">
        <f>=HYPERLINK("#'Contents'!A1", "Return to Contents")</f>
      </c>
    </row>
  </sheetData>
  <mergeCells count="9">
    <mergeCell ref="D5:E5"/>
    <mergeCell ref="G5:L5"/>
    <mergeCell ref="N5:R5"/>
    <mergeCell ref="T5:W5"/>
    <mergeCell ref="Y5:AD5"/>
    <mergeCell ref="AF5:AF5"/>
    <mergeCell ref="AH5:AH5"/>
    <mergeCell ref="AJ5:AP5"/>
    <mergeCell ref="D2:AJ2"/>
  </mergeCells>
  <pageMargins left="0.7" right="0.7" top="0.75" bottom="0.75" header="0.3" footer="0.3"/>
  <pageSetup paperSize="9" orientation="portrait" horizontalDpi="300" verticalDpi="300" r:id="rId2"/>
  <drawing r:id="rId1"/>
</worksheet>
</file>

<file path=xl/worksheets/sheet14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2.21" hidden="0" customWidth="1"/>
    <col min="20" max="20" width="10.71" hidden="0" customWidth="1"/>
    <col min="21" max="21" width="10.71" hidden="0" customWidth="1"/>
    <col min="22" max="22" width="10.71" hidden="0" customWidth="1"/>
    <col min="23" max="23" width="10.71" hidden="0" customWidth="1"/>
    <col min="24" max="24" width="2.2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2.21" hidden="0" customWidth="1"/>
    <col min="34" max="34" width="10.71" hidden="0" customWidth="1"/>
    <col min="35" max="35" width="2.2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s>
  <sheetData>
    <row r="2" ht="40" customHeight="1">
      <c r="D2" s="16" t="s">
        <v>439</v>
      </c>
    </row>
    <row r="5" ht="30" customHeight="1">
      <c r="B5" s="17"/>
      <c r="C5" s="17"/>
      <c r="D5" s="17" t="s">
        <v>51</v>
      </c>
      <c r="E5" s="17"/>
      <c r="F5" s="17"/>
      <c r="G5" s="17" t="s">
        <v>52</v>
      </c>
      <c r="H5" s="17"/>
      <c r="I5" s="17"/>
      <c r="J5" s="17"/>
      <c r="K5" s="17"/>
      <c r="L5" s="17"/>
      <c r="M5" s="17"/>
      <c r="N5" s="17" t="s">
        <v>53</v>
      </c>
      <c r="O5" s="17"/>
      <c r="P5" s="17"/>
      <c r="Q5" s="17"/>
      <c r="R5" s="17"/>
      <c r="S5" s="17"/>
      <c r="T5" s="17" t="s">
        <v>54</v>
      </c>
      <c r="U5" s="17"/>
      <c r="V5" s="17"/>
      <c r="W5" s="17"/>
      <c r="X5" s="17"/>
      <c r="Y5" s="17" t="s">
        <v>55</v>
      </c>
      <c r="Z5" s="17"/>
      <c r="AA5" s="17"/>
      <c r="AB5" s="17"/>
      <c r="AC5" s="17"/>
      <c r="AD5" s="17"/>
      <c r="AE5" s="17"/>
      <c r="AF5" s="17" t="s">
        <v>42</v>
      </c>
      <c r="AG5" s="17"/>
      <c r="AH5" s="17" t="s">
        <v>43</v>
      </c>
      <c r="AI5" s="17"/>
      <c r="AJ5" s="17" t="s">
        <v>56</v>
      </c>
      <c r="AK5" s="17"/>
      <c r="AL5" s="17"/>
      <c r="AM5" s="17"/>
      <c r="AN5" s="17"/>
      <c r="AO5" s="17"/>
      <c r="AP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R6" s="13" t="s">
        <v>31</v>
      </c>
      <c r="T6" s="13" t="s">
        <v>32</v>
      </c>
      <c r="U6" s="13" t="s">
        <v>33</v>
      </c>
      <c r="V6" s="13" t="s">
        <v>34</v>
      </c>
      <c r="W6" s="13" t="s">
        <v>35</v>
      </c>
      <c r="Y6" s="13" t="s">
        <v>36</v>
      </c>
      <c r="Z6" s="13" t="s">
        <v>37</v>
      </c>
      <c r="AA6" s="13" t="s">
        <v>38</v>
      </c>
      <c r="AB6" s="13" t="s">
        <v>39</v>
      </c>
      <c r="AC6" s="13" t="s">
        <v>40</v>
      </c>
      <c r="AD6" s="13" t="s">
        <v>41</v>
      </c>
      <c r="AF6" s="13" t="s">
        <v>42</v>
      </c>
      <c r="AH6" s="13" t="s">
        <v>43</v>
      </c>
      <c r="AJ6" s="13" t="s">
        <v>44</v>
      </c>
      <c r="AK6" s="13" t="s">
        <v>45</v>
      </c>
      <c r="AL6" s="13" t="s">
        <v>46</v>
      </c>
      <c r="AM6" s="13" t="s">
        <v>47</v>
      </c>
      <c r="AN6" s="13" t="s">
        <v>48</v>
      </c>
      <c r="AO6" s="13" t="s">
        <v>49</v>
      </c>
      <c r="AP6" s="13" t="s">
        <v>50</v>
      </c>
    </row>
    <row r="7" ht="30" customHeight="1">
      <c r="B7" s="11" t="s">
        <v>19</v>
      </c>
      <c r="C7" s="11" t="n">
        <v>203</v>
      </c>
      <c r="D7" s="11" t="n">
        <v>104</v>
      </c>
      <c r="E7" s="11" t="n">
        <v>99</v>
      </c>
      <c r="F7" s="11"/>
      <c r="G7" s="11" t="n">
        <v>24</v>
      </c>
      <c r="H7" s="11" t="n">
        <v>47</v>
      </c>
      <c r="I7" s="11" t="n">
        <v>31</v>
      </c>
      <c r="J7" s="11" t="n">
        <v>32</v>
      </c>
      <c r="K7" s="11" t="n">
        <v>27</v>
      </c>
      <c r="L7" s="11" t="n">
        <v>42</v>
      </c>
      <c r="M7" s="11"/>
      <c r="N7" s="11" t="n">
        <v>15</v>
      </c>
      <c r="O7" s="11" t="n">
        <v>42</v>
      </c>
      <c r="P7" s="11" t="n">
        <v>43</v>
      </c>
      <c r="Q7" s="11" t="n">
        <v>74</v>
      </c>
      <c r="R7" s="11" t="n">
        <v>29</v>
      </c>
      <c r="S7" s="11"/>
      <c r="T7" s="11" t="n">
        <v>11</v>
      </c>
      <c r="U7" s="11" t="n">
        <v>32</v>
      </c>
      <c r="V7" s="11" t="n">
        <v>35</v>
      </c>
      <c r="W7" s="11" t="n">
        <v>104</v>
      </c>
      <c r="X7" s="11"/>
      <c r="Y7" s="11" t="n">
        <v>87</v>
      </c>
      <c r="Z7" s="11" t="n">
        <v>22</v>
      </c>
      <c r="AA7" s="11" t="n">
        <v>52</v>
      </c>
      <c r="AB7" s="11" t="n">
        <v>12</v>
      </c>
      <c r="AC7" s="11" t="n">
        <v>15</v>
      </c>
      <c r="AD7" s="11" t="n">
        <v>12</v>
      </c>
      <c r="AE7" s="11"/>
      <c r="AF7" s="11" t="n">
        <v>99</v>
      </c>
      <c r="AG7" s="11"/>
      <c r="AH7" s="11" t="n">
        <v>192</v>
      </c>
      <c r="AI7" s="11"/>
      <c r="AJ7" s="11" t="n">
        <v>54</v>
      </c>
      <c r="AK7" s="11" t="n">
        <v>49</v>
      </c>
      <c r="AL7" s="11" t="n">
        <v>32</v>
      </c>
      <c r="AM7" s="11" t="n">
        <v>17</v>
      </c>
      <c r="AN7" s="11" t="n">
        <v>16</v>
      </c>
      <c r="AO7" s="11" t="n">
        <v>20</v>
      </c>
      <c r="AP7" s="11" t="n">
        <v>15</v>
      </c>
    </row>
    <row r="8" ht="30" customHeight="1">
      <c r="B8" s="12" t="s">
        <v>20</v>
      </c>
      <c r="C8" s="12" t="n">
        <v>211</v>
      </c>
      <c r="D8" s="12" t="n">
        <v>108</v>
      </c>
      <c r="E8" s="12" t="n">
        <v>104</v>
      </c>
      <c r="F8" s="12"/>
      <c r="G8" s="12" t="n">
        <v>20</v>
      </c>
      <c r="H8" s="12" t="n">
        <v>46</v>
      </c>
      <c r="I8" s="12" t="n">
        <v>28</v>
      </c>
      <c r="J8" s="12" t="n">
        <v>30</v>
      </c>
      <c r="K8" s="12" t="n">
        <v>33</v>
      </c>
      <c r="L8" s="12" t="n">
        <v>55</v>
      </c>
      <c r="M8" s="12"/>
      <c r="N8" s="12" t="n">
        <v>20</v>
      </c>
      <c r="O8" s="12" t="n">
        <v>49</v>
      </c>
      <c r="P8" s="12" t="n">
        <v>55</v>
      </c>
      <c r="Q8" s="12" t="n">
        <v>63</v>
      </c>
      <c r="R8" s="12" t="n">
        <v>24</v>
      </c>
      <c r="S8" s="12"/>
      <c r="T8" s="12" t="n">
        <v>10</v>
      </c>
      <c r="U8" s="12" t="n">
        <v>38</v>
      </c>
      <c r="V8" s="12" t="n">
        <v>42</v>
      </c>
      <c r="W8" s="12" t="n">
        <v>98</v>
      </c>
      <c r="X8" s="12"/>
      <c r="Y8" s="12" t="n">
        <v>80</v>
      </c>
      <c r="Z8" s="12" t="n">
        <v>23</v>
      </c>
      <c r="AA8" s="12" t="n">
        <v>65</v>
      </c>
      <c r="AB8" s="12" t="n">
        <v>13</v>
      </c>
      <c r="AC8" s="12" t="n">
        <v>12</v>
      </c>
      <c r="AD8" s="12" t="n">
        <v>14</v>
      </c>
      <c r="AE8" s="12"/>
      <c r="AF8" s="12" t="n">
        <v>102</v>
      </c>
      <c r="AG8" s="12"/>
      <c r="AH8" s="12" t="n">
        <v>200</v>
      </c>
      <c r="AI8" s="12"/>
      <c r="AJ8" s="12" t="n">
        <v>52</v>
      </c>
      <c r="AK8" s="12" t="n">
        <v>54</v>
      </c>
      <c r="AL8" s="12" t="n">
        <v>27</v>
      </c>
      <c r="AM8" s="12" t="n">
        <v>18</v>
      </c>
      <c r="AN8" s="12" t="n">
        <v>20</v>
      </c>
      <c r="AO8" s="12" t="n">
        <v>19</v>
      </c>
      <c r="AP8" s="12" t="n">
        <v>21</v>
      </c>
    </row>
    <row r="9">
      <c r="B9" s="20" t="s">
        <v>438</v>
      </c>
      <c r="C9" s="19" t="n">
        <v>0.348118568943541</v>
      </c>
      <c r="D9" s="19" t="n">
        <v>0.344819357144687</v>
      </c>
      <c r="E9" s="19" t="n">
        <v>0.351544659636259</v>
      </c>
      <c r="F9" s="19"/>
      <c r="G9" s="19" t="n">
        <v>0.238178186190264</v>
      </c>
      <c r="H9" s="19" t="n">
        <v>0.315351718412041</v>
      </c>
      <c r="I9" s="19" t="n">
        <v>0.405395587741328</v>
      </c>
      <c r="J9" s="19" t="n">
        <v>0.349921027806603</v>
      </c>
      <c r="K9" s="19" t="n">
        <v>0.403568848567027</v>
      </c>
      <c r="L9" s="19" t="n">
        <v>0.352010342175722</v>
      </c>
      <c r="M9" s="19"/>
      <c r="N9" s="19" t="n">
        <v>0.285847753723038</v>
      </c>
      <c r="O9" s="19" t="n">
        <v>0.235989049645298</v>
      </c>
      <c r="P9" s="19" t="n">
        <v>0.345669571153968</v>
      </c>
      <c r="Q9" s="19" t="n">
        <v>0.392818706970455</v>
      </c>
      <c r="R9" s="19" t="n">
        <v>0.518970964222039</v>
      </c>
      <c r="S9" s="19"/>
      <c r="T9" s="19" t="n">
        <v>0.367724786530743</v>
      </c>
      <c r="U9" s="19" t="n">
        <v>0.322062174996305</v>
      </c>
      <c r="V9" s="19" t="n">
        <v>0.299369786766681</v>
      </c>
      <c r="W9" s="19" t="n">
        <v>0.36917024697564</v>
      </c>
      <c r="X9" s="19"/>
      <c r="Y9" s="19" t="n">
        <v>0.310836610054941</v>
      </c>
      <c r="Z9" s="19" t="n">
        <v>0.364391027619276</v>
      </c>
      <c r="AA9" s="19" t="n">
        <v>0.381528669500191</v>
      </c>
      <c r="AB9" s="19" t="n">
        <v>0.406813077867273</v>
      </c>
      <c r="AC9" s="19" t="n">
        <v>0.2948236899153</v>
      </c>
      <c r="AD9" s="19" t="n">
        <v>0.351354916536222</v>
      </c>
      <c r="AE9" s="19"/>
      <c r="AF9" s="19" t="n">
        <v>0.322603387212395</v>
      </c>
      <c r="AG9" s="19"/>
      <c r="AH9" s="19" t="n">
        <v>0.333304346546196</v>
      </c>
      <c r="AI9" s="19"/>
      <c r="AJ9" s="19" t="n">
        <v>0.465429971904935</v>
      </c>
      <c r="AK9" s="19" t="n">
        <v>0.27539279760752</v>
      </c>
      <c r="AL9" s="19" t="n">
        <v>0.329694666772185</v>
      </c>
      <c r="AM9" s="19" t="n">
        <v>0.168452092204903</v>
      </c>
      <c r="AN9" s="19" t="n">
        <v>0.470076645931746</v>
      </c>
      <c r="AO9" s="19" t="n">
        <v>0.408940995724633</v>
      </c>
      <c r="AP9" s="19" t="n">
        <v>0.253129360416629</v>
      </c>
    </row>
    <row r="10">
      <c r="B10" s="20" t="s">
        <v>434</v>
      </c>
      <c r="C10" s="19" t="n">
        <v>0.456293811509987</v>
      </c>
      <c r="D10" s="19" t="n">
        <v>0.4848179196495</v>
      </c>
      <c r="E10" s="19" t="n">
        <v>0.426672742184025</v>
      </c>
      <c r="F10" s="19"/>
      <c r="G10" s="19" t="n">
        <v>0.720713739250566</v>
      </c>
      <c r="H10" s="19" t="n">
        <v>0.581686434087819</v>
      </c>
      <c r="I10" s="19" t="n">
        <v>0.447650036289236</v>
      </c>
      <c r="J10" s="19" t="n">
        <v>0.474376571753957</v>
      </c>
      <c r="K10" s="19" t="n">
        <v>0.373537018548505</v>
      </c>
      <c r="L10" s="19" t="n">
        <v>0.298218596275785</v>
      </c>
      <c r="M10" s="19"/>
      <c r="N10" s="19" t="n">
        <v>0.33761482105043</v>
      </c>
      <c r="O10" s="19" t="n">
        <v>0.628351301765054</v>
      </c>
      <c r="P10" s="19" t="n">
        <v>0.382209293293836</v>
      </c>
      <c r="Q10" s="19" t="n">
        <v>0.43479725443604</v>
      </c>
      <c r="R10" s="19" t="n">
        <v>0.426661316227751</v>
      </c>
      <c r="S10" s="19"/>
      <c r="T10" s="19" t="n">
        <v>0.521404187382547</v>
      </c>
      <c r="U10" s="19" t="n">
        <v>0.447788907091431</v>
      </c>
      <c r="V10" s="19" t="n">
        <v>0.442911555164256</v>
      </c>
      <c r="W10" s="19" t="n">
        <v>0.503803473253595</v>
      </c>
      <c r="X10" s="19"/>
      <c r="Y10" s="19" t="n">
        <v>0.522153925289837</v>
      </c>
      <c r="Z10" s="19" t="n">
        <v>0.536616987256817</v>
      </c>
      <c r="AA10" s="19" t="n">
        <v>0.300169551020392</v>
      </c>
      <c r="AB10" s="19" t="n">
        <v>0.547773159960476</v>
      </c>
      <c r="AC10" s="19" t="n">
        <v>0.634588528984074</v>
      </c>
      <c r="AD10" s="19" t="n">
        <v>0.480527801477299</v>
      </c>
      <c r="AE10" s="19"/>
      <c r="AF10" s="19" t="n">
        <v>0.472186768374187</v>
      </c>
      <c r="AG10" s="19"/>
      <c r="AH10" s="19" t="n">
        <v>0.4604453622777</v>
      </c>
      <c r="AI10" s="19"/>
      <c r="AJ10" s="19" t="n">
        <v>0.346906082950686</v>
      </c>
      <c r="AK10" s="19" t="n">
        <v>0.543604523113881</v>
      </c>
      <c r="AL10" s="19" t="n">
        <v>0.499178125183763</v>
      </c>
      <c r="AM10" s="19" t="n">
        <v>0.483595358329977</v>
      </c>
      <c r="AN10" s="19" t="n">
        <v>0.386659845900978</v>
      </c>
      <c r="AO10" s="19" t="n">
        <v>0.437341813182126</v>
      </c>
      <c r="AP10" s="19" t="n">
        <v>0.508112569377031</v>
      </c>
    </row>
    <row r="11">
      <c r="B11" s="20" t="s">
        <v>209</v>
      </c>
      <c r="C11" s="21" t="n">
        <v>0.195587619546473</v>
      </c>
      <c r="D11" s="21" t="n">
        <v>0.170362723205813</v>
      </c>
      <c r="E11" s="21" t="n">
        <v>0.221782598179716</v>
      </c>
      <c r="F11" s="21"/>
      <c r="G11" s="21" t="n">
        <v>0.0411080745591704</v>
      </c>
      <c r="H11" s="21" t="n">
        <v>0.102961847500139</v>
      </c>
      <c r="I11" s="21" t="n">
        <v>0.146954375969436</v>
      </c>
      <c r="J11" s="21" t="n">
        <v>0.175702400439439</v>
      </c>
      <c r="K11" s="21" t="n">
        <v>0.222894132884469</v>
      </c>
      <c r="L11" s="21" t="n">
        <v>0.349771061548493</v>
      </c>
      <c r="M11" s="21"/>
      <c r="N11" s="21" t="n">
        <v>0.376537425226531</v>
      </c>
      <c r="O11" s="21" t="n">
        <v>0.135659648589648</v>
      </c>
      <c r="P11" s="21" t="n">
        <v>0.272121135552196</v>
      </c>
      <c r="Q11" s="21" t="n">
        <v>0.172384038593505</v>
      </c>
      <c r="R11" s="21" t="n">
        <v>0.0543677195502104</v>
      </c>
      <c r="S11" s="21"/>
      <c r="T11" s="21" t="n">
        <v>0.11087102608671</v>
      </c>
      <c r="U11" s="21" t="n">
        <v>0.230148917912264</v>
      </c>
      <c r="V11" s="21" t="n">
        <v>0.257718658069062</v>
      </c>
      <c r="W11" s="21" t="n">
        <v>0.127026279770765</v>
      </c>
      <c r="X11" s="21"/>
      <c r="Y11" s="21" t="n">
        <v>0.167009464655222</v>
      </c>
      <c r="Z11" s="21" t="n">
        <v>0.0989919851239075</v>
      </c>
      <c r="AA11" s="21" t="n">
        <v>0.318301779479417</v>
      </c>
      <c r="AB11" s="21" t="n">
        <v>0.045413762172251</v>
      </c>
      <c r="AC11" s="21" t="n">
        <v>0.0705877811006257</v>
      </c>
      <c r="AD11" s="21" t="n">
        <v>0.168117281986479</v>
      </c>
      <c r="AE11" s="21"/>
      <c r="AF11" s="21" t="n">
        <v>0.205209844413418</v>
      </c>
      <c r="AG11" s="21"/>
      <c r="AH11" s="21" t="n">
        <v>0.206250291176104</v>
      </c>
      <c r="AI11" s="21"/>
      <c r="AJ11" s="21" t="n">
        <v>0.187663945144379</v>
      </c>
      <c r="AK11" s="21" t="n">
        <v>0.181002679278599</v>
      </c>
      <c r="AL11" s="21" t="n">
        <v>0.171127208044051</v>
      </c>
      <c r="AM11" s="21" t="n">
        <v>0.34795254946512</v>
      </c>
      <c r="AN11" s="21" t="n">
        <v>0.143263508167275</v>
      </c>
      <c r="AO11" s="21" t="n">
        <v>0.153717191093241</v>
      </c>
      <c r="AP11" s="21" t="n">
        <v>0.23875807020634</v>
      </c>
    </row>
    <row r="12">
      <c r="B12" s="18" t="s">
        <v>351</v>
      </c>
    </row>
    <row r="13">
      <c r="B13" t="s">
        <v>65</v>
      </c>
    </row>
    <row r="14">
      <c r="B14" t="s">
        <v>66</v>
      </c>
    </row>
    <row r="16">
      <c r="B16" s="9" t="str">
        <f>=HYPERLINK("#'Contents'!A1", "Return to Contents")</f>
      </c>
    </row>
  </sheetData>
  <mergeCells count="9">
    <mergeCell ref="D5:E5"/>
    <mergeCell ref="G5:L5"/>
    <mergeCell ref="N5:R5"/>
    <mergeCell ref="T5:W5"/>
    <mergeCell ref="Y5:AD5"/>
    <mergeCell ref="AF5:AF5"/>
    <mergeCell ref="AH5:AH5"/>
    <mergeCell ref="AJ5:AP5"/>
    <mergeCell ref="D2:AJ2"/>
  </mergeCells>
  <pageMargins left="0.7" right="0.7" top="0.75" bottom="0.75" header="0.3" footer="0.3"/>
  <pageSetup paperSize="9" orientation="portrait" horizontalDpi="300" verticalDpi="300" r:id="rId2"/>
  <drawing r:id="rId1"/>
</worksheet>
</file>

<file path=xl/worksheets/sheet14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2.21" hidden="0" customWidth="1"/>
    <col min="20" max="20" width="10.71" hidden="0" customWidth="1"/>
    <col min="21" max="21" width="10.71" hidden="0" customWidth="1"/>
    <col min="22" max="22" width="10.71" hidden="0" customWidth="1"/>
    <col min="23" max="23" width="10.71" hidden="0" customWidth="1"/>
    <col min="24" max="24" width="2.2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2.21" hidden="0" customWidth="1"/>
    <col min="34" max="34" width="10.71" hidden="0" customWidth="1"/>
    <col min="35" max="35" width="2.2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s>
  <sheetData>
    <row r="2" ht="40" customHeight="1">
      <c r="D2" s="16" t="s">
        <v>441</v>
      </c>
    </row>
    <row r="5" ht="30" customHeight="1">
      <c r="B5" s="17"/>
      <c r="C5" s="17"/>
      <c r="D5" s="17" t="s">
        <v>51</v>
      </c>
      <c r="E5" s="17"/>
      <c r="F5" s="17"/>
      <c r="G5" s="17" t="s">
        <v>52</v>
      </c>
      <c r="H5" s="17"/>
      <c r="I5" s="17"/>
      <c r="J5" s="17"/>
      <c r="K5" s="17"/>
      <c r="L5" s="17"/>
      <c r="M5" s="17"/>
      <c r="N5" s="17" t="s">
        <v>53</v>
      </c>
      <c r="O5" s="17"/>
      <c r="P5" s="17"/>
      <c r="Q5" s="17"/>
      <c r="R5" s="17"/>
      <c r="S5" s="17"/>
      <c r="T5" s="17" t="s">
        <v>54</v>
      </c>
      <c r="U5" s="17"/>
      <c r="V5" s="17"/>
      <c r="W5" s="17"/>
      <c r="X5" s="17"/>
      <c r="Y5" s="17" t="s">
        <v>55</v>
      </c>
      <c r="Z5" s="17"/>
      <c r="AA5" s="17"/>
      <c r="AB5" s="17"/>
      <c r="AC5" s="17"/>
      <c r="AD5" s="17"/>
      <c r="AE5" s="17"/>
      <c r="AF5" s="17" t="s">
        <v>42</v>
      </c>
      <c r="AG5" s="17"/>
      <c r="AH5" s="17" t="s">
        <v>43</v>
      </c>
      <c r="AI5" s="17"/>
      <c r="AJ5" s="17" t="s">
        <v>56</v>
      </c>
      <c r="AK5" s="17"/>
      <c r="AL5" s="17"/>
      <c r="AM5" s="17"/>
      <c r="AN5" s="17"/>
      <c r="AO5" s="17"/>
      <c r="AP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R6" s="13" t="s">
        <v>31</v>
      </c>
      <c r="T6" s="13" t="s">
        <v>32</v>
      </c>
      <c r="U6" s="13" t="s">
        <v>33</v>
      </c>
      <c r="V6" s="13" t="s">
        <v>34</v>
      </c>
      <c r="W6" s="13" t="s">
        <v>35</v>
      </c>
      <c r="Y6" s="13" t="s">
        <v>36</v>
      </c>
      <c r="Z6" s="13" t="s">
        <v>37</v>
      </c>
      <c r="AA6" s="13" t="s">
        <v>38</v>
      </c>
      <c r="AB6" s="13" t="s">
        <v>39</v>
      </c>
      <c r="AC6" s="13" t="s">
        <v>40</v>
      </c>
      <c r="AD6" s="13" t="s">
        <v>41</v>
      </c>
      <c r="AF6" s="13" t="s">
        <v>42</v>
      </c>
      <c r="AH6" s="13" t="s">
        <v>43</v>
      </c>
      <c r="AJ6" s="13" t="s">
        <v>44</v>
      </c>
      <c r="AK6" s="13" t="s">
        <v>45</v>
      </c>
      <c r="AL6" s="13" t="s">
        <v>46</v>
      </c>
      <c r="AM6" s="13" t="s">
        <v>47</v>
      </c>
      <c r="AN6" s="13" t="s">
        <v>48</v>
      </c>
      <c r="AO6" s="13" t="s">
        <v>49</v>
      </c>
      <c r="AP6" s="13" t="s">
        <v>50</v>
      </c>
    </row>
    <row r="7" ht="30" customHeight="1">
      <c r="B7" s="11" t="s">
        <v>19</v>
      </c>
      <c r="C7" s="11" t="n">
        <v>214</v>
      </c>
      <c r="D7" s="11" t="n">
        <v>123</v>
      </c>
      <c r="E7" s="11" t="n">
        <v>91</v>
      </c>
      <c r="F7" s="11"/>
      <c r="G7" s="11" t="n">
        <v>22</v>
      </c>
      <c r="H7" s="11" t="n">
        <v>37</v>
      </c>
      <c r="I7" s="11" t="n">
        <v>52</v>
      </c>
      <c r="J7" s="11" t="n">
        <v>45</v>
      </c>
      <c r="K7" s="11" t="n">
        <v>30</v>
      </c>
      <c r="L7" s="11" t="n">
        <v>28</v>
      </c>
      <c r="M7" s="11"/>
      <c r="N7" s="11" t="n">
        <v>12</v>
      </c>
      <c r="O7" s="11" t="n">
        <v>35</v>
      </c>
      <c r="P7" s="11" t="n">
        <v>48</v>
      </c>
      <c r="Q7" s="11" t="n">
        <v>77</v>
      </c>
      <c r="R7" s="11" t="n">
        <v>41</v>
      </c>
      <c r="S7" s="11"/>
      <c r="T7" s="11" t="n">
        <v>9</v>
      </c>
      <c r="U7" s="11" t="n">
        <v>39</v>
      </c>
      <c r="V7" s="11" t="n">
        <v>38</v>
      </c>
      <c r="W7" s="11" t="n">
        <v>111</v>
      </c>
      <c r="X7" s="11"/>
      <c r="Y7" s="11" t="n">
        <v>106</v>
      </c>
      <c r="Z7" s="11" t="n">
        <v>23</v>
      </c>
      <c r="AA7" s="11" t="n">
        <v>41</v>
      </c>
      <c r="AB7" s="11" t="n">
        <v>17</v>
      </c>
      <c r="AC7" s="11" t="n">
        <v>8</v>
      </c>
      <c r="AD7" s="11" t="n">
        <v>18</v>
      </c>
      <c r="AE7" s="11"/>
      <c r="AF7" s="11" t="n">
        <v>104</v>
      </c>
      <c r="AG7" s="11"/>
      <c r="AH7" s="11" t="n">
        <v>200</v>
      </c>
      <c r="AI7" s="11"/>
      <c r="AJ7" s="11" t="n">
        <v>61</v>
      </c>
      <c r="AK7" s="11" t="n">
        <v>38</v>
      </c>
      <c r="AL7" s="11" t="n">
        <v>44</v>
      </c>
      <c r="AM7" s="11" t="n">
        <v>18</v>
      </c>
      <c r="AN7" s="11" t="n">
        <v>9</v>
      </c>
      <c r="AO7" s="11" t="n">
        <v>18</v>
      </c>
      <c r="AP7" s="11" t="n">
        <v>26</v>
      </c>
    </row>
    <row r="8" ht="30" customHeight="1">
      <c r="B8" s="12" t="s">
        <v>20</v>
      </c>
      <c r="C8" s="12" t="n">
        <v>216</v>
      </c>
      <c r="D8" s="12" t="n">
        <v>125</v>
      </c>
      <c r="E8" s="12" t="n">
        <v>91</v>
      </c>
      <c r="F8" s="12"/>
      <c r="G8" s="12" t="n">
        <v>21</v>
      </c>
      <c r="H8" s="12" t="n">
        <v>35</v>
      </c>
      <c r="I8" s="12" t="n">
        <v>44</v>
      </c>
      <c r="J8" s="12" t="n">
        <v>48</v>
      </c>
      <c r="K8" s="12" t="n">
        <v>34</v>
      </c>
      <c r="L8" s="12" t="n">
        <v>33</v>
      </c>
      <c r="M8" s="12"/>
      <c r="N8" s="12" t="n">
        <v>17</v>
      </c>
      <c r="O8" s="12" t="n">
        <v>43</v>
      </c>
      <c r="P8" s="12" t="n">
        <v>61</v>
      </c>
      <c r="Q8" s="12" t="n">
        <v>62</v>
      </c>
      <c r="R8" s="12" t="n">
        <v>31</v>
      </c>
      <c r="S8" s="12"/>
      <c r="T8" s="12" t="n">
        <v>10</v>
      </c>
      <c r="U8" s="12" t="n">
        <v>48</v>
      </c>
      <c r="V8" s="12" t="n">
        <v>38</v>
      </c>
      <c r="W8" s="12" t="n">
        <v>103</v>
      </c>
      <c r="X8" s="12"/>
      <c r="Y8" s="12" t="n">
        <v>96</v>
      </c>
      <c r="Z8" s="12" t="n">
        <v>25</v>
      </c>
      <c r="AA8" s="12" t="n">
        <v>48</v>
      </c>
      <c r="AB8" s="12" t="n">
        <v>19</v>
      </c>
      <c r="AC8" s="12" t="n">
        <v>7</v>
      </c>
      <c r="AD8" s="12" t="n">
        <v>21</v>
      </c>
      <c r="AE8" s="12"/>
      <c r="AF8" s="12" t="n">
        <v>103</v>
      </c>
      <c r="AG8" s="12"/>
      <c r="AH8" s="12" t="n">
        <v>201</v>
      </c>
      <c r="AI8" s="12"/>
      <c r="AJ8" s="12" t="n">
        <v>53</v>
      </c>
      <c r="AK8" s="12" t="n">
        <v>38</v>
      </c>
      <c r="AL8" s="12" t="n">
        <v>38</v>
      </c>
      <c r="AM8" s="12" t="n">
        <v>17</v>
      </c>
      <c r="AN8" s="12" t="n">
        <v>11</v>
      </c>
      <c r="AO8" s="12" t="n">
        <v>16</v>
      </c>
      <c r="AP8" s="12" t="n">
        <v>43</v>
      </c>
    </row>
    <row r="9">
      <c r="B9" s="20" t="s">
        <v>440</v>
      </c>
      <c r="C9" s="19" t="n">
        <v>0.392539229612785</v>
      </c>
      <c r="D9" s="19" t="n">
        <v>0.397030589068283</v>
      </c>
      <c r="E9" s="19" t="n">
        <v>0.386350680460311</v>
      </c>
      <c r="F9" s="19"/>
      <c r="G9" s="19" t="n">
        <v>0.271864328392456</v>
      </c>
      <c r="H9" s="19" t="n">
        <v>0.409132472123809</v>
      </c>
      <c r="I9" s="19" t="n">
        <v>0.358228242995399</v>
      </c>
      <c r="J9" s="19" t="n">
        <v>0.472130774740032</v>
      </c>
      <c r="K9" s="19" t="n">
        <v>0.435110122736211</v>
      </c>
      <c r="L9" s="19" t="n">
        <v>0.338143733775619</v>
      </c>
      <c r="M9" s="19"/>
      <c r="N9" s="19" t="n">
        <v>0.270493765590558</v>
      </c>
      <c r="O9" s="19" t="n">
        <v>0.597794860960111</v>
      </c>
      <c r="P9" s="19" t="n">
        <v>0.357404078101611</v>
      </c>
      <c r="Q9" s="19" t="n">
        <v>0.265277438913393</v>
      </c>
      <c r="R9" s="19" t="n">
        <v>0.511075263020565</v>
      </c>
      <c r="S9" s="19"/>
      <c r="T9" s="19" t="n">
        <v>0.159418499833313</v>
      </c>
      <c r="U9" s="19" t="n">
        <v>0.414982690856221</v>
      </c>
      <c r="V9" s="19" t="n">
        <v>0.473639498887188</v>
      </c>
      <c r="W9" s="19" t="n">
        <v>0.399440143925968</v>
      </c>
      <c r="X9" s="19"/>
      <c r="Y9" s="19" t="n">
        <v>0.382538383316325</v>
      </c>
      <c r="Z9" s="19" t="n">
        <v>0.495237729566086</v>
      </c>
      <c r="AA9" s="19" t="n">
        <v>0.417050327579255</v>
      </c>
      <c r="AB9" s="19" t="n">
        <v>0.36421490999747</v>
      </c>
      <c r="AC9" s="19" t="n">
        <v>0.397667880159292</v>
      </c>
      <c r="AD9" s="19" t="n">
        <v>0.304793773273447</v>
      </c>
      <c r="AE9" s="19"/>
      <c r="AF9" s="19" t="n">
        <v>0.432370294996156</v>
      </c>
      <c r="AG9" s="19"/>
      <c r="AH9" s="19" t="n">
        <v>0.388668579561776</v>
      </c>
      <c r="AI9" s="19"/>
      <c r="AJ9" s="19" t="n">
        <v>0.398430330079248</v>
      </c>
      <c r="AK9" s="19" t="n">
        <v>0.297520922615273</v>
      </c>
      <c r="AL9" s="19" t="n">
        <v>0.380451921944657</v>
      </c>
      <c r="AM9" s="19" t="n">
        <v>0.391394787074587</v>
      </c>
      <c r="AN9" s="19" t="n">
        <v>0.904415857103091</v>
      </c>
      <c r="AO9" s="19" t="n">
        <v>0.506674996263964</v>
      </c>
      <c r="AP9" s="19" t="n">
        <v>0.304812010865881</v>
      </c>
    </row>
    <row r="10">
      <c r="B10" s="20" t="s">
        <v>434</v>
      </c>
      <c r="C10" s="19" t="n">
        <v>0.435542401295268</v>
      </c>
      <c r="D10" s="19" t="n">
        <v>0.414519661362201</v>
      </c>
      <c r="E10" s="19" t="n">
        <v>0.464509189788721</v>
      </c>
      <c r="F10" s="19"/>
      <c r="G10" s="19" t="n">
        <v>0.650339571027835</v>
      </c>
      <c r="H10" s="19" t="n">
        <v>0.527335481204082</v>
      </c>
      <c r="I10" s="19" t="n">
        <v>0.497196514634538</v>
      </c>
      <c r="J10" s="19" t="n">
        <v>0.385518618836171</v>
      </c>
      <c r="K10" s="19" t="n">
        <v>0.255670239094641</v>
      </c>
      <c r="L10" s="19" t="n">
        <v>0.375614400230492</v>
      </c>
      <c r="M10" s="19"/>
      <c r="N10" s="19" t="n">
        <v>0.507085377796744</v>
      </c>
      <c r="O10" s="19" t="n">
        <v>0.343836047200608</v>
      </c>
      <c r="P10" s="19" t="n">
        <v>0.347621094196732</v>
      </c>
      <c r="Q10" s="19" t="n">
        <v>0.582011766952105</v>
      </c>
      <c r="R10" s="19" t="n">
        <v>0.379776038598556</v>
      </c>
      <c r="S10" s="19"/>
      <c r="T10" s="19" t="n">
        <v>0.432697590266503</v>
      </c>
      <c r="U10" s="19" t="n">
        <v>0.400269538324811</v>
      </c>
      <c r="V10" s="19" t="n">
        <v>0.382744470140297</v>
      </c>
      <c r="W10" s="19" t="n">
        <v>0.480038776133879</v>
      </c>
      <c r="X10" s="19"/>
      <c r="Y10" s="19" t="n">
        <v>0.480585469940021</v>
      </c>
      <c r="Z10" s="19" t="n">
        <v>0.504762270433914</v>
      </c>
      <c r="AA10" s="19" t="n">
        <v>0.285329867750653</v>
      </c>
      <c r="AB10" s="19" t="n">
        <v>0.355276745241212</v>
      </c>
      <c r="AC10" s="19" t="n">
        <v>0.602332119840708</v>
      </c>
      <c r="AD10" s="19" t="n">
        <v>0.530114368794404</v>
      </c>
      <c r="AE10" s="19"/>
      <c r="AF10" s="19" t="n">
        <v>0.42415862801426</v>
      </c>
      <c r="AG10" s="19"/>
      <c r="AH10" s="19" t="n">
        <v>0.440716585995774</v>
      </c>
      <c r="AI10" s="19"/>
      <c r="AJ10" s="19" t="n">
        <v>0.488105960373078</v>
      </c>
      <c r="AK10" s="19" t="n">
        <v>0.45069828216711</v>
      </c>
      <c r="AL10" s="19" t="n">
        <v>0.395004147988806</v>
      </c>
      <c r="AM10" s="19" t="n">
        <v>0.452040035605053</v>
      </c>
      <c r="AN10" s="19" t="n">
        <v>0.0955841428969089</v>
      </c>
      <c r="AO10" s="19" t="n">
        <v>0.355723344040084</v>
      </c>
      <c r="AP10" s="19" t="n">
        <v>0.504000561909263</v>
      </c>
    </row>
    <row r="11">
      <c r="B11" s="20" t="s">
        <v>209</v>
      </c>
      <c r="C11" s="21" t="n">
        <v>0.171918369091947</v>
      </c>
      <c r="D11" s="21" t="n">
        <v>0.188449749569516</v>
      </c>
      <c r="E11" s="21" t="n">
        <v>0.149140129750967</v>
      </c>
      <c r="F11" s="21"/>
      <c r="G11" s="21" t="n">
        <v>0.0777961005797081</v>
      </c>
      <c r="H11" s="21" t="n">
        <v>0.0635320466721092</v>
      </c>
      <c r="I11" s="21" t="n">
        <v>0.144575242370063</v>
      </c>
      <c r="J11" s="21" t="n">
        <v>0.142350606423797</v>
      </c>
      <c r="K11" s="21" t="n">
        <v>0.309219638169147</v>
      </c>
      <c r="L11" s="21" t="n">
        <v>0.286241865993889</v>
      </c>
      <c r="M11" s="21"/>
      <c r="N11" s="21" t="n">
        <v>0.222420856612698</v>
      </c>
      <c r="O11" s="21" t="n">
        <v>0.0583690918392809</v>
      </c>
      <c r="P11" s="21" t="n">
        <v>0.294974827701657</v>
      </c>
      <c r="Q11" s="21" t="n">
        <v>0.152710794134502</v>
      </c>
      <c r="R11" s="21" t="n">
        <v>0.109148698380879</v>
      </c>
      <c r="S11" s="21"/>
      <c r="T11" s="21" t="n">
        <v>0.407883909900184</v>
      </c>
      <c r="U11" s="21" t="n">
        <v>0.184747770818968</v>
      </c>
      <c r="V11" s="21" t="n">
        <v>0.143616030972515</v>
      </c>
      <c r="W11" s="21" t="n">
        <v>0.120521079940153</v>
      </c>
      <c r="X11" s="21"/>
      <c r="Y11" s="21" t="n">
        <v>0.136876146743654</v>
      </c>
      <c r="Z11" s="21" t="n">
        <v>0</v>
      </c>
      <c r="AA11" s="21" t="n">
        <v>0.297619804670092</v>
      </c>
      <c r="AB11" s="21" t="n">
        <v>0.280508344761318</v>
      </c>
      <c r="AC11" s="21" t="n">
        <v>0</v>
      </c>
      <c r="AD11" s="21" t="n">
        <v>0.165091857932148</v>
      </c>
      <c r="AE11" s="21"/>
      <c r="AF11" s="21" t="n">
        <v>0.143471076989584</v>
      </c>
      <c r="AG11" s="21"/>
      <c r="AH11" s="21" t="n">
        <v>0.17061483444245</v>
      </c>
      <c r="AI11" s="21"/>
      <c r="AJ11" s="21" t="n">
        <v>0.113463709547674</v>
      </c>
      <c r="AK11" s="21" t="n">
        <v>0.251780795217616</v>
      </c>
      <c r="AL11" s="21" t="n">
        <v>0.224543930066538</v>
      </c>
      <c r="AM11" s="21" t="n">
        <v>0.156565177320359</v>
      </c>
      <c r="AN11" s="21" t="n">
        <v>0</v>
      </c>
      <c r="AO11" s="21" t="n">
        <v>0.137601659695953</v>
      </c>
      <c r="AP11" s="21" t="n">
        <v>0.191187427224856</v>
      </c>
    </row>
    <row r="12">
      <c r="B12" s="18" t="s">
        <v>351</v>
      </c>
    </row>
    <row r="13">
      <c r="B13" t="s">
        <v>65</v>
      </c>
    </row>
    <row r="14">
      <c r="B14" t="s">
        <v>66</v>
      </c>
    </row>
    <row r="16">
      <c r="B16" s="9" t="str">
        <f>=HYPERLINK("#'Contents'!A1", "Return to Contents")</f>
      </c>
    </row>
  </sheetData>
  <mergeCells count="9">
    <mergeCell ref="D5:E5"/>
    <mergeCell ref="G5:L5"/>
    <mergeCell ref="N5:R5"/>
    <mergeCell ref="T5:W5"/>
    <mergeCell ref="Y5:AD5"/>
    <mergeCell ref="AF5:AF5"/>
    <mergeCell ref="AH5:AH5"/>
    <mergeCell ref="AJ5:AP5"/>
    <mergeCell ref="D2:AJ2"/>
  </mergeCells>
  <pageMargins left="0.7" right="0.7" top="0.75" bottom="0.75" header="0.3" footer="0.3"/>
  <pageSetup paperSize="9" orientation="portrait" horizontalDpi="300" verticalDpi="300" r:id="rId2"/>
  <drawing r:id="rId1"/>
</worksheet>
</file>

<file path=xl/worksheets/sheet14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2.21" hidden="0" customWidth="1"/>
    <col min="20" max="20" width="10.71" hidden="0" customWidth="1"/>
    <col min="21" max="21" width="10.71" hidden="0" customWidth="1"/>
    <col min="22" max="22" width="10.71" hidden="0" customWidth="1"/>
    <col min="23" max="23" width="10.71" hidden="0" customWidth="1"/>
    <col min="24" max="24" width="2.2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2.21" hidden="0" customWidth="1"/>
    <col min="34" max="34" width="10.71" hidden="0" customWidth="1"/>
    <col min="35" max="35" width="2.2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s>
  <sheetData>
    <row r="2" ht="40" customHeight="1">
      <c r="D2" s="16" t="s">
        <v>443</v>
      </c>
    </row>
    <row r="5" ht="30" customHeight="1">
      <c r="B5" s="17"/>
      <c r="C5" s="17"/>
      <c r="D5" s="17" t="s">
        <v>51</v>
      </c>
      <c r="E5" s="17"/>
      <c r="F5" s="17"/>
      <c r="G5" s="17" t="s">
        <v>52</v>
      </c>
      <c r="H5" s="17"/>
      <c r="I5" s="17"/>
      <c r="J5" s="17"/>
      <c r="K5" s="17"/>
      <c r="L5" s="17"/>
      <c r="M5" s="17"/>
      <c r="N5" s="17" t="s">
        <v>53</v>
      </c>
      <c r="O5" s="17"/>
      <c r="P5" s="17"/>
      <c r="Q5" s="17"/>
      <c r="R5" s="17"/>
      <c r="S5" s="17"/>
      <c r="T5" s="17" t="s">
        <v>54</v>
      </c>
      <c r="U5" s="17"/>
      <c r="V5" s="17"/>
      <c r="W5" s="17"/>
      <c r="X5" s="17"/>
      <c r="Y5" s="17" t="s">
        <v>55</v>
      </c>
      <c r="Z5" s="17"/>
      <c r="AA5" s="17"/>
      <c r="AB5" s="17"/>
      <c r="AC5" s="17"/>
      <c r="AD5" s="17"/>
      <c r="AE5" s="17"/>
      <c r="AF5" s="17" t="s">
        <v>42</v>
      </c>
      <c r="AG5" s="17"/>
      <c r="AH5" s="17" t="s">
        <v>43</v>
      </c>
      <c r="AI5" s="17"/>
      <c r="AJ5" s="17" t="s">
        <v>56</v>
      </c>
      <c r="AK5" s="17"/>
      <c r="AL5" s="17"/>
      <c r="AM5" s="17"/>
      <c r="AN5" s="17"/>
      <c r="AO5" s="17"/>
      <c r="AP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R6" s="13" t="s">
        <v>31</v>
      </c>
      <c r="T6" s="13" t="s">
        <v>32</v>
      </c>
      <c r="U6" s="13" t="s">
        <v>33</v>
      </c>
      <c r="V6" s="13" t="s">
        <v>34</v>
      </c>
      <c r="W6" s="13" t="s">
        <v>35</v>
      </c>
      <c r="Y6" s="13" t="s">
        <v>36</v>
      </c>
      <c r="Z6" s="13" t="s">
        <v>37</v>
      </c>
      <c r="AA6" s="13" t="s">
        <v>38</v>
      </c>
      <c r="AB6" s="13" t="s">
        <v>39</v>
      </c>
      <c r="AC6" s="13" t="s">
        <v>40</v>
      </c>
      <c r="AD6" s="13" t="s">
        <v>41</v>
      </c>
      <c r="AF6" s="13" t="s">
        <v>42</v>
      </c>
      <c r="AH6" s="13" t="s">
        <v>43</v>
      </c>
      <c r="AJ6" s="13" t="s">
        <v>44</v>
      </c>
      <c r="AK6" s="13" t="s">
        <v>45</v>
      </c>
      <c r="AL6" s="13" t="s">
        <v>46</v>
      </c>
      <c r="AM6" s="13" t="s">
        <v>47</v>
      </c>
      <c r="AN6" s="13" t="s">
        <v>48</v>
      </c>
      <c r="AO6" s="13" t="s">
        <v>49</v>
      </c>
      <c r="AP6" s="13" t="s">
        <v>50</v>
      </c>
    </row>
    <row r="7" ht="30" customHeight="1">
      <c r="B7" s="11" t="s">
        <v>19</v>
      </c>
      <c r="C7" s="11" t="n">
        <v>180</v>
      </c>
      <c r="D7" s="11" t="n">
        <v>86</v>
      </c>
      <c r="E7" s="11" t="n">
        <v>94</v>
      </c>
      <c r="F7" s="11"/>
      <c r="G7" s="11" t="n">
        <v>24</v>
      </c>
      <c r="H7" s="11" t="n">
        <v>32</v>
      </c>
      <c r="I7" s="11" t="n">
        <v>31</v>
      </c>
      <c r="J7" s="11" t="n">
        <v>35</v>
      </c>
      <c r="K7" s="11" t="n">
        <v>23</v>
      </c>
      <c r="L7" s="11" t="n">
        <v>35</v>
      </c>
      <c r="M7" s="11"/>
      <c r="N7" s="11" t="n">
        <v>12</v>
      </c>
      <c r="O7" s="11" t="n">
        <v>29</v>
      </c>
      <c r="P7" s="11" t="n">
        <v>40</v>
      </c>
      <c r="Q7" s="11" t="n">
        <v>61</v>
      </c>
      <c r="R7" s="11" t="n">
        <v>37</v>
      </c>
      <c r="S7" s="11"/>
      <c r="T7" s="11" t="n">
        <v>11</v>
      </c>
      <c r="U7" s="11" t="n">
        <v>37</v>
      </c>
      <c r="V7" s="11" t="n">
        <v>32</v>
      </c>
      <c r="W7" s="11" t="n">
        <v>84</v>
      </c>
      <c r="X7" s="11"/>
      <c r="Y7" s="11" t="n">
        <v>89</v>
      </c>
      <c r="Z7" s="11" t="n">
        <v>16</v>
      </c>
      <c r="AA7" s="11" t="n">
        <v>42</v>
      </c>
      <c r="AB7" s="11" t="n">
        <v>7</v>
      </c>
      <c r="AC7" s="11" t="n">
        <v>9</v>
      </c>
      <c r="AD7" s="11" t="n">
        <v>14</v>
      </c>
      <c r="AE7" s="11"/>
      <c r="AF7" s="11" t="n">
        <v>85</v>
      </c>
      <c r="AG7" s="11"/>
      <c r="AH7" s="11" t="n">
        <v>167</v>
      </c>
      <c r="AI7" s="11"/>
      <c r="AJ7" s="11" t="n">
        <v>46</v>
      </c>
      <c r="AK7" s="11" t="n">
        <v>36</v>
      </c>
      <c r="AL7" s="11" t="n">
        <v>40</v>
      </c>
      <c r="AM7" s="11" t="n">
        <v>18</v>
      </c>
      <c r="AN7" s="11" t="n">
        <v>7</v>
      </c>
      <c r="AO7" s="11" t="n">
        <v>18</v>
      </c>
      <c r="AP7" s="11" t="n">
        <v>15</v>
      </c>
    </row>
    <row r="8" ht="30" customHeight="1">
      <c r="B8" s="12" t="s">
        <v>20</v>
      </c>
      <c r="C8" s="12" t="n">
        <v>182</v>
      </c>
      <c r="D8" s="12" t="n">
        <v>87</v>
      </c>
      <c r="E8" s="12" t="n">
        <v>95</v>
      </c>
      <c r="F8" s="12"/>
      <c r="G8" s="12" t="n">
        <v>22</v>
      </c>
      <c r="H8" s="12" t="n">
        <v>30</v>
      </c>
      <c r="I8" s="12" t="n">
        <v>25</v>
      </c>
      <c r="J8" s="12" t="n">
        <v>34</v>
      </c>
      <c r="K8" s="12" t="n">
        <v>26</v>
      </c>
      <c r="L8" s="12" t="n">
        <v>44</v>
      </c>
      <c r="M8" s="12"/>
      <c r="N8" s="12" t="n">
        <v>15</v>
      </c>
      <c r="O8" s="12" t="n">
        <v>34</v>
      </c>
      <c r="P8" s="12" t="n">
        <v>51</v>
      </c>
      <c r="Q8" s="12" t="n">
        <v>52</v>
      </c>
      <c r="R8" s="12" t="n">
        <v>30</v>
      </c>
      <c r="S8" s="12"/>
      <c r="T8" s="12" t="n">
        <v>12</v>
      </c>
      <c r="U8" s="12" t="n">
        <v>43</v>
      </c>
      <c r="V8" s="12" t="n">
        <v>35</v>
      </c>
      <c r="W8" s="12" t="n">
        <v>75</v>
      </c>
      <c r="X8" s="12"/>
      <c r="Y8" s="12" t="n">
        <v>74</v>
      </c>
      <c r="Z8" s="12" t="n">
        <v>18</v>
      </c>
      <c r="AA8" s="12" t="n">
        <v>53</v>
      </c>
      <c r="AB8" s="12" t="n">
        <v>8</v>
      </c>
      <c r="AC8" s="12" t="n">
        <v>9</v>
      </c>
      <c r="AD8" s="12" t="n">
        <v>17</v>
      </c>
      <c r="AE8" s="12"/>
      <c r="AF8" s="12" t="n">
        <v>87</v>
      </c>
      <c r="AG8" s="12"/>
      <c r="AH8" s="12" t="n">
        <v>169</v>
      </c>
      <c r="AI8" s="12"/>
      <c r="AJ8" s="12" t="n">
        <v>40</v>
      </c>
      <c r="AK8" s="12" t="n">
        <v>36</v>
      </c>
      <c r="AL8" s="12" t="n">
        <v>35</v>
      </c>
      <c r="AM8" s="12" t="n">
        <v>21</v>
      </c>
      <c r="AN8" s="12" t="n">
        <v>10</v>
      </c>
      <c r="AO8" s="12" t="n">
        <v>17</v>
      </c>
      <c r="AP8" s="12" t="n">
        <v>23</v>
      </c>
    </row>
    <row r="9">
      <c r="B9" s="20" t="s">
        <v>442</v>
      </c>
      <c r="C9" s="19" t="n">
        <v>0.453576860689184</v>
      </c>
      <c r="D9" s="19" t="n">
        <v>0.486570874732175</v>
      </c>
      <c r="E9" s="19" t="n">
        <v>0.423461289156939</v>
      </c>
      <c r="F9" s="19"/>
      <c r="G9" s="19" t="n">
        <v>0.568385483548278</v>
      </c>
      <c r="H9" s="19" t="n">
        <v>0.443851616350774</v>
      </c>
      <c r="I9" s="19" t="n">
        <v>0.396057022990274</v>
      </c>
      <c r="J9" s="19" t="n">
        <v>0.309475432288144</v>
      </c>
      <c r="K9" s="19" t="n">
        <v>0.776724063870741</v>
      </c>
      <c r="L9" s="19" t="n">
        <v>0.355878766831688</v>
      </c>
      <c r="M9" s="19"/>
      <c r="N9" s="19" t="n">
        <v>0.378830582483706</v>
      </c>
      <c r="O9" s="19" t="n">
        <v>0.615490039191641</v>
      </c>
      <c r="P9" s="19" t="n">
        <v>0.374195823150229</v>
      </c>
      <c r="Q9" s="19" t="n">
        <v>0.502725853470561</v>
      </c>
      <c r="R9" s="19" t="n">
        <v>0.347082310656297</v>
      </c>
      <c r="S9" s="19"/>
      <c r="T9" s="19" t="n">
        <v>0.384791562176081</v>
      </c>
      <c r="U9" s="19" t="n">
        <v>0.468764212953232</v>
      </c>
      <c r="V9" s="19" t="n">
        <v>0.44051086842729</v>
      </c>
      <c r="W9" s="19" t="n">
        <v>0.423114881790167</v>
      </c>
      <c r="X9" s="19"/>
      <c r="Y9" s="19" t="n">
        <v>0.430004760273596</v>
      </c>
      <c r="Z9" s="19" t="n">
        <v>0.603771122403129</v>
      </c>
      <c r="AA9" s="19" t="n">
        <v>0.377938992866578</v>
      </c>
      <c r="AB9" s="19" t="n">
        <v>0.258192853946254</v>
      </c>
      <c r="AC9" s="19" t="n">
        <v>0.588242351210126</v>
      </c>
      <c r="AD9" s="19" t="n">
        <v>0.545203028488594</v>
      </c>
      <c r="AE9" s="19"/>
      <c r="AF9" s="19" t="n">
        <v>0.418307001213528</v>
      </c>
      <c r="AG9" s="19"/>
      <c r="AH9" s="19" t="n">
        <v>0.422693652221358</v>
      </c>
      <c r="AI9" s="19"/>
      <c r="AJ9" s="19" t="n">
        <v>0.336185231327471</v>
      </c>
      <c r="AK9" s="19" t="n">
        <v>0.560016736213785</v>
      </c>
      <c r="AL9" s="19" t="n">
        <v>0.509674035444968</v>
      </c>
      <c r="AM9" s="19" t="n">
        <v>0.417850523115433</v>
      </c>
      <c r="AN9" s="19" t="n">
        <v>0.570277833797526</v>
      </c>
      <c r="AO9" s="19" t="n">
        <v>0.370220661648626</v>
      </c>
      <c r="AP9" s="19" t="n">
        <v>0.447477447484786</v>
      </c>
    </row>
    <row r="10">
      <c r="B10" s="20" t="s">
        <v>434</v>
      </c>
      <c r="C10" s="19" t="n">
        <v>0.384439577826248</v>
      </c>
      <c r="D10" s="19" t="n">
        <v>0.398970219077111</v>
      </c>
      <c r="E10" s="19" t="n">
        <v>0.371176609415386</v>
      </c>
      <c r="F10" s="19"/>
      <c r="G10" s="19" t="n">
        <v>0.283720700259484</v>
      </c>
      <c r="H10" s="19" t="n">
        <v>0.471397549712156</v>
      </c>
      <c r="I10" s="19" t="n">
        <v>0.348492916483966</v>
      </c>
      <c r="J10" s="19" t="n">
        <v>0.58291943679514</v>
      </c>
      <c r="K10" s="19" t="n">
        <v>0.181061393743624</v>
      </c>
      <c r="L10" s="19" t="n">
        <v>0.362627609039605</v>
      </c>
      <c r="M10" s="19"/>
      <c r="N10" s="19" t="n">
        <v>0.348247694950729</v>
      </c>
      <c r="O10" s="19" t="n">
        <v>0.384509960808359</v>
      </c>
      <c r="P10" s="19" t="n">
        <v>0.374389351104062</v>
      </c>
      <c r="Q10" s="19" t="n">
        <v>0.32683154416266</v>
      </c>
      <c r="R10" s="19" t="n">
        <v>0.527155987925397</v>
      </c>
      <c r="S10" s="19"/>
      <c r="T10" s="19" t="n">
        <v>0.384502442816906</v>
      </c>
      <c r="U10" s="19" t="n">
        <v>0.341431997879125</v>
      </c>
      <c r="V10" s="19" t="n">
        <v>0.423392622263637</v>
      </c>
      <c r="W10" s="19" t="n">
        <v>0.422709721006058</v>
      </c>
      <c r="X10" s="19"/>
      <c r="Y10" s="19" t="n">
        <v>0.404198387058213</v>
      </c>
      <c r="Z10" s="19" t="n">
        <v>0.396228877596871</v>
      </c>
      <c r="AA10" s="19" t="n">
        <v>0.366099264708643</v>
      </c>
      <c r="AB10" s="19" t="n">
        <v>0.393654566891189</v>
      </c>
      <c r="AC10" s="19" t="n">
        <v>0.411757648789874</v>
      </c>
      <c r="AD10" s="19" t="n">
        <v>0.398326298612062</v>
      </c>
      <c r="AE10" s="19"/>
      <c r="AF10" s="19" t="n">
        <v>0.420352098567021</v>
      </c>
      <c r="AG10" s="19"/>
      <c r="AH10" s="19" t="n">
        <v>0.412985573004146</v>
      </c>
      <c r="AI10" s="19"/>
      <c r="AJ10" s="19" t="n">
        <v>0.422674548946639</v>
      </c>
      <c r="AK10" s="19" t="n">
        <v>0.332282403100205</v>
      </c>
      <c r="AL10" s="19" t="n">
        <v>0.351671548561445</v>
      </c>
      <c r="AM10" s="19" t="n">
        <v>0.414731881377773</v>
      </c>
      <c r="AN10" s="19" t="n">
        <v>0.278788396073892</v>
      </c>
      <c r="AO10" s="19" t="n">
        <v>0.518115581743328</v>
      </c>
      <c r="AP10" s="19" t="n">
        <v>0.371012114573602</v>
      </c>
    </row>
    <row r="11">
      <c r="B11" s="20" t="s">
        <v>209</v>
      </c>
      <c r="C11" s="21" t="n">
        <v>0.161983561484568</v>
      </c>
      <c r="D11" s="21" t="n">
        <v>0.114458906190714</v>
      </c>
      <c r="E11" s="21" t="n">
        <v>0.205362101427675</v>
      </c>
      <c r="F11" s="21"/>
      <c r="G11" s="21" t="n">
        <v>0.147893816192238</v>
      </c>
      <c r="H11" s="21" t="n">
        <v>0.0847508339370692</v>
      </c>
      <c r="I11" s="21" t="n">
        <v>0.25545006052576</v>
      </c>
      <c r="J11" s="21" t="n">
        <v>0.107605130916716</v>
      </c>
      <c r="K11" s="21" t="n">
        <v>0.0422145423856353</v>
      </c>
      <c r="L11" s="21" t="n">
        <v>0.281493624128707</v>
      </c>
      <c r="M11" s="21"/>
      <c r="N11" s="21" t="n">
        <v>0.272921722565566</v>
      </c>
      <c r="O11" s="21" t="n">
        <v>0</v>
      </c>
      <c r="P11" s="21" t="n">
        <v>0.251414825745709</v>
      </c>
      <c r="Q11" s="21" t="n">
        <v>0.170442602366778</v>
      </c>
      <c r="R11" s="21" t="n">
        <v>0.125761701418306</v>
      </c>
      <c r="S11" s="21"/>
      <c r="T11" s="21" t="n">
        <v>0.230705995007013</v>
      </c>
      <c r="U11" s="21" t="n">
        <v>0.189803789167643</v>
      </c>
      <c r="V11" s="21" t="n">
        <v>0.136096509309073</v>
      </c>
      <c r="W11" s="21" t="n">
        <v>0.154175397203775</v>
      </c>
      <c r="X11" s="21"/>
      <c r="Y11" s="21" t="n">
        <v>0.165796852668192</v>
      </c>
      <c r="Z11" s="21" t="n">
        <v>0</v>
      </c>
      <c r="AA11" s="21" t="n">
        <v>0.255961742424779</v>
      </c>
      <c r="AB11" s="21" t="n">
        <v>0.348152579162557</v>
      </c>
      <c r="AC11" s="21" t="n">
        <v>0</v>
      </c>
      <c r="AD11" s="21" t="n">
        <v>0.0564706728993443</v>
      </c>
      <c r="AE11" s="21"/>
      <c r="AF11" s="21" t="n">
        <v>0.161340900219451</v>
      </c>
      <c r="AG11" s="21"/>
      <c r="AH11" s="21" t="n">
        <v>0.164320774774495</v>
      </c>
      <c r="AI11" s="21"/>
      <c r="AJ11" s="21" t="n">
        <v>0.241140219725889</v>
      </c>
      <c r="AK11" s="21" t="n">
        <v>0.107700860686011</v>
      </c>
      <c r="AL11" s="21" t="n">
        <v>0.138654415993587</v>
      </c>
      <c r="AM11" s="21" t="n">
        <v>0.167417595506794</v>
      </c>
      <c r="AN11" s="21" t="n">
        <v>0.150933770128582</v>
      </c>
      <c r="AO11" s="21" t="n">
        <v>0.111663756608047</v>
      </c>
      <c r="AP11" s="21" t="n">
        <v>0.181510437941612</v>
      </c>
    </row>
    <row r="12">
      <c r="B12" s="18" t="s">
        <v>351</v>
      </c>
    </row>
    <row r="13">
      <c r="B13" t="s">
        <v>65</v>
      </c>
    </row>
    <row r="14">
      <c r="B14" t="s">
        <v>66</v>
      </c>
    </row>
    <row r="16">
      <c r="B16" s="9" t="str">
        <f>=HYPERLINK("#'Contents'!A1", "Return to Contents")</f>
      </c>
    </row>
  </sheetData>
  <mergeCells count="9">
    <mergeCell ref="D5:E5"/>
    <mergeCell ref="G5:L5"/>
    <mergeCell ref="N5:R5"/>
    <mergeCell ref="T5:W5"/>
    <mergeCell ref="Y5:AD5"/>
    <mergeCell ref="AF5:AF5"/>
    <mergeCell ref="AH5:AH5"/>
    <mergeCell ref="AJ5:AP5"/>
    <mergeCell ref="D2:AJ2"/>
  </mergeCells>
  <pageMargins left="0.7" right="0.7" top="0.75" bottom="0.75" header="0.3" footer="0.3"/>
  <pageSetup paperSize="9" orientation="portrait" horizontalDpi="300" verticalDpi="300" r:id="rId2"/>
  <drawing r:id="rId1"/>
</worksheet>
</file>

<file path=xl/worksheets/sheet14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2.21" hidden="0" customWidth="1"/>
    <col min="20" max="20" width="10.71" hidden="0" customWidth="1"/>
    <col min="21" max="21" width="10.71" hidden="0" customWidth="1"/>
    <col min="22" max="22" width="10.71" hidden="0" customWidth="1"/>
    <col min="23" max="23" width="10.71" hidden="0" customWidth="1"/>
    <col min="24" max="24" width="2.2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2.21" hidden="0" customWidth="1"/>
    <col min="34" max="34" width="10.71" hidden="0" customWidth="1"/>
    <col min="35" max="35" width="2.2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s>
  <sheetData>
    <row r="2" ht="40" customHeight="1">
      <c r="D2" s="16" t="s">
        <v>445</v>
      </c>
    </row>
    <row r="5" ht="30" customHeight="1">
      <c r="B5" s="17"/>
      <c r="C5" s="17"/>
      <c r="D5" s="17" t="s">
        <v>51</v>
      </c>
      <c r="E5" s="17"/>
      <c r="F5" s="17"/>
      <c r="G5" s="17" t="s">
        <v>52</v>
      </c>
      <c r="H5" s="17"/>
      <c r="I5" s="17"/>
      <c r="J5" s="17"/>
      <c r="K5" s="17"/>
      <c r="L5" s="17"/>
      <c r="M5" s="17"/>
      <c r="N5" s="17" t="s">
        <v>53</v>
      </c>
      <c r="O5" s="17"/>
      <c r="P5" s="17"/>
      <c r="Q5" s="17"/>
      <c r="R5" s="17"/>
      <c r="S5" s="17"/>
      <c r="T5" s="17" t="s">
        <v>54</v>
      </c>
      <c r="U5" s="17"/>
      <c r="V5" s="17"/>
      <c r="W5" s="17"/>
      <c r="X5" s="17"/>
      <c r="Y5" s="17" t="s">
        <v>55</v>
      </c>
      <c r="Z5" s="17"/>
      <c r="AA5" s="17"/>
      <c r="AB5" s="17"/>
      <c r="AC5" s="17"/>
      <c r="AD5" s="17"/>
      <c r="AE5" s="17"/>
      <c r="AF5" s="17" t="s">
        <v>42</v>
      </c>
      <c r="AG5" s="17"/>
      <c r="AH5" s="17" t="s">
        <v>43</v>
      </c>
      <c r="AI5" s="17"/>
      <c r="AJ5" s="17" t="s">
        <v>56</v>
      </c>
      <c r="AK5" s="17"/>
      <c r="AL5" s="17"/>
      <c r="AM5" s="17"/>
      <c r="AN5" s="17"/>
      <c r="AO5" s="17"/>
      <c r="AP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R6" s="13" t="s">
        <v>31</v>
      </c>
      <c r="T6" s="13" t="s">
        <v>32</v>
      </c>
      <c r="U6" s="13" t="s">
        <v>33</v>
      </c>
      <c r="V6" s="13" t="s">
        <v>34</v>
      </c>
      <c r="W6" s="13" t="s">
        <v>35</v>
      </c>
      <c r="Y6" s="13" t="s">
        <v>36</v>
      </c>
      <c r="Z6" s="13" t="s">
        <v>37</v>
      </c>
      <c r="AA6" s="13" t="s">
        <v>38</v>
      </c>
      <c r="AB6" s="13" t="s">
        <v>39</v>
      </c>
      <c r="AC6" s="13" t="s">
        <v>40</v>
      </c>
      <c r="AD6" s="13" t="s">
        <v>41</v>
      </c>
      <c r="AF6" s="13" t="s">
        <v>42</v>
      </c>
      <c r="AH6" s="13" t="s">
        <v>43</v>
      </c>
      <c r="AJ6" s="13" t="s">
        <v>44</v>
      </c>
      <c r="AK6" s="13" t="s">
        <v>45</v>
      </c>
      <c r="AL6" s="13" t="s">
        <v>46</v>
      </c>
      <c r="AM6" s="13" t="s">
        <v>47</v>
      </c>
      <c r="AN6" s="13" t="s">
        <v>48</v>
      </c>
      <c r="AO6" s="13" t="s">
        <v>49</v>
      </c>
      <c r="AP6" s="13" t="s">
        <v>50</v>
      </c>
    </row>
    <row r="7" ht="30" customHeight="1">
      <c r="B7" s="11" t="s">
        <v>19</v>
      </c>
      <c r="C7" s="11" t="n">
        <v>210</v>
      </c>
      <c r="D7" s="11" t="n">
        <v>92</v>
      </c>
      <c r="E7" s="11" t="n">
        <v>118</v>
      </c>
      <c r="F7" s="11"/>
      <c r="G7" s="11" t="n">
        <v>27</v>
      </c>
      <c r="H7" s="11" t="n">
        <v>46</v>
      </c>
      <c r="I7" s="11" t="n">
        <v>36</v>
      </c>
      <c r="J7" s="11" t="n">
        <v>30</v>
      </c>
      <c r="K7" s="11" t="n">
        <v>27</v>
      </c>
      <c r="L7" s="11" t="n">
        <v>44</v>
      </c>
      <c r="M7" s="11"/>
      <c r="N7" s="11" t="n">
        <v>18</v>
      </c>
      <c r="O7" s="11" t="n">
        <v>31</v>
      </c>
      <c r="P7" s="11" t="n">
        <v>42</v>
      </c>
      <c r="Q7" s="11" t="n">
        <v>80</v>
      </c>
      <c r="R7" s="11" t="n">
        <v>39</v>
      </c>
      <c r="S7" s="11"/>
      <c r="T7" s="11" t="n">
        <v>10</v>
      </c>
      <c r="U7" s="11" t="n">
        <v>33</v>
      </c>
      <c r="V7" s="11" t="n">
        <v>30</v>
      </c>
      <c r="W7" s="11" t="n">
        <v>117</v>
      </c>
      <c r="X7" s="11"/>
      <c r="Y7" s="11" t="n">
        <v>98</v>
      </c>
      <c r="Z7" s="11" t="n">
        <v>19</v>
      </c>
      <c r="AA7" s="11" t="n">
        <v>52</v>
      </c>
      <c r="AB7" s="11" t="n">
        <v>12</v>
      </c>
      <c r="AC7" s="11" t="n">
        <v>18</v>
      </c>
      <c r="AD7" s="11" t="n">
        <v>10</v>
      </c>
      <c r="AE7" s="11"/>
      <c r="AF7" s="11" t="n">
        <v>106</v>
      </c>
      <c r="AG7" s="11"/>
      <c r="AH7" s="11" t="n">
        <v>194</v>
      </c>
      <c r="AI7" s="11"/>
      <c r="AJ7" s="11" t="n">
        <v>52</v>
      </c>
      <c r="AK7" s="11" t="n">
        <v>31</v>
      </c>
      <c r="AL7" s="11" t="n">
        <v>47</v>
      </c>
      <c r="AM7" s="11" t="n">
        <v>17</v>
      </c>
      <c r="AN7" s="11" t="n">
        <v>15</v>
      </c>
      <c r="AO7" s="11" t="n">
        <v>21</v>
      </c>
      <c r="AP7" s="11" t="n">
        <v>27</v>
      </c>
    </row>
    <row r="8" ht="30" customHeight="1">
      <c r="B8" s="12" t="s">
        <v>20</v>
      </c>
      <c r="C8" s="12" t="n">
        <v>211</v>
      </c>
      <c r="D8" s="12" t="n">
        <v>96</v>
      </c>
      <c r="E8" s="12" t="n">
        <v>115</v>
      </c>
      <c r="F8" s="12"/>
      <c r="G8" s="12" t="n">
        <v>24</v>
      </c>
      <c r="H8" s="12" t="n">
        <v>43</v>
      </c>
      <c r="I8" s="12" t="n">
        <v>31</v>
      </c>
      <c r="J8" s="12" t="n">
        <v>29</v>
      </c>
      <c r="K8" s="12" t="n">
        <v>31</v>
      </c>
      <c r="L8" s="12" t="n">
        <v>53</v>
      </c>
      <c r="M8" s="12"/>
      <c r="N8" s="12" t="n">
        <v>22</v>
      </c>
      <c r="O8" s="12" t="n">
        <v>37</v>
      </c>
      <c r="P8" s="12" t="n">
        <v>55</v>
      </c>
      <c r="Q8" s="12" t="n">
        <v>67</v>
      </c>
      <c r="R8" s="12" t="n">
        <v>31</v>
      </c>
      <c r="S8" s="12"/>
      <c r="T8" s="12" t="n">
        <v>9</v>
      </c>
      <c r="U8" s="12" t="n">
        <v>32</v>
      </c>
      <c r="V8" s="12" t="n">
        <v>35</v>
      </c>
      <c r="W8" s="12" t="n">
        <v>116</v>
      </c>
      <c r="X8" s="12"/>
      <c r="Y8" s="12" t="n">
        <v>89</v>
      </c>
      <c r="Z8" s="12" t="n">
        <v>18</v>
      </c>
      <c r="AA8" s="12" t="n">
        <v>62</v>
      </c>
      <c r="AB8" s="12" t="n">
        <v>14</v>
      </c>
      <c r="AC8" s="12" t="n">
        <v>16</v>
      </c>
      <c r="AD8" s="12" t="n">
        <v>12</v>
      </c>
      <c r="AE8" s="12"/>
      <c r="AF8" s="12" t="n">
        <v>109</v>
      </c>
      <c r="AG8" s="12"/>
      <c r="AH8" s="12" t="n">
        <v>195</v>
      </c>
      <c r="AI8" s="12"/>
      <c r="AJ8" s="12" t="n">
        <v>48</v>
      </c>
      <c r="AK8" s="12" t="n">
        <v>30</v>
      </c>
      <c r="AL8" s="12" t="n">
        <v>42</v>
      </c>
      <c r="AM8" s="12" t="n">
        <v>18</v>
      </c>
      <c r="AN8" s="12" t="n">
        <v>15</v>
      </c>
      <c r="AO8" s="12" t="n">
        <v>18</v>
      </c>
      <c r="AP8" s="12" t="n">
        <v>41</v>
      </c>
    </row>
    <row r="9">
      <c r="B9" s="20" t="s">
        <v>444</v>
      </c>
      <c r="C9" s="19" t="n">
        <v>0.581321582682389</v>
      </c>
      <c r="D9" s="19" t="n">
        <v>0.556871724080928</v>
      </c>
      <c r="E9" s="19" t="n">
        <v>0.601641746658197</v>
      </c>
      <c r="F9" s="19"/>
      <c r="G9" s="19" t="n">
        <v>0.485177417425527</v>
      </c>
      <c r="H9" s="19" t="n">
        <v>0.719011262069947</v>
      </c>
      <c r="I9" s="19" t="n">
        <v>0.399374132331319</v>
      </c>
      <c r="J9" s="19" t="n">
        <v>0.635446499306412</v>
      </c>
      <c r="K9" s="19" t="n">
        <v>0.564349982117653</v>
      </c>
      <c r="L9" s="19" t="n">
        <v>0.597480402074361</v>
      </c>
      <c r="M9" s="19"/>
      <c r="N9" s="19" t="n">
        <v>0.484845424284859</v>
      </c>
      <c r="O9" s="19" t="n">
        <v>0.661434735869126</v>
      </c>
      <c r="P9" s="19" t="n">
        <v>0.68634340190336</v>
      </c>
      <c r="Q9" s="19" t="n">
        <v>0.510238482703625</v>
      </c>
      <c r="R9" s="19" t="n">
        <v>0.519850723991717</v>
      </c>
      <c r="S9" s="19"/>
      <c r="T9" s="19" t="n">
        <v>0.63141776965419</v>
      </c>
      <c r="U9" s="19" t="n">
        <v>0.654502655312002</v>
      </c>
      <c r="V9" s="19" t="n">
        <v>0.368947343955917</v>
      </c>
      <c r="W9" s="19" t="n">
        <v>0.649525366921195</v>
      </c>
      <c r="X9" s="19"/>
      <c r="Y9" s="19" t="n">
        <v>0.530846173554322</v>
      </c>
      <c r="Z9" s="19" t="n">
        <v>0.704251211771078</v>
      </c>
      <c r="AA9" s="19" t="n">
        <v>0.644393461670552</v>
      </c>
      <c r="AB9" s="19" t="n">
        <v>0.476969237407259</v>
      </c>
      <c r="AC9" s="19" t="n">
        <v>0.517553673923333</v>
      </c>
      <c r="AD9" s="19" t="n">
        <v>0.632657367492489</v>
      </c>
      <c r="AE9" s="19"/>
      <c r="AF9" s="19" t="n">
        <v>0.57769997676447</v>
      </c>
      <c r="AG9" s="19"/>
      <c r="AH9" s="19" t="n">
        <v>0.570553248610609</v>
      </c>
      <c r="AI9" s="19"/>
      <c r="AJ9" s="19" t="n">
        <v>0.625328162034462</v>
      </c>
      <c r="AK9" s="19" t="n">
        <v>0.533953540698183</v>
      </c>
      <c r="AL9" s="19" t="n">
        <v>0.580485237917554</v>
      </c>
      <c r="AM9" s="19" t="n">
        <v>0.48269610648545</v>
      </c>
      <c r="AN9" s="19" t="n">
        <v>0.453566776992017</v>
      </c>
      <c r="AO9" s="19" t="n">
        <v>0.679884791659145</v>
      </c>
      <c r="AP9" s="19" t="n">
        <v>0.609180170615398</v>
      </c>
    </row>
    <row r="10">
      <c r="B10" s="20" t="s">
        <v>434</v>
      </c>
      <c r="C10" s="19" t="n">
        <v>0.264471551670092</v>
      </c>
      <c r="D10" s="19" t="n">
        <v>0.274870561323531</v>
      </c>
      <c r="E10" s="19" t="n">
        <v>0.255828983024265</v>
      </c>
      <c r="F10" s="19"/>
      <c r="G10" s="19" t="n">
        <v>0.447793095273925</v>
      </c>
      <c r="H10" s="19" t="n">
        <v>0.192357870578605</v>
      </c>
      <c r="I10" s="19" t="n">
        <v>0.355269538441981</v>
      </c>
      <c r="J10" s="19" t="n">
        <v>0.187886640543393</v>
      </c>
      <c r="K10" s="19" t="n">
        <v>0.274650482793045</v>
      </c>
      <c r="L10" s="19" t="n">
        <v>0.225425771989373</v>
      </c>
      <c r="M10" s="19"/>
      <c r="N10" s="19" t="n">
        <v>0.231453980961782</v>
      </c>
      <c r="O10" s="19" t="n">
        <v>0.262466386092274</v>
      </c>
      <c r="P10" s="19" t="n">
        <v>0.153921507324746</v>
      </c>
      <c r="Q10" s="19" t="n">
        <v>0.334022920583146</v>
      </c>
      <c r="R10" s="19" t="n">
        <v>0.335369804021655</v>
      </c>
      <c r="S10" s="19"/>
      <c r="T10" s="19" t="n">
        <v>0.169957546844453</v>
      </c>
      <c r="U10" s="19" t="n">
        <v>0.249099804410352</v>
      </c>
      <c r="V10" s="19" t="n">
        <v>0.296551900944094</v>
      </c>
      <c r="W10" s="19" t="n">
        <v>0.252501593120041</v>
      </c>
      <c r="X10" s="19"/>
      <c r="Y10" s="19" t="n">
        <v>0.288998836405758</v>
      </c>
      <c r="Z10" s="19" t="n">
        <v>0.224893034495013</v>
      </c>
      <c r="AA10" s="19" t="n">
        <v>0.207021889221698</v>
      </c>
      <c r="AB10" s="19" t="n">
        <v>0.328118829076167</v>
      </c>
      <c r="AC10" s="19" t="n">
        <v>0.414328843308399</v>
      </c>
      <c r="AD10" s="19" t="n">
        <v>0.174842023264464</v>
      </c>
      <c r="AE10" s="19"/>
      <c r="AF10" s="19" t="n">
        <v>0.255592551634003</v>
      </c>
      <c r="AG10" s="19"/>
      <c r="AH10" s="19" t="n">
        <v>0.276135988651182</v>
      </c>
      <c r="AI10" s="19"/>
      <c r="AJ10" s="19" t="n">
        <v>0.259797383436584</v>
      </c>
      <c r="AK10" s="19" t="n">
        <v>0.260470154979842</v>
      </c>
      <c r="AL10" s="19" t="n">
        <v>0.218256654429656</v>
      </c>
      <c r="AM10" s="19" t="n">
        <v>0.465680845964141</v>
      </c>
      <c r="AN10" s="19" t="n">
        <v>0.326010882620887</v>
      </c>
      <c r="AO10" s="19" t="n">
        <v>0.267012372246183</v>
      </c>
      <c r="AP10" s="19" t="n">
        <v>0.211690658728469</v>
      </c>
    </row>
    <row r="11">
      <c r="B11" s="20" t="s">
        <v>209</v>
      </c>
      <c r="C11" s="21" t="n">
        <v>0.154206865647519</v>
      </c>
      <c r="D11" s="21" t="n">
        <v>0.168257714595541</v>
      </c>
      <c r="E11" s="21" t="n">
        <v>0.142529270317538</v>
      </c>
      <c r="F11" s="21"/>
      <c r="G11" s="21" t="n">
        <v>0.0670294873005473</v>
      </c>
      <c r="H11" s="21" t="n">
        <v>0.0886308673514482</v>
      </c>
      <c r="I11" s="21" t="n">
        <v>0.2453563292267</v>
      </c>
      <c r="J11" s="21" t="n">
        <v>0.176666860150195</v>
      </c>
      <c r="K11" s="21" t="n">
        <v>0.160999535089302</v>
      </c>
      <c r="L11" s="21" t="n">
        <v>0.177093825936266</v>
      </c>
      <c r="M11" s="21"/>
      <c r="N11" s="21" t="n">
        <v>0.283700594753358</v>
      </c>
      <c r="O11" s="21" t="n">
        <v>0.0760988780385998</v>
      </c>
      <c r="P11" s="21" t="n">
        <v>0.159735090771894</v>
      </c>
      <c r="Q11" s="21" t="n">
        <v>0.155738596713229</v>
      </c>
      <c r="R11" s="21" t="n">
        <v>0.144779471986628</v>
      </c>
      <c r="S11" s="21"/>
      <c r="T11" s="21" t="n">
        <v>0.198624683501358</v>
      </c>
      <c r="U11" s="21" t="n">
        <v>0.0963975402776459</v>
      </c>
      <c r="V11" s="21" t="n">
        <v>0.334500755099989</v>
      </c>
      <c r="W11" s="21" t="n">
        <v>0.0979730399587646</v>
      </c>
      <c r="X11" s="21"/>
      <c r="Y11" s="21" t="n">
        <v>0.180154990039921</v>
      </c>
      <c r="Z11" s="21" t="n">
        <v>0.0708557537339095</v>
      </c>
      <c r="AA11" s="21" t="n">
        <v>0.14858464910775</v>
      </c>
      <c r="AB11" s="21" t="n">
        <v>0.194911933516573</v>
      </c>
      <c r="AC11" s="21" t="n">
        <v>0.0681174827682685</v>
      </c>
      <c r="AD11" s="21" t="n">
        <v>0.192500609243048</v>
      </c>
      <c r="AE11" s="21"/>
      <c r="AF11" s="21" t="n">
        <v>0.166707471601526</v>
      </c>
      <c r="AG11" s="21"/>
      <c r="AH11" s="21" t="n">
        <v>0.15331076273821</v>
      </c>
      <c r="AI11" s="21"/>
      <c r="AJ11" s="21" t="n">
        <v>0.114874454528954</v>
      </c>
      <c r="AK11" s="21" t="n">
        <v>0.205576304321975</v>
      </c>
      <c r="AL11" s="21" t="n">
        <v>0.20125810765279</v>
      </c>
      <c r="AM11" s="21" t="n">
        <v>0.0516230475504082</v>
      </c>
      <c r="AN11" s="21" t="n">
        <v>0.220422340387095</v>
      </c>
      <c r="AO11" s="21" t="n">
        <v>0.0531028360946722</v>
      </c>
      <c r="AP11" s="21" t="n">
        <v>0.179129170656132</v>
      </c>
    </row>
    <row r="12">
      <c r="B12" s="18" t="s">
        <v>351</v>
      </c>
    </row>
    <row r="13">
      <c r="B13" t="s">
        <v>65</v>
      </c>
    </row>
    <row r="14">
      <c r="B14" t="s">
        <v>66</v>
      </c>
    </row>
    <row r="16">
      <c r="B16" s="9" t="str">
        <f>=HYPERLINK("#'Contents'!A1", "Return to Contents")</f>
      </c>
    </row>
  </sheetData>
  <mergeCells count="9">
    <mergeCell ref="D5:E5"/>
    <mergeCell ref="G5:L5"/>
    <mergeCell ref="N5:R5"/>
    <mergeCell ref="T5:W5"/>
    <mergeCell ref="Y5:AD5"/>
    <mergeCell ref="AF5:AF5"/>
    <mergeCell ref="AH5:AH5"/>
    <mergeCell ref="AJ5:AP5"/>
    <mergeCell ref="D2:AJ2"/>
  </mergeCells>
  <pageMargins left="0.7" right="0.7" top="0.75" bottom="0.75" header="0.3" footer="0.3"/>
  <pageSetup paperSize="9" orientation="portrait" horizontalDpi="300" verticalDpi="300" r:id="rId2"/>
  <drawing r:id="rId1"/>
</worksheet>
</file>

<file path=xl/worksheets/sheet15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2.21" hidden="0" customWidth="1"/>
    <col min="20" max="20" width="10.71" hidden="0" customWidth="1"/>
    <col min="21" max="21" width="10.71" hidden="0" customWidth="1"/>
    <col min="22" max="22" width="10.71" hidden="0" customWidth="1"/>
    <col min="23" max="23" width="10.71" hidden="0" customWidth="1"/>
    <col min="24" max="24" width="2.2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2.21" hidden="0" customWidth="1"/>
    <col min="34" max="34" width="10.71" hidden="0" customWidth="1"/>
    <col min="35" max="35" width="2.2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s>
  <sheetData>
    <row r="2" ht="40" customHeight="1">
      <c r="D2" s="16" t="s">
        <v>447</v>
      </c>
    </row>
    <row r="5" ht="30" customHeight="1">
      <c r="B5" s="17"/>
      <c r="C5" s="17"/>
      <c r="D5" s="17" t="s">
        <v>51</v>
      </c>
      <c r="E5" s="17"/>
      <c r="F5" s="17"/>
      <c r="G5" s="17" t="s">
        <v>52</v>
      </c>
      <c r="H5" s="17"/>
      <c r="I5" s="17"/>
      <c r="J5" s="17"/>
      <c r="K5" s="17"/>
      <c r="L5" s="17"/>
      <c r="M5" s="17"/>
      <c r="N5" s="17" t="s">
        <v>53</v>
      </c>
      <c r="O5" s="17"/>
      <c r="P5" s="17"/>
      <c r="Q5" s="17"/>
      <c r="R5" s="17"/>
      <c r="S5" s="17"/>
      <c r="T5" s="17" t="s">
        <v>54</v>
      </c>
      <c r="U5" s="17"/>
      <c r="V5" s="17"/>
      <c r="W5" s="17"/>
      <c r="X5" s="17"/>
      <c r="Y5" s="17" t="s">
        <v>55</v>
      </c>
      <c r="Z5" s="17"/>
      <c r="AA5" s="17"/>
      <c r="AB5" s="17"/>
      <c r="AC5" s="17"/>
      <c r="AD5" s="17"/>
      <c r="AE5" s="17"/>
      <c r="AF5" s="17" t="s">
        <v>42</v>
      </c>
      <c r="AG5" s="17"/>
      <c r="AH5" s="17" t="s">
        <v>43</v>
      </c>
      <c r="AI5" s="17"/>
      <c r="AJ5" s="17" t="s">
        <v>56</v>
      </c>
      <c r="AK5" s="17"/>
      <c r="AL5" s="17"/>
      <c r="AM5" s="17"/>
      <c r="AN5" s="17"/>
      <c r="AO5" s="17"/>
      <c r="AP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R6" s="13" t="s">
        <v>31</v>
      </c>
      <c r="T6" s="13" t="s">
        <v>32</v>
      </c>
      <c r="U6" s="13" t="s">
        <v>33</v>
      </c>
      <c r="V6" s="13" t="s">
        <v>34</v>
      </c>
      <c r="W6" s="13" t="s">
        <v>35</v>
      </c>
      <c r="Y6" s="13" t="s">
        <v>36</v>
      </c>
      <c r="Z6" s="13" t="s">
        <v>37</v>
      </c>
      <c r="AA6" s="13" t="s">
        <v>38</v>
      </c>
      <c r="AB6" s="13" t="s">
        <v>39</v>
      </c>
      <c r="AC6" s="13" t="s">
        <v>40</v>
      </c>
      <c r="AD6" s="13" t="s">
        <v>41</v>
      </c>
      <c r="AF6" s="13" t="s">
        <v>42</v>
      </c>
      <c r="AH6" s="13" t="s">
        <v>43</v>
      </c>
      <c r="AJ6" s="13" t="s">
        <v>44</v>
      </c>
      <c r="AK6" s="13" t="s">
        <v>45</v>
      </c>
      <c r="AL6" s="13" t="s">
        <v>46</v>
      </c>
      <c r="AM6" s="13" t="s">
        <v>47</v>
      </c>
      <c r="AN6" s="13" t="s">
        <v>48</v>
      </c>
      <c r="AO6" s="13" t="s">
        <v>49</v>
      </c>
      <c r="AP6" s="13" t="s">
        <v>50</v>
      </c>
    </row>
    <row r="7" ht="30" customHeight="1">
      <c r="B7" s="11" t="s">
        <v>19</v>
      </c>
      <c r="C7" s="11" t="n">
        <v>201</v>
      </c>
      <c r="D7" s="11" t="n">
        <v>90</v>
      </c>
      <c r="E7" s="11" t="n">
        <v>111</v>
      </c>
      <c r="F7" s="11"/>
      <c r="G7" s="11" t="n">
        <v>21</v>
      </c>
      <c r="H7" s="11" t="n">
        <v>37</v>
      </c>
      <c r="I7" s="11" t="n">
        <v>41</v>
      </c>
      <c r="J7" s="11" t="n">
        <v>36</v>
      </c>
      <c r="K7" s="11" t="n">
        <v>24</v>
      </c>
      <c r="L7" s="11" t="n">
        <v>42</v>
      </c>
      <c r="M7" s="11"/>
      <c r="N7" s="11" t="n">
        <v>12</v>
      </c>
      <c r="O7" s="11" t="n">
        <v>36</v>
      </c>
      <c r="P7" s="11" t="n">
        <v>35</v>
      </c>
      <c r="Q7" s="11" t="n">
        <v>76</v>
      </c>
      <c r="R7" s="11" t="n">
        <v>41</v>
      </c>
      <c r="S7" s="11"/>
      <c r="T7" s="11" t="n">
        <v>10</v>
      </c>
      <c r="U7" s="11" t="n">
        <v>29</v>
      </c>
      <c r="V7" s="11" t="n">
        <v>34</v>
      </c>
      <c r="W7" s="11" t="n">
        <v>116</v>
      </c>
      <c r="X7" s="11"/>
      <c r="Y7" s="11" t="n">
        <v>96</v>
      </c>
      <c r="Z7" s="11" t="n">
        <v>21</v>
      </c>
      <c r="AA7" s="11" t="n">
        <v>46</v>
      </c>
      <c r="AB7" s="11" t="n">
        <v>15</v>
      </c>
      <c r="AC7" s="11" t="n">
        <v>13</v>
      </c>
      <c r="AD7" s="11" t="n">
        <v>9</v>
      </c>
      <c r="AE7" s="11"/>
      <c r="AF7" s="11" t="n">
        <v>97</v>
      </c>
      <c r="AG7" s="11"/>
      <c r="AH7" s="11" t="n">
        <v>196</v>
      </c>
      <c r="AI7" s="11"/>
      <c r="AJ7" s="11" t="n">
        <v>51</v>
      </c>
      <c r="AK7" s="11" t="n">
        <v>41</v>
      </c>
      <c r="AL7" s="11" t="n">
        <v>31</v>
      </c>
      <c r="AM7" s="11" t="n">
        <v>22</v>
      </c>
      <c r="AN7" s="11" t="n">
        <v>19</v>
      </c>
      <c r="AO7" s="11" t="n">
        <v>19</v>
      </c>
      <c r="AP7" s="11" t="n">
        <v>18</v>
      </c>
    </row>
    <row r="8" ht="30" customHeight="1">
      <c r="B8" s="12" t="s">
        <v>20</v>
      </c>
      <c r="C8" s="12" t="n">
        <v>202</v>
      </c>
      <c r="D8" s="12" t="n">
        <v>92</v>
      </c>
      <c r="E8" s="12" t="n">
        <v>110</v>
      </c>
      <c r="F8" s="12"/>
      <c r="G8" s="12" t="n">
        <v>17</v>
      </c>
      <c r="H8" s="12" t="n">
        <v>35</v>
      </c>
      <c r="I8" s="12" t="n">
        <v>34</v>
      </c>
      <c r="J8" s="12" t="n">
        <v>36</v>
      </c>
      <c r="K8" s="12" t="n">
        <v>28</v>
      </c>
      <c r="L8" s="12" t="n">
        <v>52</v>
      </c>
      <c r="M8" s="12"/>
      <c r="N8" s="12" t="n">
        <v>13</v>
      </c>
      <c r="O8" s="12" t="n">
        <v>45</v>
      </c>
      <c r="P8" s="12" t="n">
        <v>46</v>
      </c>
      <c r="Q8" s="12" t="n">
        <v>64</v>
      </c>
      <c r="R8" s="12" t="n">
        <v>32</v>
      </c>
      <c r="S8" s="12"/>
      <c r="T8" s="12" t="n">
        <v>8</v>
      </c>
      <c r="U8" s="12" t="n">
        <v>33</v>
      </c>
      <c r="V8" s="12" t="n">
        <v>37</v>
      </c>
      <c r="W8" s="12" t="n">
        <v>109</v>
      </c>
      <c r="X8" s="12"/>
      <c r="Y8" s="12" t="n">
        <v>88</v>
      </c>
      <c r="Z8" s="12" t="n">
        <v>22</v>
      </c>
      <c r="AA8" s="12" t="n">
        <v>57</v>
      </c>
      <c r="AB8" s="12" t="n">
        <v>15</v>
      </c>
      <c r="AC8" s="12" t="n">
        <v>11</v>
      </c>
      <c r="AD8" s="12" t="n">
        <v>8</v>
      </c>
      <c r="AE8" s="12"/>
      <c r="AF8" s="12" t="n">
        <v>102</v>
      </c>
      <c r="AG8" s="12"/>
      <c r="AH8" s="12" t="n">
        <v>197</v>
      </c>
      <c r="AI8" s="12"/>
      <c r="AJ8" s="12" t="n">
        <v>48</v>
      </c>
      <c r="AK8" s="12" t="n">
        <v>37</v>
      </c>
      <c r="AL8" s="12" t="n">
        <v>25</v>
      </c>
      <c r="AM8" s="12" t="n">
        <v>25</v>
      </c>
      <c r="AN8" s="12" t="n">
        <v>25</v>
      </c>
      <c r="AO8" s="12" t="n">
        <v>16</v>
      </c>
      <c r="AP8" s="12" t="n">
        <v>25</v>
      </c>
    </row>
    <row r="9">
      <c r="B9" s="20" t="s">
        <v>446</v>
      </c>
      <c r="C9" s="19" t="n">
        <v>0.609418368158265</v>
      </c>
      <c r="D9" s="19" t="n">
        <v>0.613793441088579</v>
      </c>
      <c r="E9" s="19" t="n">
        <v>0.60575816468759</v>
      </c>
      <c r="F9" s="19"/>
      <c r="G9" s="19" t="n">
        <v>0.493038862308642</v>
      </c>
      <c r="H9" s="19" t="n">
        <v>0.546993902337083</v>
      </c>
      <c r="I9" s="19" t="n">
        <v>0.655935354308576</v>
      </c>
      <c r="J9" s="19" t="n">
        <v>0.582720224627483</v>
      </c>
      <c r="K9" s="19" t="n">
        <v>0.729052923425801</v>
      </c>
      <c r="L9" s="19" t="n">
        <v>0.614471642198391</v>
      </c>
      <c r="M9" s="19"/>
      <c r="N9" s="19" t="n">
        <v>0.759203240912843</v>
      </c>
      <c r="O9" s="19" t="n">
        <v>0.644306859162954</v>
      </c>
      <c r="P9" s="19" t="n">
        <v>0.578252601810782</v>
      </c>
      <c r="Q9" s="19" t="n">
        <v>0.602382084835013</v>
      </c>
      <c r="R9" s="19" t="n">
        <v>0.540244497806876</v>
      </c>
      <c r="S9" s="19"/>
      <c r="T9" s="19" t="n">
        <v>0.503407595078012</v>
      </c>
      <c r="U9" s="19" t="n">
        <v>0.702548465016962</v>
      </c>
      <c r="V9" s="19" t="n">
        <v>0.670228669430732</v>
      </c>
      <c r="W9" s="19" t="n">
        <v>0.571709415922755</v>
      </c>
      <c r="X9" s="19"/>
      <c r="Y9" s="19" t="n">
        <v>0.575561415732913</v>
      </c>
      <c r="Z9" s="19" t="n">
        <v>0.842061458079768</v>
      </c>
      <c r="AA9" s="19" t="n">
        <v>0.658999951451235</v>
      </c>
      <c r="AB9" s="19" t="n">
        <v>0.366578928081483</v>
      </c>
      <c r="AC9" s="19" t="n">
        <v>0.461209417787774</v>
      </c>
      <c r="AD9" s="19" t="n">
        <v>0.603312183714131</v>
      </c>
      <c r="AE9" s="19"/>
      <c r="AF9" s="19" t="n">
        <v>0.691572345743122</v>
      </c>
      <c r="AG9" s="19"/>
      <c r="AH9" s="19" t="n">
        <v>0.599499574347579</v>
      </c>
      <c r="AI9" s="19"/>
      <c r="AJ9" s="19" t="n">
        <v>0.646848918763962</v>
      </c>
      <c r="AK9" s="19" t="n">
        <v>0.496312007831651</v>
      </c>
      <c r="AL9" s="19" t="n">
        <v>0.695821376091868</v>
      </c>
      <c r="AM9" s="19" t="n">
        <v>0.618174464627447</v>
      </c>
      <c r="AN9" s="19" t="n">
        <v>0.523365727538659</v>
      </c>
      <c r="AO9" s="19" t="n">
        <v>0.615980103695631</v>
      </c>
      <c r="AP9" s="19" t="n">
        <v>0.690933726826374</v>
      </c>
    </row>
    <row r="10">
      <c r="B10" s="20" t="s">
        <v>434</v>
      </c>
      <c r="C10" s="19" t="n">
        <v>0.247760801848807</v>
      </c>
      <c r="D10" s="19" t="n">
        <v>0.277731014621294</v>
      </c>
      <c r="E10" s="19" t="n">
        <v>0.222687602257855</v>
      </c>
      <c r="F10" s="19"/>
      <c r="G10" s="19" t="n">
        <v>0.506961137691358</v>
      </c>
      <c r="H10" s="19" t="n">
        <v>0.365229851881709</v>
      </c>
      <c r="I10" s="19" t="n">
        <v>0.156501601800646</v>
      </c>
      <c r="J10" s="19" t="n">
        <v>0.273885794087409</v>
      </c>
      <c r="K10" s="19" t="n">
        <v>0.16587265421897</v>
      </c>
      <c r="L10" s="19" t="n">
        <v>0.166848717363493</v>
      </c>
      <c r="M10" s="19"/>
      <c r="N10" s="19" t="n">
        <v>0.165651427692514</v>
      </c>
      <c r="O10" s="19" t="n">
        <v>0.245226944448474</v>
      </c>
      <c r="P10" s="19" t="n">
        <v>0.259244375466386</v>
      </c>
      <c r="Q10" s="19" t="n">
        <v>0.249690351500781</v>
      </c>
      <c r="R10" s="19" t="n">
        <v>0.275557694851096</v>
      </c>
      <c r="S10" s="19"/>
      <c r="T10" s="19" t="n">
        <v>0.496592404921988</v>
      </c>
      <c r="U10" s="19" t="n">
        <v>0.297451534983038</v>
      </c>
      <c r="V10" s="19" t="n">
        <v>0.166801308513763</v>
      </c>
      <c r="W10" s="19" t="n">
        <v>0.244070565364201</v>
      </c>
      <c r="X10" s="19"/>
      <c r="Y10" s="19" t="n">
        <v>0.279866809173179</v>
      </c>
      <c r="Z10" s="19" t="n">
        <v>0.157938541920232</v>
      </c>
      <c r="AA10" s="19" t="n">
        <v>0.122445313623328</v>
      </c>
      <c r="AB10" s="19" t="n">
        <v>0.424647744769053</v>
      </c>
      <c r="AC10" s="19" t="n">
        <v>0.538790582212226</v>
      </c>
      <c r="AD10" s="19" t="n">
        <v>0.323719754165562</v>
      </c>
      <c r="AE10" s="19"/>
      <c r="AF10" s="19" t="n">
        <v>0.273808088532251</v>
      </c>
      <c r="AG10" s="19"/>
      <c r="AH10" s="19" t="n">
        <v>0.254052670455942</v>
      </c>
      <c r="AI10" s="19"/>
      <c r="AJ10" s="19" t="n">
        <v>0.206471826321378</v>
      </c>
      <c r="AK10" s="19" t="n">
        <v>0.411763032644688</v>
      </c>
      <c r="AL10" s="19" t="n">
        <v>0.173671384541101</v>
      </c>
      <c r="AM10" s="19" t="n">
        <v>0.210290199884356</v>
      </c>
      <c r="AN10" s="19" t="n">
        <v>0.331563107007181</v>
      </c>
      <c r="AO10" s="19" t="n">
        <v>0.205138742327537</v>
      </c>
      <c r="AP10" s="19" t="n">
        <v>0.141277500872884</v>
      </c>
    </row>
    <row r="11">
      <c r="B11" s="20" t="s">
        <v>209</v>
      </c>
      <c r="C11" s="21" t="n">
        <v>0.142820829992928</v>
      </c>
      <c r="D11" s="21" t="n">
        <v>0.108475544290127</v>
      </c>
      <c r="E11" s="21" t="n">
        <v>0.171554233054555</v>
      </c>
      <c r="F11" s="21"/>
      <c r="G11" s="21" t="n">
        <v>0</v>
      </c>
      <c r="H11" s="21" t="n">
        <v>0.0877762457812072</v>
      </c>
      <c r="I11" s="21" t="n">
        <v>0.187563043890778</v>
      </c>
      <c r="J11" s="21" t="n">
        <v>0.143393981285109</v>
      </c>
      <c r="K11" s="21" t="n">
        <v>0.10507442235523</v>
      </c>
      <c r="L11" s="21" t="n">
        <v>0.218679640438116</v>
      </c>
      <c r="M11" s="21"/>
      <c r="N11" s="21" t="n">
        <v>0.0751453313946431</v>
      </c>
      <c r="O11" s="21" t="n">
        <v>0.110466196388572</v>
      </c>
      <c r="P11" s="21" t="n">
        <v>0.162503022722832</v>
      </c>
      <c r="Q11" s="21" t="n">
        <v>0.147927563664207</v>
      </c>
      <c r="R11" s="21" t="n">
        <v>0.184197807342028</v>
      </c>
      <c r="S11" s="21"/>
      <c r="T11" s="21" t="n">
        <v>0</v>
      </c>
      <c r="U11" s="21" t="n">
        <v>0</v>
      </c>
      <c r="V11" s="21" t="n">
        <v>0.162970022055505</v>
      </c>
      <c r="W11" s="21" t="n">
        <v>0.184220018713043</v>
      </c>
      <c r="X11" s="21"/>
      <c r="Y11" s="21" t="n">
        <v>0.144571775093908</v>
      </c>
      <c r="Z11" s="21" t="n">
        <v>0</v>
      </c>
      <c r="AA11" s="21" t="n">
        <v>0.218554734925436</v>
      </c>
      <c r="AB11" s="21" t="n">
        <v>0.208773327149464</v>
      </c>
      <c r="AC11" s="21" t="n">
        <v>0</v>
      </c>
      <c r="AD11" s="21" t="n">
        <v>0.0729680621203078</v>
      </c>
      <c r="AE11" s="21"/>
      <c r="AF11" s="21" t="n">
        <v>0.0346195657246272</v>
      </c>
      <c r="AG11" s="21"/>
      <c r="AH11" s="21" t="n">
        <v>0.146447755196479</v>
      </c>
      <c r="AI11" s="21"/>
      <c r="AJ11" s="21" t="n">
        <v>0.14667925491466</v>
      </c>
      <c r="AK11" s="21" t="n">
        <v>0.0919249595236612</v>
      </c>
      <c r="AL11" s="21" t="n">
        <v>0.130507239367031</v>
      </c>
      <c r="AM11" s="21" t="n">
        <v>0.171535335488197</v>
      </c>
      <c r="AN11" s="21" t="n">
        <v>0.14507116545416</v>
      </c>
      <c r="AO11" s="21" t="n">
        <v>0.178881153976832</v>
      </c>
      <c r="AP11" s="21" t="n">
        <v>0.167788772300743</v>
      </c>
    </row>
    <row r="12">
      <c r="B12" s="18" t="s">
        <v>351</v>
      </c>
    </row>
    <row r="13">
      <c r="B13" t="s">
        <v>65</v>
      </c>
    </row>
    <row r="14">
      <c r="B14" t="s">
        <v>66</v>
      </c>
    </row>
    <row r="16">
      <c r="B16" s="9" t="str">
        <f>=HYPERLINK("#'Contents'!A1", "Return to Contents")</f>
      </c>
    </row>
  </sheetData>
  <mergeCells count="9">
    <mergeCell ref="D5:E5"/>
    <mergeCell ref="G5:L5"/>
    <mergeCell ref="N5:R5"/>
    <mergeCell ref="T5:W5"/>
    <mergeCell ref="Y5:AD5"/>
    <mergeCell ref="AF5:AF5"/>
    <mergeCell ref="AH5:AH5"/>
    <mergeCell ref="AJ5:AP5"/>
    <mergeCell ref="D2:AJ2"/>
  </mergeCells>
  <pageMargins left="0.7" right="0.7" top="0.75" bottom="0.75" header="0.3" footer="0.3"/>
  <pageSetup paperSize="9" orientation="portrait" horizontalDpi="300" verticalDpi="300" r:id="rId2"/>
  <drawing r:id="rId1"/>
</worksheet>
</file>

<file path=xl/worksheets/sheet15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2.21" hidden="0" customWidth="1"/>
    <col min="20" max="20" width="10.71" hidden="0" customWidth="1"/>
    <col min="21" max="21" width="10.71" hidden="0" customWidth="1"/>
    <col min="22" max="22" width="10.71" hidden="0" customWidth="1"/>
    <col min="23" max="23" width="10.71" hidden="0" customWidth="1"/>
    <col min="24" max="24" width="2.2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2.21" hidden="0" customWidth="1"/>
    <col min="34" max="34" width="10.71" hidden="0" customWidth="1"/>
    <col min="35" max="35" width="2.2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s>
  <sheetData>
    <row r="2" ht="40" customHeight="1">
      <c r="D2" s="16" t="s">
        <v>449</v>
      </c>
    </row>
    <row r="5" ht="30" customHeight="1">
      <c r="B5" s="17"/>
      <c r="C5" s="17"/>
      <c r="D5" s="17" t="s">
        <v>51</v>
      </c>
      <c r="E5" s="17"/>
      <c r="F5" s="17"/>
      <c r="G5" s="17" t="s">
        <v>52</v>
      </c>
      <c r="H5" s="17"/>
      <c r="I5" s="17"/>
      <c r="J5" s="17"/>
      <c r="K5" s="17"/>
      <c r="L5" s="17"/>
      <c r="M5" s="17"/>
      <c r="N5" s="17" t="s">
        <v>53</v>
      </c>
      <c r="O5" s="17"/>
      <c r="P5" s="17"/>
      <c r="Q5" s="17"/>
      <c r="R5" s="17"/>
      <c r="S5" s="17"/>
      <c r="T5" s="17" t="s">
        <v>54</v>
      </c>
      <c r="U5" s="17"/>
      <c r="V5" s="17"/>
      <c r="W5" s="17"/>
      <c r="X5" s="17"/>
      <c r="Y5" s="17" t="s">
        <v>55</v>
      </c>
      <c r="Z5" s="17"/>
      <c r="AA5" s="17"/>
      <c r="AB5" s="17"/>
      <c r="AC5" s="17"/>
      <c r="AD5" s="17"/>
      <c r="AE5" s="17"/>
      <c r="AF5" s="17" t="s">
        <v>42</v>
      </c>
      <c r="AG5" s="17"/>
      <c r="AH5" s="17" t="s">
        <v>43</v>
      </c>
      <c r="AI5" s="17"/>
      <c r="AJ5" s="17" t="s">
        <v>56</v>
      </c>
      <c r="AK5" s="17"/>
      <c r="AL5" s="17"/>
      <c r="AM5" s="17"/>
      <c r="AN5" s="17"/>
      <c r="AO5" s="17"/>
      <c r="AP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R6" s="13" t="s">
        <v>31</v>
      </c>
      <c r="T6" s="13" t="s">
        <v>32</v>
      </c>
      <c r="U6" s="13" t="s">
        <v>33</v>
      </c>
      <c r="V6" s="13" t="s">
        <v>34</v>
      </c>
      <c r="W6" s="13" t="s">
        <v>35</v>
      </c>
      <c r="Y6" s="13" t="s">
        <v>36</v>
      </c>
      <c r="Z6" s="13" t="s">
        <v>37</v>
      </c>
      <c r="AA6" s="13" t="s">
        <v>38</v>
      </c>
      <c r="AB6" s="13" t="s">
        <v>39</v>
      </c>
      <c r="AC6" s="13" t="s">
        <v>40</v>
      </c>
      <c r="AD6" s="13" t="s">
        <v>41</v>
      </c>
      <c r="AF6" s="13" t="s">
        <v>42</v>
      </c>
      <c r="AH6" s="13" t="s">
        <v>43</v>
      </c>
      <c r="AJ6" s="13" t="s">
        <v>44</v>
      </c>
      <c r="AK6" s="13" t="s">
        <v>45</v>
      </c>
      <c r="AL6" s="13" t="s">
        <v>46</v>
      </c>
      <c r="AM6" s="13" t="s">
        <v>47</v>
      </c>
      <c r="AN6" s="13" t="s">
        <v>48</v>
      </c>
      <c r="AO6" s="13" t="s">
        <v>49</v>
      </c>
      <c r="AP6" s="13" t="s">
        <v>50</v>
      </c>
    </row>
    <row r="7" ht="30" customHeight="1">
      <c r="B7" s="11" t="s">
        <v>19</v>
      </c>
      <c r="C7" s="11" t="n">
        <v>199</v>
      </c>
      <c r="D7" s="11" t="n">
        <v>100</v>
      </c>
      <c r="E7" s="11" t="n">
        <v>99</v>
      </c>
      <c r="F7" s="11"/>
      <c r="G7" s="11" t="n">
        <v>32</v>
      </c>
      <c r="H7" s="11" t="n">
        <v>33</v>
      </c>
      <c r="I7" s="11" t="n">
        <v>44</v>
      </c>
      <c r="J7" s="11" t="n">
        <v>37</v>
      </c>
      <c r="K7" s="11" t="n">
        <v>20</v>
      </c>
      <c r="L7" s="11" t="n">
        <v>33</v>
      </c>
      <c r="M7" s="11"/>
      <c r="N7" s="11" t="n">
        <v>8</v>
      </c>
      <c r="O7" s="11" t="n">
        <v>45</v>
      </c>
      <c r="P7" s="11" t="n">
        <v>33</v>
      </c>
      <c r="Q7" s="11" t="n">
        <v>74</v>
      </c>
      <c r="R7" s="11" t="n">
        <v>38</v>
      </c>
      <c r="S7" s="11"/>
      <c r="T7" s="11" t="n">
        <v>12</v>
      </c>
      <c r="U7" s="11" t="n">
        <v>26</v>
      </c>
      <c r="V7" s="11" t="n">
        <v>37</v>
      </c>
      <c r="W7" s="11" t="n">
        <v>101</v>
      </c>
      <c r="X7" s="11"/>
      <c r="Y7" s="11" t="n">
        <v>93</v>
      </c>
      <c r="Z7" s="11" t="n">
        <v>20</v>
      </c>
      <c r="AA7" s="11" t="n">
        <v>38</v>
      </c>
      <c r="AB7" s="11" t="n">
        <v>13</v>
      </c>
      <c r="AC7" s="11" t="n">
        <v>20</v>
      </c>
      <c r="AD7" s="11" t="n">
        <v>12</v>
      </c>
      <c r="AE7" s="11"/>
      <c r="AF7" s="11" t="n">
        <v>84</v>
      </c>
      <c r="AG7" s="11"/>
      <c r="AH7" s="11" t="n">
        <v>188</v>
      </c>
      <c r="AI7" s="11"/>
      <c r="AJ7" s="11" t="n">
        <v>59</v>
      </c>
      <c r="AK7" s="11" t="n">
        <v>39</v>
      </c>
      <c r="AL7" s="11" t="n">
        <v>42</v>
      </c>
      <c r="AM7" s="11" t="n">
        <v>14</v>
      </c>
      <c r="AN7" s="11" t="n">
        <v>14</v>
      </c>
      <c r="AO7" s="11" t="n">
        <v>15</v>
      </c>
      <c r="AP7" s="11" t="n">
        <v>16</v>
      </c>
    </row>
    <row r="8" ht="30" customHeight="1">
      <c r="B8" s="12" t="s">
        <v>20</v>
      </c>
      <c r="C8" s="12" t="n">
        <v>192</v>
      </c>
      <c r="D8" s="12" t="n">
        <v>95</v>
      </c>
      <c r="E8" s="12" t="n">
        <v>97</v>
      </c>
      <c r="F8" s="12"/>
      <c r="G8" s="12" t="n">
        <v>26</v>
      </c>
      <c r="H8" s="12" t="n">
        <v>31</v>
      </c>
      <c r="I8" s="12" t="n">
        <v>39</v>
      </c>
      <c r="J8" s="12" t="n">
        <v>36</v>
      </c>
      <c r="K8" s="12" t="n">
        <v>22</v>
      </c>
      <c r="L8" s="12" t="n">
        <v>39</v>
      </c>
      <c r="M8" s="12"/>
      <c r="N8" s="12" t="n">
        <v>9</v>
      </c>
      <c r="O8" s="12" t="n">
        <v>50</v>
      </c>
      <c r="P8" s="12" t="n">
        <v>41</v>
      </c>
      <c r="Q8" s="12" t="n">
        <v>61</v>
      </c>
      <c r="R8" s="12" t="n">
        <v>32</v>
      </c>
      <c r="S8" s="12"/>
      <c r="T8" s="12" t="n">
        <v>10</v>
      </c>
      <c r="U8" s="12" t="n">
        <v>30</v>
      </c>
      <c r="V8" s="12" t="n">
        <v>39</v>
      </c>
      <c r="W8" s="12" t="n">
        <v>92</v>
      </c>
      <c r="X8" s="12"/>
      <c r="Y8" s="12" t="n">
        <v>84</v>
      </c>
      <c r="Z8" s="12" t="n">
        <v>18</v>
      </c>
      <c r="AA8" s="12" t="n">
        <v>45</v>
      </c>
      <c r="AB8" s="12" t="n">
        <v>13</v>
      </c>
      <c r="AC8" s="12" t="n">
        <v>17</v>
      </c>
      <c r="AD8" s="12" t="n">
        <v>12</v>
      </c>
      <c r="AE8" s="12"/>
      <c r="AF8" s="12" t="n">
        <v>84</v>
      </c>
      <c r="AG8" s="12"/>
      <c r="AH8" s="12" t="n">
        <v>183</v>
      </c>
      <c r="AI8" s="12"/>
      <c r="AJ8" s="12" t="n">
        <v>53</v>
      </c>
      <c r="AK8" s="12" t="n">
        <v>38</v>
      </c>
      <c r="AL8" s="12" t="n">
        <v>36</v>
      </c>
      <c r="AM8" s="12" t="n">
        <v>14</v>
      </c>
      <c r="AN8" s="12" t="n">
        <v>17</v>
      </c>
      <c r="AO8" s="12" t="n">
        <v>12</v>
      </c>
      <c r="AP8" s="12" t="n">
        <v>22</v>
      </c>
    </row>
    <row r="9">
      <c r="B9" s="20" t="s">
        <v>448</v>
      </c>
      <c r="C9" s="19" t="n">
        <v>0.678435412149853</v>
      </c>
      <c r="D9" s="19" t="n">
        <v>0.65612640349851</v>
      </c>
      <c r="E9" s="19" t="n">
        <v>0.70041460005384</v>
      </c>
      <c r="F9" s="19"/>
      <c r="G9" s="19" t="n">
        <v>0.710018740011244</v>
      </c>
      <c r="H9" s="19" t="n">
        <v>0.573453261777965</v>
      </c>
      <c r="I9" s="19" t="n">
        <v>0.620406569115208</v>
      </c>
      <c r="J9" s="19" t="n">
        <v>0.639763276431386</v>
      </c>
      <c r="K9" s="19" t="n">
        <v>0.871224717446702</v>
      </c>
      <c r="L9" s="19" t="n">
        <v>0.727627002691379</v>
      </c>
      <c r="M9" s="19"/>
      <c r="N9" s="19" t="n">
        <v>0.656650075762718</v>
      </c>
      <c r="O9" s="19" t="n">
        <v>0.733320638205142</v>
      </c>
      <c r="P9" s="19" t="n">
        <v>0.796337398354708</v>
      </c>
      <c r="Q9" s="19" t="n">
        <v>0.58457843838453</v>
      </c>
      <c r="R9" s="19" t="n">
        <v>0.61977635098277</v>
      </c>
      <c r="S9" s="19"/>
      <c r="T9" s="19" t="n">
        <v>0.555558283341885</v>
      </c>
      <c r="U9" s="19" t="n">
        <v>0.855903536959913</v>
      </c>
      <c r="V9" s="19" t="n">
        <v>0.714464045384135</v>
      </c>
      <c r="W9" s="19" t="n">
        <v>0.590622687732502</v>
      </c>
      <c r="X9" s="19"/>
      <c r="Y9" s="19" t="n">
        <v>0.612802949764665</v>
      </c>
      <c r="Z9" s="19" t="n">
        <v>0.711803246672812</v>
      </c>
      <c r="AA9" s="19" t="n">
        <v>0.78077617587673</v>
      </c>
      <c r="AB9" s="19" t="n">
        <v>0.624830488364605</v>
      </c>
      <c r="AC9" s="19" t="n">
        <v>0.677977815739156</v>
      </c>
      <c r="AD9" s="19" t="n">
        <v>0.661714606239227</v>
      </c>
      <c r="AE9" s="19"/>
      <c r="AF9" s="19" t="n">
        <v>0.679728810165273</v>
      </c>
      <c r="AG9" s="19"/>
      <c r="AH9" s="19" t="n">
        <v>0.682968724355695</v>
      </c>
      <c r="AI9" s="19"/>
      <c r="AJ9" s="19" t="n">
        <v>0.692345909987446</v>
      </c>
      <c r="AK9" s="19" t="n">
        <v>0.601686983991531</v>
      </c>
      <c r="AL9" s="19" t="n">
        <v>0.816227283482334</v>
      </c>
      <c r="AM9" s="19" t="n">
        <v>0.752849996483133</v>
      </c>
      <c r="AN9" s="19" t="n">
        <v>0.686959999716678</v>
      </c>
      <c r="AO9" s="19" t="n">
        <v>0.73772938027103</v>
      </c>
      <c r="AP9" s="19" t="n">
        <v>0.46979633480401</v>
      </c>
    </row>
    <row r="10">
      <c r="B10" s="20" t="s">
        <v>434</v>
      </c>
      <c r="C10" s="19" t="n">
        <v>0.18315269698536</v>
      </c>
      <c r="D10" s="19" t="n">
        <v>0.22630934293468</v>
      </c>
      <c r="E10" s="19" t="n">
        <v>0.140634087330834</v>
      </c>
      <c r="F10" s="19"/>
      <c r="G10" s="19" t="n">
        <v>0.260282062237666</v>
      </c>
      <c r="H10" s="19" t="n">
        <v>0.274200574017152</v>
      </c>
      <c r="I10" s="19" t="n">
        <v>0.190868822149926</v>
      </c>
      <c r="J10" s="19" t="n">
        <v>0.149211054172455</v>
      </c>
      <c r="K10" s="19" t="n">
        <v>0.0362167120000446</v>
      </c>
      <c r="L10" s="19" t="n">
        <v>0.162571232997552</v>
      </c>
      <c r="M10" s="19"/>
      <c r="N10" s="19" t="n">
        <v>0</v>
      </c>
      <c r="O10" s="19" t="n">
        <v>0.17053952066343</v>
      </c>
      <c r="P10" s="19" t="n">
        <v>0.050568975639258</v>
      </c>
      <c r="Q10" s="19" t="n">
        <v>0.292664390908068</v>
      </c>
      <c r="R10" s="19" t="n">
        <v>0.218348927002011</v>
      </c>
      <c r="S10" s="19"/>
      <c r="T10" s="19" t="n">
        <v>0.444441716658115</v>
      </c>
      <c r="U10" s="19" t="n">
        <v>0.0990032195113785</v>
      </c>
      <c r="V10" s="19" t="n">
        <v>0.12146096267544</v>
      </c>
      <c r="W10" s="19" t="n">
        <v>0.24855937951055</v>
      </c>
      <c r="X10" s="19"/>
      <c r="Y10" s="19" t="n">
        <v>0.227269123617359</v>
      </c>
      <c r="Z10" s="19" t="n">
        <v>0.140624618890848</v>
      </c>
      <c r="AA10" s="19" t="n">
        <v>0.124995574996378</v>
      </c>
      <c r="AB10" s="19" t="n">
        <v>0.176434881015045</v>
      </c>
      <c r="AC10" s="19" t="n">
        <v>0.275795649548105</v>
      </c>
      <c r="AD10" s="19" t="n">
        <v>0.0916512266585342</v>
      </c>
      <c r="AE10" s="19"/>
      <c r="AF10" s="19" t="n">
        <v>0.151380637105946</v>
      </c>
      <c r="AG10" s="19"/>
      <c r="AH10" s="19" t="n">
        <v>0.188430719994608</v>
      </c>
      <c r="AI10" s="19"/>
      <c r="AJ10" s="19" t="n">
        <v>0.164844169509264</v>
      </c>
      <c r="AK10" s="19" t="n">
        <v>0.220626480798294</v>
      </c>
      <c r="AL10" s="19" t="n">
        <v>0.127689958594119</v>
      </c>
      <c r="AM10" s="19" t="n">
        <v>0.1844494368766</v>
      </c>
      <c r="AN10" s="19" t="n">
        <v>0.100052588155364</v>
      </c>
      <c r="AO10" s="19" t="n">
        <v>0.0572933407575412</v>
      </c>
      <c r="AP10" s="19" t="n">
        <v>0.382341980089093</v>
      </c>
    </row>
    <row r="11">
      <c r="B11" s="20" t="s">
        <v>209</v>
      </c>
      <c r="C11" s="21" t="n">
        <v>0.138411890864786</v>
      </c>
      <c r="D11" s="21" t="n">
        <v>0.11756425356681</v>
      </c>
      <c r="E11" s="21" t="n">
        <v>0.158951312615326</v>
      </c>
      <c r="F11" s="21"/>
      <c r="G11" s="21" t="n">
        <v>0.0296991977510909</v>
      </c>
      <c r="H11" s="21" t="n">
        <v>0.152346164204883</v>
      </c>
      <c r="I11" s="21" t="n">
        <v>0.188724608734866</v>
      </c>
      <c r="J11" s="21" t="n">
        <v>0.211025669396159</v>
      </c>
      <c r="K11" s="21" t="n">
        <v>0.0925585705532531</v>
      </c>
      <c r="L11" s="21" t="n">
        <v>0.10980176431107</v>
      </c>
      <c r="M11" s="21"/>
      <c r="N11" s="21" t="n">
        <v>0.343349924237282</v>
      </c>
      <c r="O11" s="21" t="n">
        <v>0.0961398411314279</v>
      </c>
      <c r="P11" s="21" t="n">
        <v>0.153093626006034</v>
      </c>
      <c r="Q11" s="21" t="n">
        <v>0.122757170707402</v>
      </c>
      <c r="R11" s="21" t="n">
        <v>0.161874722015219</v>
      </c>
      <c r="S11" s="21"/>
      <c r="T11" s="21" t="n">
        <v>0</v>
      </c>
      <c r="U11" s="21" t="n">
        <v>0.0450932435287085</v>
      </c>
      <c r="V11" s="21" t="n">
        <v>0.164074991940425</v>
      </c>
      <c r="W11" s="21" t="n">
        <v>0.160817932756948</v>
      </c>
      <c r="X11" s="21"/>
      <c r="Y11" s="21" t="n">
        <v>0.159927926617976</v>
      </c>
      <c r="Z11" s="21" t="n">
        <v>0.14757213443634</v>
      </c>
      <c r="AA11" s="21" t="n">
        <v>0.0942282491268916</v>
      </c>
      <c r="AB11" s="21" t="n">
        <v>0.198734630620351</v>
      </c>
      <c r="AC11" s="21" t="n">
        <v>0.0462265347127392</v>
      </c>
      <c r="AD11" s="21" t="n">
        <v>0.246634167102239</v>
      </c>
      <c r="AE11" s="21"/>
      <c r="AF11" s="21" t="n">
        <v>0.168890552728781</v>
      </c>
      <c r="AG11" s="21"/>
      <c r="AH11" s="21" t="n">
        <v>0.128600555649696</v>
      </c>
      <c r="AI11" s="21"/>
      <c r="AJ11" s="21" t="n">
        <v>0.142809920503291</v>
      </c>
      <c r="AK11" s="21" t="n">
        <v>0.177686535210176</v>
      </c>
      <c r="AL11" s="21" t="n">
        <v>0.0560827579235476</v>
      </c>
      <c r="AM11" s="21" t="n">
        <v>0.0627005666402673</v>
      </c>
      <c r="AN11" s="21" t="n">
        <v>0.212987412127958</v>
      </c>
      <c r="AO11" s="21" t="n">
        <v>0.204977278971429</v>
      </c>
      <c r="AP11" s="21" t="n">
        <v>0.147861685106897</v>
      </c>
    </row>
    <row r="12">
      <c r="B12" s="18" t="s">
        <v>351</v>
      </c>
    </row>
    <row r="13">
      <c r="B13" t="s">
        <v>65</v>
      </c>
    </row>
    <row r="14">
      <c r="B14" t="s">
        <v>66</v>
      </c>
    </row>
    <row r="16">
      <c r="B16" s="9" t="str">
        <f>=HYPERLINK("#'Contents'!A1", "Return to Contents")</f>
      </c>
    </row>
  </sheetData>
  <mergeCells count="9">
    <mergeCell ref="D5:E5"/>
    <mergeCell ref="G5:L5"/>
    <mergeCell ref="N5:R5"/>
    <mergeCell ref="T5:W5"/>
    <mergeCell ref="Y5:AD5"/>
    <mergeCell ref="AF5:AF5"/>
    <mergeCell ref="AH5:AH5"/>
    <mergeCell ref="AJ5:AP5"/>
    <mergeCell ref="D2:AJ2"/>
  </mergeCells>
  <pageMargins left="0.7" right="0.7" top="0.75" bottom="0.75" header="0.3" footer="0.3"/>
  <pageSetup paperSize="9" orientation="portrait" horizontalDpi="300" verticalDpi="300" r:id="rId2"/>
  <drawing r:id="rId1"/>
</worksheet>
</file>

<file path=xl/worksheets/sheet15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2.21" hidden="0" customWidth="1"/>
    <col min="20" max="20" width="10.71" hidden="0" customWidth="1"/>
    <col min="21" max="21" width="10.71" hidden="0" customWidth="1"/>
    <col min="22" max="22" width="10.71" hidden="0" customWidth="1"/>
    <col min="23" max="23" width="10.71" hidden="0" customWidth="1"/>
    <col min="24" max="24" width="2.2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2.21" hidden="0" customWidth="1"/>
    <col min="34" max="34" width="10.71" hidden="0" customWidth="1"/>
    <col min="35" max="35" width="2.2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s>
  <sheetData>
    <row r="2" ht="40" customHeight="1">
      <c r="D2" s="16" t="s">
        <v>451</v>
      </c>
    </row>
    <row r="5" ht="30" customHeight="1">
      <c r="B5" s="17"/>
      <c r="C5" s="17"/>
      <c r="D5" s="17" t="s">
        <v>51</v>
      </c>
      <c r="E5" s="17"/>
      <c r="F5" s="17"/>
      <c r="G5" s="17" t="s">
        <v>52</v>
      </c>
      <c r="H5" s="17"/>
      <c r="I5" s="17"/>
      <c r="J5" s="17"/>
      <c r="K5" s="17"/>
      <c r="L5" s="17"/>
      <c r="M5" s="17"/>
      <c r="N5" s="17" t="s">
        <v>53</v>
      </c>
      <c r="O5" s="17"/>
      <c r="P5" s="17"/>
      <c r="Q5" s="17"/>
      <c r="R5" s="17"/>
      <c r="S5" s="17"/>
      <c r="T5" s="17" t="s">
        <v>54</v>
      </c>
      <c r="U5" s="17"/>
      <c r="V5" s="17"/>
      <c r="W5" s="17"/>
      <c r="X5" s="17"/>
      <c r="Y5" s="17" t="s">
        <v>55</v>
      </c>
      <c r="Z5" s="17"/>
      <c r="AA5" s="17"/>
      <c r="AB5" s="17"/>
      <c r="AC5" s="17"/>
      <c r="AD5" s="17"/>
      <c r="AE5" s="17"/>
      <c r="AF5" s="17" t="s">
        <v>42</v>
      </c>
      <c r="AG5" s="17"/>
      <c r="AH5" s="17" t="s">
        <v>43</v>
      </c>
      <c r="AI5" s="17"/>
      <c r="AJ5" s="17" t="s">
        <v>56</v>
      </c>
      <c r="AK5" s="17"/>
      <c r="AL5" s="17"/>
      <c r="AM5" s="17"/>
      <c r="AN5" s="17"/>
      <c r="AO5" s="17"/>
      <c r="AP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R6" s="13" t="s">
        <v>31</v>
      </c>
      <c r="T6" s="13" t="s">
        <v>32</v>
      </c>
      <c r="U6" s="13" t="s">
        <v>33</v>
      </c>
      <c r="V6" s="13" t="s">
        <v>34</v>
      </c>
      <c r="W6" s="13" t="s">
        <v>35</v>
      </c>
      <c r="Y6" s="13" t="s">
        <v>36</v>
      </c>
      <c r="Z6" s="13" t="s">
        <v>37</v>
      </c>
      <c r="AA6" s="13" t="s">
        <v>38</v>
      </c>
      <c r="AB6" s="13" t="s">
        <v>39</v>
      </c>
      <c r="AC6" s="13" t="s">
        <v>40</v>
      </c>
      <c r="AD6" s="13" t="s">
        <v>41</v>
      </c>
      <c r="AF6" s="13" t="s">
        <v>42</v>
      </c>
      <c r="AH6" s="13" t="s">
        <v>43</v>
      </c>
      <c r="AJ6" s="13" t="s">
        <v>44</v>
      </c>
      <c r="AK6" s="13" t="s">
        <v>45</v>
      </c>
      <c r="AL6" s="13" t="s">
        <v>46</v>
      </c>
      <c r="AM6" s="13" t="s">
        <v>47</v>
      </c>
      <c r="AN6" s="13" t="s">
        <v>48</v>
      </c>
      <c r="AO6" s="13" t="s">
        <v>49</v>
      </c>
      <c r="AP6" s="13" t="s">
        <v>50</v>
      </c>
    </row>
    <row r="7" ht="30" customHeight="1">
      <c r="B7" s="11" t="s">
        <v>19</v>
      </c>
      <c r="C7" s="11" t="n">
        <v>224</v>
      </c>
      <c r="D7" s="11" t="n">
        <v>109</v>
      </c>
      <c r="E7" s="11" t="n">
        <v>115</v>
      </c>
      <c r="F7" s="11"/>
      <c r="G7" s="11" t="n">
        <v>32</v>
      </c>
      <c r="H7" s="11" t="n">
        <v>40</v>
      </c>
      <c r="I7" s="11" t="n">
        <v>44</v>
      </c>
      <c r="J7" s="11" t="n">
        <v>41</v>
      </c>
      <c r="K7" s="11" t="n">
        <v>27</v>
      </c>
      <c r="L7" s="11" t="n">
        <v>40</v>
      </c>
      <c r="M7" s="11"/>
      <c r="N7" s="11" t="n">
        <v>10</v>
      </c>
      <c r="O7" s="11" t="n">
        <v>41</v>
      </c>
      <c r="P7" s="11" t="n">
        <v>47</v>
      </c>
      <c r="Q7" s="11" t="n">
        <v>81</v>
      </c>
      <c r="R7" s="11" t="n">
        <v>45</v>
      </c>
      <c r="S7" s="11"/>
      <c r="T7" s="11" t="n">
        <v>8</v>
      </c>
      <c r="U7" s="11" t="n">
        <v>36</v>
      </c>
      <c r="V7" s="11" t="n">
        <v>46</v>
      </c>
      <c r="W7" s="11" t="n">
        <v>113</v>
      </c>
      <c r="X7" s="11"/>
      <c r="Y7" s="11" t="n">
        <v>118</v>
      </c>
      <c r="Z7" s="11" t="n">
        <v>27</v>
      </c>
      <c r="AA7" s="11" t="n">
        <v>44</v>
      </c>
      <c r="AB7" s="11" t="n">
        <v>9</v>
      </c>
      <c r="AC7" s="11" t="n">
        <v>14</v>
      </c>
      <c r="AD7" s="11" t="n">
        <v>11</v>
      </c>
      <c r="AE7" s="11"/>
      <c r="AF7" s="11" t="n">
        <v>112</v>
      </c>
      <c r="AG7" s="11"/>
      <c r="AH7" s="11" t="n">
        <v>208</v>
      </c>
      <c r="AI7" s="11"/>
      <c r="AJ7" s="11" t="n">
        <v>62</v>
      </c>
      <c r="AK7" s="11" t="n">
        <v>39</v>
      </c>
      <c r="AL7" s="11" t="n">
        <v>44</v>
      </c>
      <c r="AM7" s="11" t="n">
        <v>18</v>
      </c>
      <c r="AN7" s="11" t="n">
        <v>9</v>
      </c>
      <c r="AO7" s="11" t="n">
        <v>31</v>
      </c>
      <c r="AP7" s="11" t="n">
        <v>21</v>
      </c>
    </row>
    <row r="8" ht="30" customHeight="1">
      <c r="B8" s="12" t="s">
        <v>20</v>
      </c>
      <c r="C8" s="12" t="n">
        <v>219</v>
      </c>
      <c r="D8" s="12" t="n">
        <v>109</v>
      </c>
      <c r="E8" s="12" t="n">
        <v>111</v>
      </c>
      <c r="F8" s="12"/>
      <c r="G8" s="12" t="n">
        <v>27</v>
      </c>
      <c r="H8" s="12" t="n">
        <v>37</v>
      </c>
      <c r="I8" s="12" t="n">
        <v>38</v>
      </c>
      <c r="J8" s="12" t="n">
        <v>40</v>
      </c>
      <c r="K8" s="12" t="n">
        <v>32</v>
      </c>
      <c r="L8" s="12" t="n">
        <v>45</v>
      </c>
      <c r="M8" s="12"/>
      <c r="N8" s="12" t="n">
        <v>13</v>
      </c>
      <c r="O8" s="12" t="n">
        <v>45</v>
      </c>
      <c r="P8" s="12" t="n">
        <v>57</v>
      </c>
      <c r="Q8" s="12" t="n">
        <v>67</v>
      </c>
      <c r="R8" s="12" t="n">
        <v>37</v>
      </c>
      <c r="S8" s="12"/>
      <c r="T8" s="12" t="n">
        <v>7</v>
      </c>
      <c r="U8" s="12" t="n">
        <v>40</v>
      </c>
      <c r="V8" s="12" t="n">
        <v>48</v>
      </c>
      <c r="W8" s="12" t="n">
        <v>103</v>
      </c>
      <c r="X8" s="12"/>
      <c r="Y8" s="12" t="n">
        <v>108</v>
      </c>
      <c r="Z8" s="12" t="n">
        <v>25</v>
      </c>
      <c r="AA8" s="12" t="n">
        <v>51</v>
      </c>
      <c r="AB8" s="12" t="n">
        <v>10</v>
      </c>
      <c r="AC8" s="12" t="n">
        <v>12</v>
      </c>
      <c r="AD8" s="12" t="n">
        <v>12</v>
      </c>
      <c r="AE8" s="12"/>
      <c r="AF8" s="12" t="n">
        <v>113</v>
      </c>
      <c r="AG8" s="12"/>
      <c r="AH8" s="12" t="n">
        <v>202</v>
      </c>
      <c r="AI8" s="12"/>
      <c r="AJ8" s="12" t="n">
        <v>54</v>
      </c>
      <c r="AK8" s="12" t="n">
        <v>42</v>
      </c>
      <c r="AL8" s="12" t="n">
        <v>38</v>
      </c>
      <c r="AM8" s="12" t="n">
        <v>17</v>
      </c>
      <c r="AN8" s="12" t="n">
        <v>11</v>
      </c>
      <c r="AO8" s="12" t="n">
        <v>27</v>
      </c>
      <c r="AP8" s="12" t="n">
        <v>29</v>
      </c>
    </row>
    <row r="9">
      <c r="B9" s="20" t="s">
        <v>450</v>
      </c>
      <c r="C9" s="19" t="n">
        <v>0.742348557591201</v>
      </c>
      <c r="D9" s="19" t="n">
        <v>0.715248765875341</v>
      </c>
      <c r="E9" s="19" t="n">
        <v>0.76906321601959</v>
      </c>
      <c r="F9" s="19"/>
      <c r="G9" s="19" t="n">
        <v>0.739173255772575</v>
      </c>
      <c r="H9" s="19" t="n">
        <v>0.668499220204359</v>
      </c>
      <c r="I9" s="19" t="n">
        <v>0.68146651640546</v>
      </c>
      <c r="J9" s="19" t="n">
        <v>0.757782410158545</v>
      </c>
      <c r="K9" s="19" t="n">
        <v>0.829178389908646</v>
      </c>
      <c r="L9" s="19" t="n">
        <v>0.780465283429052</v>
      </c>
      <c r="M9" s="19"/>
      <c r="N9" s="19" t="n">
        <v>0.63541725261463</v>
      </c>
      <c r="O9" s="19" t="n">
        <v>0.862816613017869</v>
      </c>
      <c r="P9" s="19" t="n">
        <v>0.792994274596983</v>
      </c>
      <c r="Q9" s="19" t="n">
        <v>0.633638350514703</v>
      </c>
      <c r="R9" s="19" t="n">
        <v>0.750581319908422</v>
      </c>
      <c r="S9" s="19"/>
      <c r="T9" s="19" t="n">
        <v>0.882395053701543</v>
      </c>
      <c r="U9" s="19" t="n">
        <v>0.778565637433796</v>
      </c>
      <c r="V9" s="19" t="n">
        <v>0.737649666521909</v>
      </c>
      <c r="W9" s="19" t="n">
        <v>0.711760250799377</v>
      </c>
      <c r="X9" s="19"/>
      <c r="Y9" s="19" t="n">
        <v>0.684572540551002</v>
      </c>
      <c r="Z9" s="19" t="n">
        <v>0.810209081296734</v>
      </c>
      <c r="AA9" s="19" t="n">
        <v>0.785086259543666</v>
      </c>
      <c r="AB9" s="19" t="n">
        <v>0.883318030648162</v>
      </c>
      <c r="AC9" s="19" t="n">
        <v>0.887940426991905</v>
      </c>
      <c r="AD9" s="19" t="n">
        <v>0.644561131420119</v>
      </c>
      <c r="AE9" s="19"/>
      <c r="AF9" s="19" t="n">
        <v>0.76824255730524</v>
      </c>
      <c r="AG9" s="19"/>
      <c r="AH9" s="19" t="n">
        <v>0.740912982099311</v>
      </c>
      <c r="AI9" s="19"/>
      <c r="AJ9" s="19" t="n">
        <v>0.803058072820193</v>
      </c>
      <c r="AK9" s="19" t="n">
        <v>0.768622240215572</v>
      </c>
      <c r="AL9" s="19" t="n">
        <v>0.821728745637429</v>
      </c>
      <c r="AM9" s="19" t="n">
        <v>0.582329828314183</v>
      </c>
      <c r="AN9" s="19" t="n">
        <v>0.777561266743393</v>
      </c>
      <c r="AO9" s="19" t="n">
        <v>0.746721869609058</v>
      </c>
      <c r="AP9" s="19" t="n">
        <v>0.567177656647475</v>
      </c>
    </row>
    <row r="10">
      <c r="B10" s="20" t="s">
        <v>434</v>
      </c>
      <c r="C10" s="19" t="n">
        <v>0.164707944342707</v>
      </c>
      <c r="D10" s="19" t="n">
        <v>0.195762313034393</v>
      </c>
      <c r="E10" s="19" t="n">
        <v>0.134094910080081</v>
      </c>
      <c r="F10" s="19"/>
      <c r="G10" s="19" t="n">
        <v>0.260826744227425</v>
      </c>
      <c r="H10" s="19" t="n">
        <v>0.311057056191133</v>
      </c>
      <c r="I10" s="19" t="n">
        <v>0.228518461864618</v>
      </c>
      <c r="J10" s="19" t="n">
        <v>0.0806362269746708</v>
      </c>
      <c r="K10" s="19" t="n">
        <v>0.0943940596521734</v>
      </c>
      <c r="L10" s="19" t="n">
        <v>0.0595555994092152</v>
      </c>
      <c r="M10" s="19"/>
      <c r="N10" s="19" t="n">
        <v>0.0744574581865998</v>
      </c>
      <c r="O10" s="19" t="n">
        <v>0.13718338698213</v>
      </c>
      <c r="P10" s="19" t="n">
        <v>0.109096319515401</v>
      </c>
      <c r="Q10" s="19" t="n">
        <v>0.26348646417754</v>
      </c>
      <c r="R10" s="19" t="n">
        <v>0.135189294901459</v>
      </c>
      <c r="S10" s="19"/>
      <c r="T10" s="19" t="n">
        <v>0.117604946298457</v>
      </c>
      <c r="U10" s="19" t="n">
        <v>0.167527690211083</v>
      </c>
      <c r="V10" s="19" t="n">
        <v>0.130223409758015</v>
      </c>
      <c r="W10" s="19" t="n">
        <v>0.204534622088869</v>
      </c>
      <c r="X10" s="19"/>
      <c r="Y10" s="19" t="n">
        <v>0.236290430121698</v>
      </c>
      <c r="Z10" s="19" t="n">
        <v>0.145724229941946</v>
      </c>
      <c r="AA10" s="19" t="n">
        <v>0.0717076559673309</v>
      </c>
      <c r="AB10" s="19" t="n">
        <v>0.116681969351838</v>
      </c>
      <c r="AC10" s="19" t="n">
        <v>0.112059573008095</v>
      </c>
      <c r="AD10" s="19" t="n">
        <v>0.0639793785233162</v>
      </c>
      <c r="AE10" s="19"/>
      <c r="AF10" s="19" t="n">
        <v>0.131151597595806</v>
      </c>
      <c r="AG10" s="19"/>
      <c r="AH10" s="19" t="n">
        <v>0.172934987640142</v>
      </c>
      <c r="AI10" s="19"/>
      <c r="AJ10" s="19" t="n">
        <v>0.121128838354714</v>
      </c>
      <c r="AK10" s="19" t="n">
        <v>0.128480495342279</v>
      </c>
      <c r="AL10" s="19" t="n">
        <v>0.0732126514415564</v>
      </c>
      <c r="AM10" s="19" t="n">
        <v>0.217148021620063</v>
      </c>
      <c r="AN10" s="19" t="n">
        <v>0.0821702816318622</v>
      </c>
      <c r="AO10" s="19" t="n">
        <v>0.216167674802461</v>
      </c>
      <c r="AP10" s="19" t="n">
        <v>0.367614824060974</v>
      </c>
    </row>
    <row r="11">
      <c r="B11" s="20" t="s">
        <v>209</v>
      </c>
      <c r="C11" s="21" t="n">
        <v>0.0929434980660918</v>
      </c>
      <c r="D11" s="21" t="n">
        <v>0.0889889210902662</v>
      </c>
      <c r="E11" s="21" t="n">
        <v>0.0968418739003284</v>
      </c>
      <c r="F11" s="21"/>
      <c r="G11" s="21" t="n">
        <v>0</v>
      </c>
      <c r="H11" s="21" t="n">
        <v>0.0204437236045078</v>
      </c>
      <c r="I11" s="21" t="n">
        <v>0.090015021729922</v>
      </c>
      <c r="J11" s="21" t="n">
        <v>0.161581362866784</v>
      </c>
      <c r="K11" s="21" t="n">
        <v>0.0764275504391802</v>
      </c>
      <c r="L11" s="21" t="n">
        <v>0.159979117161733</v>
      </c>
      <c r="M11" s="21"/>
      <c r="N11" s="21" t="n">
        <v>0.290125289198771</v>
      </c>
      <c r="O11" s="21" t="n">
        <v>0</v>
      </c>
      <c r="P11" s="21" t="n">
        <v>0.0979094058876163</v>
      </c>
      <c r="Q11" s="21" t="n">
        <v>0.102875185307758</v>
      </c>
      <c r="R11" s="21" t="n">
        <v>0.114229385190119</v>
      </c>
      <c r="S11" s="21"/>
      <c r="T11" s="21" t="n">
        <v>0</v>
      </c>
      <c r="U11" s="21" t="n">
        <v>0.0539066723551205</v>
      </c>
      <c r="V11" s="21" t="n">
        <v>0.132126923720075</v>
      </c>
      <c r="W11" s="21" t="n">
        <v>0.0837051271117537</v>
      </c>
      <c r="X11" s="21"/>
      <c r="Y11" s="21" t="n">
        <v>0.0791370293272998</v>
      </c>
      <c r="Z11" s="21" t="n">
        <v>0.0440666887613198</v>
      </c>
      <c r="AA11" s="21" t="n">
        <v>0.143206084489003</v>
      </c>
      <c r="AB11" s="21" t="n">
        <v>0</v>
      </c>
      <c r="AC11" s="21" t="n">
        <v>0</v>
      </c>
      <c r="AD11" s="21" t="n">
        <v>0.291459490056565</v>
      </c>
      <c r="AE11" s="21"/>
      <c r="AF11" s="21" t="n">
        <v>0.100605845098954</v>
      </c>
      <c r="AG11" s="21"/>
      <c r="AH11" s="21" t="n">
        <v>0.0861520302605463</v>
      </c>
      <c r="AI11" s="21"/>
      <c r="AJ11" s="21" t="n">
        <v>0.0758130888250929</v>
      </c>
      <c r="AK11" s="21" t="n">
        <v>0.102897264442149</v>
      </c>
      <c r="AL11" s="21" t="n">
        <v>0.105058602921014</v>
      </c>
      <c r="AM11" s="21" t="n">
        <v>0.200522150065755</v>
      </c>
      <c r="AN11" s="21" t="n">
        <v>0.140268451624744</v>
      </c>
      <c r="AO11" s="21" t="n">
        <v>0.0371104555884808</v>
      </c>
      <c r="AP11" s="21" t="n">
        <v>0.0652075192915518</v>
      </c>
    </row>
    <row r="12">
      <c r="B12" s="18" t="s">
        <v>351</v>
      </c>
    </row>
    <row r="13">
      <c r="B13" t="s">
        <v>65</v>
      </c>
    </row>
    <row r="14">
      <c r="B14" t="s">
        <v>66</v>
      </c>
    </row>
    <row r="16">
      <c r="B16" s="9" t="str">
        <f>=HYPERLINK("#'Contents'!A1", "Return to Contents")</f>
      </c>
    </row>
  </sheetData>
  <mergeCells count="9">
    <mergeCell ref="D5:E5"/>
    <mergeCell ref="G5:L5"/>
    <mergeCell ref="N5:R5"/>
    <mergeCell ref="T5:W5"/>
    <mergeCell ref="Y5:AD5"/>
    <mergeCell ref="AF5:AF5"/>
    <mergeCell ref="AH5:AH5"/>
    <mergeCell ref="AJ5:AP5"/>
    <mergeCell ref="D2:AJ2"/>
  </mergeCells>
  <pageMargins left="0.7" right="0.7" top="0.75" bottom="0.75" header="0.3" footer="0.3"/>
  <pageSetup paperSize="9" orientation="portrait" horizontalDpi="300" verticalDpi="300" r:id="rId2"/>
  <drawing r:id="rId1"/>
</worksheet>
</file>

<file path=xl/worksheets/sheet15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2.21" hidden="0" customWidth="1"/>
    <col min="20" max="20" width="10.71" hidden="0" customWidth="1"/>
    <col min="21" max="21" width="10.71" hidden="0" customWidth="1"/>
    <col min="22" max="22" width="10.71" hidden="0" customWidth="1"/>
    <col min="23" max="23" width="10.71" hidden="0" customWidth="1"/>
    <col min="24" max="24" width="2.2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2.21" hidden="0" customWidth="1"/>
    <col min="34" max="34" width="10.71" hidden="0" customWidth="1"/>
    <col min="35" max="35" width="2.2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s>
  <sheetData>
    <row r="2" ht="40" customHeight="1">
      <c r="D2" s="16" t="s">
        <v>453</v>
      </c>
    </row>
    <row r="5" ht="30" customHeight="1">
      <c r="B5" s="17"/>
      <c r="C5" s="17"/>
      <c r="D5" s="17" t="s">
        <v>51</v>
      </c>
      <c r="E5" s="17"/>
      <c r="F5" s="17"/>
      <c r="G5" s="17" t="s">
        <v>52</v>
      </c>
      <c r="H5" s="17"/>
      <c r="I5" s="17"/>
      <c r="J5" s="17"/>
      <c r="K5" s="17"/>
      <c r="L5" s="17"/>
      <c r="M5" s="17"/>
      <c r="N5" s="17" t="s">
        <v>53</v>
      </c>
      <c r="O5" s="17"/>
      <c r="P5" s="17"/>
      <c r="Q5" s="17"/>
      <c r="R5" s="17"/>
      <c r="S5" s="17"/>
      <c r="T5" s="17" t="s">
        <v>54</v>
      </c>
      <c r="U5" s="17"/>
      <c r="V5" s="17"/>
      <c r="W5" s="17"/>
      <c r="X5" s="17"/>
      <c r="Y5" s="17" t="s">
        <v>55</v>
      </c>
      <c r="Z5" s="17"/>
      <c r="AA5" s="17"/>
      <c r="AB5" s="17"/>
      <c r="AC5" s="17"/>
      <c r="AD5" s="17"/>
      <c r="AE5" s="17"/>
      <c r="AF5" s="17" t="s">
        <v>42</v>
      </c>
      <c r="AG5" s="17"/>
      <c r="AH5" s="17" t="s">
        <v>43</v>
      </c>
      <c r="AI5" s="17"/>
      <c r="AJ5" s="17" t="s">
        <v>56</v>
      </c>
      <c r="AK5" s="17"/>
      <c r="AL5" s="17"/>
      <c r="AM5" s="17"/>
      <c r="AN5" s="17"/>
      <c r="AO5" s="17"/>
      <c r="AP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R6" s="13" t="s">
        <v>31</v>
      </c>
      <c r="T6" s="13" t="s">
        <v>32</v>
      </c>
      <c r="U6" s="13" t="s">
        <v>33</v>
      </c>
      <c r="V6" s="13" t="s">
        <v>34</v>
      </c>
      <c r="W6" s="13" t="s">
        <v>35</v>
      </c>
      <c r="Y6" s="13" t="s">
        <v>36</v>
      </c>
      <c r="Z6" s="13" t="s">
        <v>37</v>
      </c>
      <c r="AA6" s="13" t="s">
        <v>38</v>
      </c>
      <c r="AB6" s="13" t="s">
        <v>39</v>
      </c>
      <c r="AC6" s="13" t="s">
        <v>40</v>
      </c>
      <c r="AD6" s="13" t="s">
        <v>41</v>
      </c>
      <c r="AF6" s="13" t="s">
        <v>42</v>
      </c>
      <c r="AH6" s="13" t="s">
        <v>43</v>
      </c>
      <c r="AJ6" s="13" t="s">
        <v>44</v>
      </c>
      <c r="AK6" s="13" t="s">
        <v>45</v>
      </c>
      <c r="AL6" s="13" t="s">
        <v>46</v>
      </c>
      <c r="AM6" s="13" t="s">
        <v>47</v>
      </c>
      <c r="AN6" s="13" t="s">
        <v>48</v>
      </c>
      <c r="AO6" s="13" t="s">
        <v>49</v>
      </c>
      <c r="AP6" s="13" t="s">
        <v>50</v>
      </c>
    </row>
    <row r="7" ht="30" customHeight="1">
      <c r="B7" s="11" t="s">
        <v>19</v>
      </c>
      <c r="C7" s="11" t="n">
        <v>186</v>
      </c>
      <c r="D7" s="11" t="n">
        <v>103</v>
      </c>
      <c r="E7" s="11" t="n">
        <v>83</v>
      </c>
      <c r="F7" s="11"/>
      <c r="G7" s="11" t="n">
        <v>25</v>
      </c>
      <c r="H7" s="11" t="n">
        <v>32</v>
      </c>
      <c r="I7" s="11" t="n">
        <v>28</v>
      </c>
      <c r="J7" s="11" t="n">
        <v>32</v>
      </c>
      <c r="K7" s="11" t="n">
        <v>32</v>
      </c>
      <c r="L7" s="11" t="n">
        <v>37</v>
      </c>
      <c r="M7" s="11"/>
      <c r="N7" s="11" t="n">
        <v>10</v>
      </c>
      <c r="O7" s="11" t="n">
        <v>32</v>
      </c>
      <c r="P7" s="11" t="n">
        <v>41</v>
      </c>
      <c r="Q7" s="11" t="n">
        <v>72</v>
      </c>
      <c r="R7" s="11" t="n">
        <v>31</v>
      </c>
      <c r="S7" s="11"/>
      <c r="T7" s="11" t="n">
        <v>11</v>
      </c>
      <c r="U7" s="11" t="n">
        <v>22</v>
      </c>
      <c r="V7" s="11" t="n">
        <v>28</v>
      </c>
      <c r="W7" s="11" t="n">
        <v>94</v>
      </c>
      <c r="X7" s="11"/>
      <c r="Y7" s="11" t="n">
        <v>79</v>
      </c>
      <c r="Z7" s="11" t="n">
        <v>28</v>
      </c>
      <c r="AA7" s="11" t="n">
        <v>44</v>
      </c>
      <c r="AB7" s="11" t="n">
        <v>11</v>
      </c>
      <c r="AC7" s="11" t="n">
        <v>13</v>
      </c>
      <c r="AD7" s="11" t="n">
        <v>9</v>
      </c>
      <c r="AE7" s="11"/>
      <c r="AF7" s="11" t="n">
        <v>87</v>
      </c>
      <c r="AG7" s="11"/>
      <c r="AH7" s="11" t="n">
        <v>171</v>
      </c>
      <c r="AI7" s="11"/>
      <c r="AJ7" s="11" t="n">
        <v>46</v>
      </c>
      <c r="AK7" s="11" t="n">
        <v>33</v>
      </c>
      <c r="AL7" s="11" t="n">
        <v>33</v>
      </c>
      <c r="AM7" s="11" t="n">
        <v>21</v>
      </c>
      <c r="AN7" s="11" t="n">
        <v>14</v>
      </c>
      <c r="AO7" s="11" t="n">
        <v>21</v>
      </c>
      <c r="AP7" s="11" t="n">
        <v>18</v>
      </c>
    </row>
    <row r="8" ht="30" customHeight="1">
      <c r="B8" s="12" t="s">
        <v>20</v>
      </c>
      <c r="C8" s="12" t="n">
        <v>183</v>
      </c>
      <c r="D8" s="12" t="n">
        <v>104</v>
      </c>
      <c r="E8" s="12" t="n">
        <v>80</v>
      </c>
      <c r="F8" s="12"/>
      <c r="G8" s="12" t="n">
        <v>22</v>
      </c>
      <c r="H8" s="12" t="n">
        <v>31</v>
      </c>
      <c r="I8" s="12" t="n">
        <v>25</v>
      </c>
      <c r="J8" s="12" t="n">
        <v>32</v>
      </c>
      <c r="K8" s="12" t="n">
        <v>36</v>
      </c>
      <c r="L8" s="12" t="n">
        <v>38</v>
      </c>
      <c r="M8" s="12"/>
      <c r="N8" s="12" t="n">
        <v>14</v>
      </c>
      <c r="O8" s="12" t="n">
        <v>36</v>
      </c>
      <c r="P8" s="12" t="n">
        <v>48</v>
      </c>
      <c r="Q8" s="12" t="n">
        <v>60</v>
      </c>
      <c r="R8" s="12" t="n">
        <v>26</v>
      </c>
      <c r="S8" s="12"/>
      <c r="T8" s="12" t="n">
        <v>10</v>
      </c>
      <c r="U8" s="12" t="n">
        <v>25</v>
      </c>
      <c r="V8" s="12" t="n">
        <v>30</v>
      </c>
      <c r="W8" s="12" t="n">
        <v>88</v>
      </c>
      <c r="X8" s="12"/>
      <c r="Y8" s="12" t="n">
        <v>72</v>
      </c>
      <c r="Z8" s="12" t="n">
        <v>29</v>
      </c>
      <c r="AA8" s="12" t="n">
        <v>48</v>
      </c>
      <c r="AB8" s="12" t="n">
        <v>13</v>
      </c>
      <c r="AC8" s="12" t="n">
        <v>10</v>
      </c>
      <c r="AD8" s="12" t="n">
        <v>9</v>
      </c>
      <c r="AE8" s="12"/>
      <c r="AF8" s="12" t="n">
        <v>91</v>
      </c>
      <c r="AG8" s="12"/>
      <c r="AH8" s="12" t="n">
        <v>169</v>
      </c>
      <c r="AI8" s="12"/>
      <c r="AJ8" s="12" t="n">
        <v>39</v>
      </c>
      <c r="AK8" s="12" t="n">
        <v>34</v>
      </c>
      <c r="AL8" s="12" t="n">
        <v>30</v>
      </c>
      <c r="AM8" s="12" t="n">
        <v>20</v>
      </c>
      <c r="AN8" s="12" t="n">
        <v>16</v>
      </c>
      <c r="AO8" s="12" t="n">
        <v>19</v>
      </c>
      <c r="AP8" s="12" t="n">
        <v>26</v>
      </c>
    </row>
    <row r="9">
      <c r="B9" s="20" t="s">
        <v>452</v>
      </c>
      <c r="C9" s="19" t="n">
        <v>0.717267120376223</v>
      </c>
      <c r="D9" s="19" t="n">
        <v>0.730986941167081</v>
      </c>
      <c r="E9" s="19" t="n">
        <v>0.699457570716728</v>
      </c>
      <c r="F9" s="19"/>
      <c r="G9" s="19" t="n">
        <v>0.716018750943948</v>
      </c>
      <c r="H9" s="19" t="n">
        <v>0.705739711544934</v>
      </c>
      <c r="I9" s="19" t="n">
        <v>0.809398876083946</v>
      </c>
      <c r="J9" s="19" t="n">
        <v>0.544163768387654</v>
      </c>
      <c r="K9" s="19" t="n">
        <v>0.828849082842977</v>
      </c>
      <c r="L9" s="19" t="n">
        <v>0.708816319072242</v>
      </c>
      <c r="M9" s="19"/>
      <c r="N9" s="19" t="n">
        <v>0.919974702509193</v>
      </c>
      <c r="O9" s="19" t="n">
        <v>0.728179853254981</v>
      </c>
      <c r="P9" s="19" t="n">
        <v>0.714258106309867</v>
      </c>
      <c r="Q9" s="19" t="n">
        <v>0.68537493881505</v>
      </c>
      <c r="R9" s="19" t="n">
        <v>0.67083292193914</v>
      </c>
      <c r="S9" s="19"/>
      <c r="T9" s="19" t="n">
        <v>0.698536930136832</v>
      </c>
      <c r="U9" s="19" t="n">
        <v>0.90546145215886</v>
      </c>
      <c r="V9" s="19" t="n">
        <v>0.831397016234609</v>
      </c>
      <c r="W9" s="19" t="n">
        <v>0.631524525465425</v>
      </c>
      <c r="X9" s="19"/>
      <c r="Y9" s="19" t="n">
        <v>0.664945766733817</v>
      </c>
      <c r="Z9" s="19" t="n">
        <v>0.914126110702675</v>
      </c>
      <c r="AA9" s="19" t="n">
        <v>0.743315540038182</v>
      </c>
      <c r="AB9" s="19" t="n">
        <v>0.53493405324262</v>
      </c>
      <c r="AC9" s="19" t="n">
        <v>0.650331324465302</v>
      </c>
      <c r="AD9" s="19" t="n">
        <v>0.760930950202701</v>
      </c>
      <c r="AE9" s="19"/>
      <c r="AF9" s="19" t="n">
        <v>0.773278769457688</v>
      </c>
      <c r="AG9" s="19"/>
      <c r="AH9" s="19" t="n">
        <v>0.730214891609299</v>
      </c>
      <c r="AI9" s="19"/>
      <c r="AJ9" s="19" t="n">
        <v>0.624141816465362</v>
      </c>
      <c r="AK9" s="19" t="n">
        <v>0.860687423146748</v>
      </c>
      <c r="AL9" s="19" t="n">
        <v>0.688004856695949</v>
      </c>
      <c r="AM9" s="19" t="n">
        <v>0.793019411812816</v>
      </c>
      <c r="AN9" s="19" t="n">
        <v>0.49207253146881</v>
      </c>
      <c r="AO9" s="19" t="n">
        <v>0.802060241856536</v>
      </c>
      <c r="AP9" s="19" t="n">
        <v>0.71903823570921</v>
      </c>
    </row>
    <row r="10">
      <c r="B10" s="20" t="s">
        <v>434</v>
      </c>
      <c r="C10" s="19" t="n">
        <v>0.167169824968066</v>
      </c>
      <c r="D10" s="19" t="n">
        <v>0.182838435279861</v>
      </c>
      <c r="E10" s="19" t="n">
        <v>0.146830572896411</v>
      </c>
      <c r="F10" s="19"/>
      <c r="G10" s="19" t="n">
        <v>0.223726917236558</v>
      </c>
      <c r="H10" s="19" t="n">
        <v>0.232427712451409</v>
      </c>
      <c r="I10" s="19" t="n">
        <v>0.056137184871952</v>
      </c>
      <c r="J10" s="19" t="n">
        <v>0.216207729793277</v>
      </c>
      <c r="K10" s="19" t="n">
        <v>0.0555962234070733</v>
      </c>
      <c r="L10" s="19" t="n">
        <v>0.21656727776663</v>
      </c>
      <c r="M10" s="19"/>
      <c r="N10" s="19" t="n">
        <v>0.0800252974908068</v>
      </c>
      <c r="O10" s="19" t="n">
        <v>0.144025833774418</v>
      </c>
      <c r="P10" s="19" t="n">
        <v>0.13044007657151</v>
      </c>
      <c r="Q10" s="19" t="n">
        <v>0.195851501000204</v>
      </c>
      <c r="R10" s="19" t="n">
        <v>0.249149612697701</v>
      </c>
      <c r="S10" s="19"/>
      <c r="T10" s="19" t="n">
        <v>0.176700474467107</v>
      </c>
      <c r="U10" s="19" t="n">
        <v>0</v>
      </c>
      <c r="V10" s="19" t="n">
        <v>0.112702352540342</v>
      </c>
      <c r="W10" s="19" t="n">
        <v>0.231066245858265</v>
      </c>
      <c r="X10" s="19"/>
      <c r="Y10" s="19" t="n">
        <v>0.155895917367664</v>
      </c>
      <c r="Z10" s="19" t="n">
        <v>0.0858738892973245</v>
      </c>
      <c r="AA10" s="19" t="n">
        <v>0.197026782679461</v>
      </c>
      <c r="AB10" s="19" t="n">
        <v>0.213664220862114</v>
      </c>
      <c r="AC10" s="19" t="n">
        <v>0.349668675534698</v>
      </c>
      <c r="AD10" s="19" t="n">
        <v>0</v>
      </c>
      <c r="AE10" s="19"/>
      <c r="AF10" s="19" t="n">
        <v>0.104181488243076</v>
      </c>
      <c r="AG10" s="19"/>
      <c r="AH10" s="19" t="n">
        <v>0.156763470652715</v>
      </c>
      <c r="AI10" s="19"/>
      <c r="AJ10" s="19" t="n">
        <v>0.222125025036118</v>
      </c>
      <c r="AK10" s="19" t="n">
        <v>0.024594689749223</v>
      </c>
      <c r="AL10" s="19" t="n">
        <v>0.130050526462672</v>
      </c>
      <c r="AM10" s="19" t="n">
        <v>0.126057561896518</v>
      </c>
      <c r="AN10" s="19" t="n">
        <v>0.363219960874847</v>
      </c>
      <c r="AO10" s="19" t="n">
        <v>0.165140610513901</v>
      </c>
      <c r="AP10" s="19" t="n">
        <v>0.229717232980509</v>
      </c>
    </row>
    <row r="11">
      <c r="B11" s="20" t="s">
        <v>209</v>
      </c>
      <c r="C11" s="21" t="n">
        <v>0.115563054655711</v>
      </c>
      <c r="D11" s="21" t="n">
        <v>0.0861746235530578</v>
      </c>
      <c r="E11" s="21" t="n">
        <v>0.153711856386862</v>
      </c>
      <c r="F11" s="21"/>
      <c r="G11" s="21" t="n">
        <v>0.0602543318194934</v>
      </c>
      <c r="H11" s="21" t="n">
        <v>0.0618325760036569</v>
      </c>
      <c r="I11" s="21" t="n">
        <v>0.134463939044102</v>
      </c>
      <c r="J11" s="21" t="n">
        <v>0.239628501819069</v>
      </c>
      <c r="K11" s="21" t="n">
        <v>0.11555469374995</v>
      </c>
      <c r="L11" s="21" t="n">
        <v>0.0746164031611282</v>
      </c>
      <c r="M11" s="21"/>
      <c r="N11" s="21" t="n">
        <v>0</v>
      </c>
      <c r="O11" s="21" t="n">
        <v>0.127794312970601</v>
      </c>
      <c r="P11" s="21" t="n">
        <v>0.155301817118623</v>
      </c>
      <c r="Q11" s="21" t="n">
        <v>0.118773560184746</v>
      </c>
      <c r="R11" s="21" t="n">
        <v>0.0800174653631583</v>
      </c>
      <c r="S11" s="21"/>
      <c r="T11" s="21" t="n">
        <v>0.124762595396062</v>
      </c>
      <c r="U11" s="21" t="n">
        <v>0.0945385478411405</v>
      </c>
      <c r="V11" s="21" t="n">
        <v>0.0559006312250489</v>
      </c>
      <c r="W11" s="21" t="n">
        <v>0.13740922867631</v>
      </c>
      <c r="X11" s="21"/>
      <c r="Y11" s="21" t="n">
        <v>0.179158315898519</v>
      </c>
      <c r="Z11" s="21" t="n">
        <v>0</v>
      </c>
      <c r="AA11" s="21" t="n">
        <v>0.0596576772823576</v>
      </c>
      <c r="AB11" s="21" t="n">
        <v>0.251401725895266</v>
      </c>
      <c r="AC11" s="21" t="n">
        <v>0</v>
      </c>
      <c r="AD11" s="21" t="n">
        <v>0.239069049797299</v>
      </c>
      <c r="AE11" s="21"/>
      <c r="AF11" s="21" t="n">
        <v>0.122539742299237</v>
      </c>
      <c r="AG11" s="21"/>
      <c r="AH11" s="21" t="n">
        <v>0.113021637737986</v>
      </c>
      <c r="AI11" s="21"/>
      <c r="AJ11" s="21" t="n">
        <v>0.15373315849852</v>
      </c>
      <c r="AK11" s="21" t="n">
        <v>0.114717887104029</v>
      </c>
      <c r="AL11" s="21" t="n">
        <v>0.181944616841379</v>
      </c>
      <c r="AM11" s="21" t="n">
        <v>0.0809230262906659</v>
      </c>
      <c r="AN11" s="21" t="n">
        <v>0.144707507656343</v>
      </c>
      <c r="AO11" s="21" t="n">
        <v>0.0327991476295631</v>
      </c>
      <c r="AP11" s="21" t="n">
        <v>0.0512445313102808</v>
      </c>
    </row>
    <row r="12">
      <c r="B12" s="18" t="s">
        <v>351</v>
      </c>
    </row>
    <row r="13">
      <c r="B13" t="s">
        <v>65</v>
      </c>
    </row>
    <row r="14">
      <c r="B14" t="s">
        <v>66</v>
      </c>
    </row>
    <row r="16">
      <c r="B16" s="9" t="str">
        <f>=HYPERLINK("#'Contents'!A1", "Return to Contents")</f>
      </c>
    </row>
  </sheetData>
  <mergeCells count="9">
    <mergeCell ref="D5:E5"/>
    <mergeCell ref="G5:L5"/>
    <mergeCell ref="N5:R5"/>
    <mergeCell ref="T5:W5"/>
    <mergeCell ref="Y5:AD5"/>
    <mergeCell ref="AF5:AF5"/>
    <mergeCell ref="AH5:AH5"/>
    <mergeCell ref="AJ5:AP5"/>
    <mergeCell ref="D2:AJ2"/>
  </mergeCells>
  <pageMargins left="0.7" right="0.7" top="0.75" bottom="0.75" header="0.3" footer="0.3"/>
  <pageSetup paperSize="9" orientation="portrait" horizontalDpi="300" verticalDpi="300" r:id="rId2"/>
  <drawing r:id="rId1"/>
</worksheet>
</file>

<file path=xl/worksheets/sheet15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2.21" hidden="0" customWidth="1"/>
    <col min="20" max="20" width="10.71" hidden="0" customWidth="1"/>
    <col min="21" max="21" width="10.71" hidden="0" customWidth="1"/>
    <col min="22" max="22" width="10.71" hidden="0" customWidth="1"/>
    <col min="23" max="23" width="10.71" hidden="0" customWidth="1"/>
    <col min="24" max="24" width="2.2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2.21" hidden="0" customWidth="1"/>
    <col min="34" max="34" width="10.71" hidden="0" customWidth="1"/>
    <col min="35" max="35" width="2.2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s>
  <sheetData>
    <row r="2" ht="40" customHeight="1">
      <c r="D2" s="16" t="s">
        <v>464</v>
      </c>
    </row>
    <row r="5" ht="30" customHeight="1">
      <c r="B5" s="17"/>
      <c r="C5" s="17"/>
      <c r="D5" s="17" t="s">
        <v>51</v>
      </c>
      <c r="E5" s="17"/>
      <c r="F5" s="17"/>
      <c r="G5" s="17" t="s">
        <v>52</v>
      </c>
      <c r="H5" s="17"/>
      <c r="I5" s="17"/>
      <c r="J5" s="17"/>
      <c r="K5" s="17"/>
      <c r="L5" s="17"/>
      <c r="M5" s="17"/>
      <c r="N5" s="17" t="s">
        <v>53</v>
      </c>
      <c r="O5" s="17"/>
      <c r="P5" s="17"/>
      <c r="Q5" s="17"/>
      <c r="R5" s="17"/>
      <c r="S5" s="17"/>
      <c r="T5" s="17" t="s">
        <v>54</v>
      </c>
      <c r="U5" s="17"/>
      <c r="V5" s="17"/>
      <c r="W5" s="17"/>
      <c r="X5" s="17"/>
      <c r="Y5" s="17" t="s">
        <v>55</v>
      </c>
      <c r="Z5" s="17"/>
      <c r="AA5" s="17"/>
      <c r="AB5" s="17"/>
      <c r="AC5" s="17"/>
      <c r="AD5" s="17"/>
      <c r="AE5" s="17"/>
      <c r="AF5" s="17" t="s">
        <v>42</v>
      </c>
      <c r="AG5" s="17"/>
      <c r="AH5" s="17" t="s">
        <v>43</v>
      </c>
      <c r="AI5" s="17"/>
      <c r="AJ5" s="17" t="s">
        <v>56</v>
      </c>
      <c r="AK5" s="17"/>
      <c r="AL5" s="17"/>
      <c r="AM5" s="17"/>
      <c r="AN5" s="17"/>
      <c r="AO5" s="17"/>
      <c r="AP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R6" s="13" t="s">
        <v>31</v>
      </c>
      <c r="T6" s="13" t="s">
        <v>32</v>
      </c>
      <c r="U6" s="13" t="s">
        <v>33</v>
      </c>
      <c r="V6" s="13" t="s">
        <v>34</v>
      </c>
      <c r="W6" s="13" t="s">
        <v>35</v>
      </c>
      <c r="Y6" s="13" t="s">
        <v>36</v>
      </c>
      <c r="Z6" s="13" t="s">
        <v>37</v>
      </c>
      <c r="AA6" s="13" t="s">
        <v>38</v>
      </c>
      <c r="AB6" s="13" t="s">
        <v>39</v>
      </c>
      <c r="AC6" s="13" t="s">
        <v>40</v>
      </c>
      <c r="AD6" s="13" t="s">
        <v>41</v>
      </c>
      <c r="AF6" s="13" t="s">
        <v>42</v>
      </c>
      <c r="AH6" s="13" t="s">
        <v>43</v>
      </c>
      <c r="AJ6" s="13" t="s">
        <v>44</v>
      </c>
      <c r="AK6" s="13" t="s">
        <v>45</v>
      </c>
      <c r="AL6" s="13" t="s">
        <v>46</v>
      </c>
      <c r="AM6" s="13" t="s">
        <v>47</v>
      </c>
      <c r="AN6" s="13" t="s">
        <v>48</v>
      </c>
      <c r="AO6" s="13" t="s">
        <v>49</v>
      </c>
      <c r="AP6" s="13" t="s">
        <v>50</v>
      </c>
    </row>
    <row r="7" ht="30" customHeight="1">
      <c r="B7" s="11" t="s">
        <v>19</v>
      </c>
      <c r="C7" s="11" t="n">
        <v>1001</v>
      </c>
      <c r="D7" s="11" t="n">
        <v>498</v>
      </c>
      <c r="E7" s="11" t="n">
        <v>503</v>
      </c>
      <c r="F7" s="11"/>
      <c r="G7" s="11" t="n">
        <v>125</v>
      </c>
      <c r="H7" s="11" t="n">
        <v>185</v>
      </c>
      <c r="I7" s="11" t="n">
        <v>192</v>
      </c>
      <c r="J7" s="11" t="n">
        <v>175</v>
      </c>
      <c r="K7" s="11" t="n">
        <v>131</v>
      </c>
      <c r="L7" s="11" t="n">
        <v>193</v>
      </c>
      <c r="M7" s="11"/>
      <c r="N7" s="11" t="n">
        <v>55</v>
      </c>
      <c r="O7" s="11" t="n">
        <v>178</v>
      </c>
      <c r="P7" s="11" t="n">
        <v>209</v>
      </c>
      <c r="Q7" s="11" t="n">
        <v>374</v>
      </c>
      <c r="R7" s="11" t="n">
        <v>183</v>
      </c>
      <c r="S7" s="11"/>
      <c r="T7" s="11" t="n">
        <v>51</v>
      </c>
      <c r="U7" s="11" t="n">
        <v>158</v>
      </c>
      <c r="V7" s="11" t="n">
        <v>168</v>
      </c>
      <c r="W7" s="11" t="n">
        <v>523</v>
      </c>
      <c r="X7" s="11"/>
      <c r="Y7" s="11" t="n">
        <v>473</v>
      </c>
      <c r="Z7" s="11" t="n">
        <v>105</v>
      </c>
      <c r="AA7" s="11" t="n">
        <v>228</v>
      </c>
      <c r="AB7" s="11" t="n">
        <v>58</v>
      </c>
      <c r="AC7" s="11" t="n">
        <v>67</v>
      </c>
      <c r="AD7" s="11" t="n">
        <v>60</v>
      </c>
      <c r="AE7" s="11"/>
      <c r="AF7" s="11" t="n">
        <v>484</v>
      </c>
      <c r="AG7" s="11"/>
      <c r="AH7" s="11" t="n">
        <v>939</v>
      </c>
      <c r="AI7" s="11"/>
      <c r="AJ7" s="11" t="n">
        <v>270</v>
      </c>
      <c r="AK7" s="11" t="n">
        <v>188</v>
      </c>
      <c r="AL7" s="11" t="n">
        <v>196</v>
      </c>
      <c r="AM7" s="11" t="n">
        <v>89</v>
      </c>
      <c r="AN7" s="11" t="n">
        <v>62</v>
      </c>
      <c r="AO7" s="11" t="n">
        <v>98</v>
      </c>
      <c r="AP7" s="11" t="n">
        <v>98</v>
      </c>
    </row>
    <row r="8" ht="30" customHeight="1">
      <c r="B8" s="12" t="s">
        <v>20</v>
      </c>
      <c r="C8" s="12" t="n">
        <v>1001</v>
      </c>
      <c r="D8" s="12" t="n">
        <v>501</v>
      </c>
      <c r="E8" s="12" t="n">
        <v>500</v>
      </c>
      <c r="F8" s="12"/>
      <c r="G8" s="12" t="n">
        <v>108</v>
      </c>
      <c r="H8" s="12" t="n">
        <v>174</v>
      </c>
      <c r="I8" s="12" t="n">
        <v>165</v>
      </c>
      <c r="J8" s="12" t="n">
        <v>172</v>
      </c>
      <c r="K8" s="12" t="n">
        <v>152</v>
      </c>
      <c r="L8" s="12" t="n">
        <v>230</v>
      </c>
      <c r="M8" s="12"/>
      <c r="N8" s="12" t="n">
        <v>68</v>
      </c>
      <c r="O8" s="12" t="n">
        <v>207</v>
      </c>
      <c r="P8" s="12" t="n">
        <v>264</v>
      </c>
      <c r="Q8" s="12" t="n">
        <v>311</v>
      </c>
      <c r="R8" s="12" t="n">
        <v>149</v>
      </c>
      <c r="S8" s="12"/>
      <c r="T8" s="12" t="n">
        <v>49</v>
      </c>
      <c r="U8" s="12" t="n">
        <v>181</v>
      </c>
      <c r="V8" s="12" t="n">
        <v>180</v>
      </c>
      <c r="W8" s="12" t="n">
        <v>487</v>
      </c>
      <c r="X8" s="12"/>
      <c r="Y8" s="12" t="n">
        <v>424</v>
      </c>
      <c r="Z8" s="12" t="n">
        <v>104</v>
      </c>
      <c r="AA8" s="12" t="n">
        <v>272</v>
      </c>
      <c r="AB8" s="12" t="n">
        <v>65</v>
      </c>
      <c r="AC8" s="12" t="n">
        <v>57</v>
      </c>
      <c r="AD8" s="12" t="n">
        <v>67</v>
      </c>
      <c r="AE8" s="12"/>
      <c r="AF8" s="12" t="n">
        <v>498</v>
      </c>
      <c r="AG8" s="12"/>
      <c r="AH8" s="12" t="n">
        <v>939</v>
      </c>
      <c r="AI8" s="12"/>
      <c r="AJ8" s="12" t="n">
        <v>241</v>
      </c>
      <c r="AK8" s="12" t="n">
        <v>190</v>
      </c>
      <c r="AL8" s="12" t="n">
        <v>170</v>
      </c>
      <c r="AM8" s="12" t="n">
        <v>93</v>
      </c>
      <c r="AN8" s="12" t="n">
        <v>76</v>
      </c>
      <c r="AO8" s="12" t="n">
        <v>86</v>
      </c>
      <c r="AP8" s="12" t="n">
        <v>145</v>
      </c>
    </row>
    <row r="9">
      <c r="B9" s="20" t="s">
        <v>454</v>
      </c>
      <c r="C9" s="19" t="n">
        <v>0.651064724941843</v>
      </c>
      <c r="D9" s="19" t="n">
        <v>0.636988908741339</v>
      </c>
      <c r="E9" s="19" t="n">
        <v>0.665175504124373</v>
      </c>
      <c r="F9" s="19"/>
      <c r="G9" s="19" t="n">
        <v>0.810104629377555</v>
      </c>
      <c r="H9" s="19" t="n">
        <v>0.768860916534167</v>
      </c>
      <c r="I9" s="19" t="n">
        <v>0.733426979520503</v>
      </c>
      <c r="J9" s="19" t="n">
        <v>0.753986337310479</v>
      </c>
      <c r="K9" s="19" t="n">
        <v>0.580052888313273</v>
      </c>
      <c r="L9" s="19" t="n">
        <v>0.398079233104813</v>
      </c>
      <c r="M9" s="19"/>
      <c r="N9" s="19" t="n">
        <v>0.574870805589702</v>
      </c>
      <c r="O9" s="19" t="n">
        <v>0.702723553707266</v>
      </c>
      <c r="P9" s="19" t="n">
        <v>0.62649591832171</v>
      </c>
      <c r="Q9" s="19" t="n">
        <v>0.65366189945978</v>
      </c>
      <c r="R9" s="19" t="n">
        <v>0.6476632482072</v>
      </c>
      <c r="S9" s="19"/>
      <c r="T9" s="19" t="n">
        <v>0.599574195296751</v>
      </c>
      <c r="U9" s="19" t="n">
        <v>0.59935265588354</v>
      </c>
      <c r="V9" s="19" t="n">
        <v>0.608818973294307</v>
      </c>
      <c r="W9" s="19" t="n">
        <v>0.694413281219271</v>
      </c>
      <c r="X9" s="19"/>
      <c r="Y9" s="19" t="n">
        <v>0.739775174410578</v>
      </c>
      <c r="Z9" s="19" t="n">
        <v>0.70773819186169</v>
      </c>
      <c r="AA9" s="19" t="n">
        <v>0.452193878038242</v>
      </c>
      <c r="AB9" s="19" t="n">
        <v>0.659806823612839</v>
      </c>
      <c r="AC9" s="19" t="n">
        <v>0.834022922818778</v>
      </c>
      <c r="AD9" s="19" t="n">
        <v>0.644104773962521</v>
      </c>
      <c r="AE9" s="19"/>
      <c r="AF9" s="19" t="n">
        <v>0.639342167803739</v>
      </c>
      <c r="AG9" s="19"/>
      <c r="AH9" s="19" t="n">
        <v>0.654751538052257</v>
      </c>
      <c r="AI9" s="19"/>
      <c r="AJ9" s="19" t="n">
        <v>0.677135419217679</v>
      </c>
      <c r="AK9" s="19" t="n">
        <v>0.585958848250739</v>
      </c>
      <c r="AL9" s="19" t="n">
        <v>0.627798372135719</v>
      </c>
      <c r="AM9" s="19" t="n">
        <v>0.67424632928885</v>
      </c>
      <c r="AN9" s="19" t="n">
        <v>0.656180058217065</v>
      </c>
      <c r="AO9" s="19" t="n">
        <v>0.712795135276536</v>
      </c>
      <c r="AP9" s="19" t="n">
        <v>0.666160513948065</v>
      </c>
    </row>
    <row r="10">
      <c r="B10" s="20" t="s">
        <v>455</v>
      </c>
      <c r="C10" s="19" t="n">
        <v>0.644712214247211</v>
      </c>
      <c r="D10" s="19" t="n">
        <v>0.658670718077496</v>
      </c>
      <c r="E10" s="19" t="n">
        <v>0.630719038827614</v>
      </c>
      <c r="F10" s="19"/>
      <c r="G10" s="19" t="n">
        <v>0.530159777034236</v>
      </c>
      <c r="H10" s="19" t="n">
        <v>0.466717062248011</v>
      </c>
      <c r="I10" s="19" t="n">
        <v>0.533363136514996</v>
      </c>
      <c r="J10" s="19" t="n">
        <v>0.696138364398037</v>
      </c>
      <c r="K10" s="19" t="n">
        <v>0.769740454565423</v>
      </c>
      <c r="L10" s="19" t="n">
        <v>0.791818944547321</v>
      </c>
      <c r="M10" s="19"/>
      <c r="N10" s="19" t="n">
        <v>0.678593589500921</v>
      </c>
      <c r="O10" s="19" t="n">
        <v>0.598449168078346</v>
      </c>
      <c r="P10" s="19" t="n">
        <v>0.65323024692001</v>
      </c>
      <c r="Q10" s="19" t="n">
        <v>0.649915181645796</v>
      </c>
      <c r="R10" s="19" t="n">
        <v>0.667213157931283</v>
      </c>
      <c r="S10" s="19"/>
      <c r="T10" s="19" t="n">
        <v>0.405348740567365</v>
      </c>
      <c r="U10" s="19" t="n">
        <v>0.489301518585278</v>
      </c>
      <c r="V10" s="19" t="n">
        <v>0.661471075314253</v>
      </c>
      <c r="W10" s="19" t="n">
        <v>0.706266794104077</v>
      </c>
      <c r="X10" s="19"/>
      <c r="Y10" s="19" t="n">
        <v>0.619014028963789</v>
      </c>
      <c r="Z10" s="19" t="n">
        <v>0.642009795872335</v>
      </c>
      <c r="AA10" s="19" t="n">
        <v>0.776439399091097</v>
      </c>
      <c r="AB10" s="19" t="n">
        <v>0.517956179153445</v>
      </c>
      <c r="AC10" s="19" t="n">
        <v>0.405218831280838</v>
      </c>
      <c r="AD10" s="19" t="n">
        <v>0.626845790688191</v>
      </c>
      <c r="AE10" s="19"/>
      <c r="AF10" s="19" t="n">
        <v>0.63960588921503</v>
      </c>
      <c r="AG10" s="19"/>
      <c r="AH10" s="19" t="n">
        <v>0.658960694928838</v>
      </c>
      <c r="AI10" s="19"/>
      <c r="AJ10" s="19" t="n">
        <v>0.662466136862207</v>
      </c>
      <c r="AK10" s="19" t="n">
        <v>0.644246422211082</v>
      </c>
      <c r="AL10" s="19" t="n">
        <v>0.643332867322719</v>
      </c>
      <c r="AM10" s="19" t="n">
        <v>0.656755107326594</v>
      </c>
      <c r="AN10" s="19" t="n">
        <v>0.59759608571746</v>
      </c>
      <c r="AO10" s="19" t="n">
        <v>0.585150317326744</v>
      </c>
      <c r="AP10" s="19" t="n">
        <v>0.66972913811516</v>
      </c>
    </row>
    <row r="11">
      <c r="B11" s="20" t="s">
        <v>456</v>
      </c>
      <c r="C11" s="19" t="n">
        <v>0.4681385995683</v>
      </c>
      <c r="D11" s="19" t="n">
        <v>0.468271730541193</v>
      </c>
      <c r="E11" s="19" t="n">
        <v>0.468005137910795</v>
      </c>
      <c r="F11" s="19"/>
      <c r="G11" s="19" t="n">
        <v>0.706703243401782</v>
      </c>
      <c r="H11" s="19" t="n">
        <v>0.578796501231971</v>
      </c>
      <c r="I11" s="19" t="n">
        <v>0.577087198507143</v>
      </c>
      <c r="J11" s="19" t="n">
        <v>0.537025286002803</v>
      </c>
      <c r="K11" s="19" t="n">
        <v>0.401687434043781</v>
      </c>
      <c r="L11" s="19" t="n">
        <v>0.186524524580026</v>
      </c>
      <c r="M11" s="19"/>
      <c r="N11" s="19" t="n">
        <v>0.380375839916456</v>
      </c>
      <c r="O11" s="19" t="n">
        <v>0.511156863928898</v>
      </c>
      <c r="P11" s="19" t="n">
        <v>0.43988094603529</v>
      </c>
      <c r="Q11" s="19" t="n">
        <v>0.481482564924074</v>
      </c>
      <c r="R11" s="19" t="n">
        <v>0.463669244356439</v>
      </c>
      <c r="S11" s="19"/>
      <c r="T11" s="19" t="n">
        <v>0.50615424972465</v>
      </c>
      <c r="U11" s="19" t="n">
        <v>0.357133843850078</v>
      </c>
      <c r="V11" s="19" t="n">
        <v>0.441802366575105</v>
      </c>
      <c r="W11" s="19" t="n">
        <v>0.519340783812653</v>
      </c>
      <c r="X11" s="19"/>
      <c r="Y11" s="19" t="n">
        <v>0.573694393179518</v>
      </c>
      <c r="Z11" s="19" t="n">
        <v>0.552157178874969</v>
      </c>
      <c r="AA11" s="19" t="n">
        <v>0.223185520539939</v>
      </c>
      <c r="AB11" s="19" t="n">
        <v>0.433631220008231</v>
      </c>
      <c r="AC11" s="19" t="n">
        <v>0.690388174527426</v>
      </c>
      <c r="AD11" s="19" t="n">
        <v>0.524243780361408</v>
      </c>
      <c r="AE11" s="19"/>
      <c r="AF11" s="19" t="n">
        <v>0.437624648273064</v>
      </c>
      <c r="AG11" s="19"/>
      <c r="AH11" s="19" t="n">
        <v>0.470614291990985</v>
      </c>
      <c r="AI11" s="19"/>
      <c r="AJ11" s="19" t="n">
        <v>0.434151973543348</v>
      </c>
      <c r="AK11" s="19" t="n">
        <v>0.447062340651328</v>
      </c>
      <c r="AL11" s="19" t="n">
        <v>0.459748901390605</v>
      </c>
      <c r="AM11" s="19" t="n">
        <v>0.514870716877961</v>
      </c>
      <c r="AN11" s="19" t="n">
        <v>0.460498451264641</v>
      </c>
      <c r="AO11" s="19" t="n">
        <v>0.469122839200351</v>
      </c>
      <c r="AP11" s="19" t="n">
        <v>0.53552780308119</v>
      </c>
    </row>
    <row r="12">
      <c r="B12" s="20" t="s">
        <v>457</v>
      </c>
      <c r="C12" s="19" t="n">
        <v>0.180339533993315</v>
      </c>
      <c r="D12" s="19" t="n">
        <v>0.173135790773723</v>
      </c>
      <c r="E12" s="19" t="n">
        <v>0.187561170622506</v>
      </c>
      <c r="F12" s="19"/>
      <c r="G12" s="19" t="n">
        <v>0.204976293560793</v>
      </c>
      <c r="H12" s="19" t="n">
        <v>0.0924644784464248</v>
      </c>
      <c r="I12" s="19" t="n">
        <v>0.141922920044164</v>
      </c>
      <c r="J12" s="19" t="n">
        <v>0.191889472716604</v>
      </c>
      <c r="K12" s="19" t="n">
        <v>0.245252147589394</v>
      </c>
      <c r="L12" s="19" t="n">
        <v>0.211142010146415</v>
      </c>
      <c r="M12" s="19"/>
      <c r="N12" s="19" t="n">
        <v>0.10203511770764</v>
      </c>
      <c r="O12" s="19" t="n">
        <v>0.160361998412961</v>
      </c>
      <c r="P12" s="19" t="n">
        <v>0.20682137713675</v>
      </c>
      <c r="Q12" s="19" t="n">
        <v>0.169644490336275</v>
      </c>
      <c r="R12" s="19" t="n">
        <v>0.222074500002451</v>
      </c>
      <c r="S12" s="19"/>
      <c r="T12" s="19" t="n">
        <v>0.124370669998594</v>
      </c>
      <c r="U12" s="19" t="n">
        <v>0.178163475027987</v>
      </c>
      <c r="V12" s="19" t="n">
        <v>0.162699833979863</v>
      </c>
      <c r="W12" s="19" t="n">
        <v>0.18776417277055</v>
      </c>
      <c r="X12" s="19"/>
      <c r="Y12" s="19" t="n">
        <v>0.156301742511384</v>
      </c>
      <c r="Z12" s="19" t="n">
        <v>0.228128604660033</v>
      </c>
      <c r="AA12" s="19" t="n">
        <v>0.205915841815163</v>
      </c>
      <c r="AB12" s="19" t="n">
        <v>0.0955801643577095</v>
      </c>
      <c r="AC12" s="19" t="n">
        <v>0.192084205339951</v>
      </c>
      <c r="AD12" s="19" t="n">
        <v>0.241704380537026</v>
      </c>
      <c r="AE12" s="19"/>
      <c r="AF12" s="19" t="n">
        <v>0.165078916021727</v>
      </c>
      <c r="AG12" s="19"/>
      <c r="AH12" s="19" t="n">
        <v>0.179168765539081</v>
      </c>
      <c r="AI12" s="19"/>
      <c r="AJ12" s="19" t="n">
        <v>0.175264955487862</v>
      </c>
      <c r="AK12" s="19" t="n">
        <v>0.157988465335649</v>
      </c>
      <c r="AL12" s="19" t="n">
        <v>0.214816801093611</v>
      </c>
      <c r="AM12" s="19" t="n">
        <v>0.245904402052188</v>
      </c>
      <c r="AN12" s="19" t="n">
        <v>0.0765346599489035</v>
      </c>
      <c r="AO12" s="19" t="n">
        <v>0.0934592516729766</v>
      </c>
      <c r="AP12" s="19" t="n">
        <v>0.241524934235865</v>
      </c>
    </row>
    <row r="13">
      <c r="B13" s="20" t="s">
        <v>458</v>
      </c>
      <c r="C13" s="19" t="n">
        <v>0.162243212624567</v>
      </c>
      <c r="D13" s="19" t="n">
        <v>0.181061062802214</v>
      </c>
      <c r="E13" s="19" t="n">
        <v>0.143378620705756</v>
      </c>
      <c r="F13" s="19"/>
      <c r="G13" s="19" t="n">
        <v>0.250633736628935</v>
      </c>
      <c r="H13" s="19" t="n">
        <v>0.226190372015626</v>
      </c>
      <c r="I13" s="19" t="n">
        <v>0.169532216117995</v>
      </c>
      <c r="J13" s="19" t="n">
        <v>0.119409125420659</v>
      </c>
      <c r="K13" s="19" t="n">
        <v>0.20041459263503</v>
      </c>
      <c r="L13" s="19" t="n">
        <v>0.073945821717386</v>
      </c>
      <c r="M13" s="19"/>
      <c r="N13" s="19" t="n">
        <v>0.178798889206521</v>
      </c>
      <c r="O13" s="19" t="n">
        <v>0.184685056270041</v>
      </c>
      <c r="P13" s="19" t="n">
        <v>0.127761547227406</v>
      </c>
      <c r="Q13" s="19" t="n">
        <v>0.167653575417391</v>
      </c>
      <c r="R13" s="19" t="n">
        <v>0.161963804390472</v>
      </c>
      <c r="S13" s="19"/>
      <c r="T13" s="19" t="n">
        <v>0.167610911834073</v>
      </c>
      <c r="U13" s="19" t="n">
        <v>0.151249538608642</v>
      </c>
      <c r="V13" s="19" t="n">
        <v>0.130677218492873</v>
      </c>
      <c r="W13" s="19" t="n">
        <v>0.181215318893661</v>
      </c>
      <c r="X13" s="19"/>
      <c r="Y13" s="19" t="n">
        <v>0.18931101267811</v>
      </c>
      <c r="Z13" s="19" t="n">
        <v>0.190629785373307</v>
      </c>
      <c r="AA13" s="19" t="n">
        <v>0.0840183151728088</v>
      </c>
      <c r="AB13" s="19" t="n">
        <v>0.184843424964139</v>
      </c>
      <c r="AC13" s="19" t="n">
        <v>0.271478123310745</v>
      </c>
      <c r="AD13" s="19" t="n">
        <v>0.162078430334372</v>
      </c>
      <c r="AE13" s="19"/>
      <c r="AF13" s="19" t="n">
        <v>0.169164569748059</v>
      </c>
      <c r="AG13" s="19"/>
      <c r="AH13" s="19" t="n">
        <v>0.160630424651656</v>
      </c>
      <c r="AI13" s="19"/>
      <c r="AJ13" s="19" t="n">
        <v>0.211581250698145</v>
      </c>
      <c r="AK13" s="19" t="n">
        <v>0.157565289115335</v>
      </c>
      <c r="AL13" s="19" t="n">
        <v>0.0915398718996722</v>
      </c>
      <c r="AM13" s="19" t="n">
        <v>0.166581110997357</v>
      </c>
      <c r="AN13" s="19" t="n">
        <v>0.102251975561618</v>
      </c>
      <c r="AO13" s="19" t="n">
        <v>0.168541869702229</v>
      </c>
      <c r="AP13" s="19" t="n">
        <v>0.194188944856912</v>
      </c>
    </row>
    <row r="14">
      <c r="B14" s="20" t="s">
        <v>459</v>
      </c>
      <c r="C14" s="19" t="n">
        <v>0.157935588923477</v>
      </c>
      <c r="D14" s="19" t="n">
        <v>0.142058442733567</v>
      </c>
      <c r="E14" s="19" t="n">
        <v>0.173852172426929</v>
      </c>
      <c r="F14" s="19"/>
      <c r="G14" s="19" t="n">
        <v>0.106386207231618</v>
      </c>
      <c r="H14" s="19" t="n">
        <v>0.112603403532086</v>
      </c>
      <c r="I14" s="19" t="n">
        <v>0.11020481941515</v>
      </c>
      <c r="J14" s="19" t="n">
        <v>0.130078084552834</v>
      </c>
      <c r="K14" s="19" t="n">
        <v>0.176690381088144</v>
      </c>
      <c r="L14" s="19" t="n">
        <v>0.259113455731476</v>
      </c>
      <c r="M14" s="19"/>
      <c r="N14" s="19" t="n">
        <v>0.0857964688696582</v>
      </c>
      <c r="O14" s="19" t="n">
        <v>0.114326273358878</v>
      </c>
      <c r="P14" s="19" t="n">
        <v>0.140053093821718</v>
      </c>
      <c r="Q14" s="19" t="n">
        <v>0.176910094908907</v>
      </c>
      <c r="R14" s="19" t="n">
        <v>0.246001251221398</v>
      </c>
      <c r="S14" s="19"/>
      <c r="T14" s="19" t="n">
        <v>0.101700813604823</v>
      </c>
      <c r="U14" s="19" t="n">
        <v>0.112766162407306</v>
      </c>
      <c r="V14" s="19" t="n">
        <v>0.180495763985016</v>
      </c>
      <c r="W14" s="19" t="n">
        <v>0.174841391354868</v>
      </c>
      <c r="X14" s="19"/>
      <c r="Y14" s="19" t="n">
        <v>0.132772987671007</v>
      </c>
      <c r="Z14" s="19" t="n">
        <v>0.178216437267229</v>
      </c>
      <c r="AA14" s="19" t="n">
        <v>0.21970523798573</v>
      </c>
      <c r="AB14" s="19" t="n">
        <v>0.0848902910516787</v>
      </c>
      <c r="AC14" s="19" t="n">
        <v>0.144269118111003</v>
      </c>
      <c r="AD14" s="19" t="n">
        <v>0.143933783328248</v>
      </c>
      <c r="AE14" s="19"/>
      <c r="AF14" s="19" t="n">
        <v>0.176231335463137</v>
      </c>
      <c r="AG14" s="19"/>
      <c r="AH14" s="19" t="n">
        <v>0.160626038969711</v>
      </c>
      <c r="AI14" s="19"/>
      <c r="AJ14" s="19" t="n">
        <v>0.188462117131921</v>
      </c>
      <c r="AK14" s="19" t="n">
        <v>0.166249829295873</v>
      </c>
      <c r="AL14" s="19" t="n">
        <v>0.17926100420614</v>
      </c>
      <c r="AM14" s="19" t="n">
        <v>0.172332708864763</v>
      </c>
      <c r="AN14" s="19" t="n">
        <v>0.138882452885766</v>
      </c>
      <c r="AO14" s="19" t="n">
        <v>0.0993145768246018</v>
      </c>
      <c r="AP14" s="19" t="n">
        <v>0.106822441735799</v>
      </c>
    </row>
    <row r="15">
      <c r="B15" s="20" t="s">
        <v>460</v>
      </c>
      <c r="C15" s="19" t="n">
        <v>0.155468282235722</v>
      </c>
      <c r="D15" s="19" t="n">
        <v>0.199227594420686</v>
      </c>
      <c r="E15" s="19" t="n">
        <v>0.111600276101958</v>
      </c>
      <c r="F15" s="19"/>
      <c r="G15" s="19" t="n">
        <v>0.274031078689063</v>
      </c>
      <c r="H15" s="19" t="n">
        <v>0.248160717748465</v>
      </c>
      <c r="I15" s="19" t="n">
        <v>0.242305801565854</v>
      </c>
      <c r="J15" s="19" t="n">
        <v>0.154629657197283</v>
      </c>
      <c r="K15" s="19" t="n">
        <v>0.0533164613090338</v>
      </c>
      <c r="L15" s="19" t="n">
        <v>0.0355180864336911</v>
      </c>
      <c r="M15" s="19"/>
      <c r="N15" s="19" t="n">
        <v>0.0898069344279275</v>
      </c>
      <c r="O15" s="19" t="n">
        <v>0.170501738557483</v>
      </c>
      <c r="P15" s="19" t="n">
        <v>0.127730603817759</v>
      </c>
      <c r="Q15" s="19" t="n">
        <v>0.191985546378689</v>
      </c>
      <c r="R15" s="19" t="n">
        <v>0.139539601284311</v>
      </c>
      <c r="S15" s="19"/>
      <c r="T15" s="19" t="n">
        <v>0.247272358529668</v>
      </c>
      <c r="U15" s="19" t="n">
        <v>0.11557371581271</v>
      </c>
      <c r="V15" s="19" t="n">
        <v>0.0999298990180877</v>
      </c>
      <c r="W15" s="19" t="n">
        <v>0.192914799783651</v>
      </c>
      <c r="X15" s="19"/>
      <c r="Y15" s="19" t="n">
        <v>0.222155591540542</v>
      </c>
      <c r="Z15" s="19" t="n">
        <v>0.192624993090492</v>
      </c>
      <c r="AA15" s="19" t="n">
        <v>0.04199841546657</v>
      </c>
      <c r="AB15" s="19" t="n">
        <v>0.161909281035156</v>
      </c>
      <c r="AC15" s="19" t="n">
        <v>0.21338559741833</v>
      </c>
      <c r="AD15" s="19" t="n">
        <v>0.0578096385381102</v>
      </c>
      <c r="AE15" s="19"/>
      <c r="AF15" s="19" t="n">
        <v>0.157678414619839</v>
      </c>
      <c r="AG15" s="19"/>
      <c r="AH15" s="19" t="n">
        <v>0.153098600099959</v>
      </c>
      <c r="AI15" s="19"/>
      <c r="AJ15" s="19" t="n">
        <v>0.169520335979817</v>
      </c>
      <c r="AK15" s="19" t="n">
        <v>0.143840612057426</v>
      </c>
      <c r="AL15" s="19" t="n">
        <v>0.153765872508905</v>
      </c>
      <c r="AM15" s="19" t="n">
        <v>0.17226141870763</v>
      </c>
      <c r="AN15" s="19" t="n">
        <v>0.190153542255175</v>
      </c>
      <c r="AO15" s="19" t="n">
        <v>0.146949595954346</v>
      </c>
      <c r="AP15" s="19" t="n">
        <v>0.125446817421517</v>
      </c>
    </row>
    <row r="16">
      <c r="B16" s="20" t="s">
        <v>461</v>
      </c>
      <c r="C16" s="19" t="n">
        <v>0.140325270566955</v>
      </c>
      <c r="D16" s="19" t="n">
        <v>0.120558395098021</v>
      </c>
      <c r="E16" s="19" t="n">
        <v>0.160141245065167</v>
      </c>
      <c r="F16" s="19"/>
      <c r="G16" s="19" t="n">
        <v>0.0989574298751574</v>
      </c>
      <c r="H16" s="19" t="n">
        <v>0.175459085373825</v>
      </c>
      <c r="I16" s="19" t="n">
        <v>0.143923238240012</v>
      </c>
      <c r="J16" s="19" t="n">
        <v>0.139585799124951</v>
      </c>
      <c r="K16" s="19" t="n">
        <v>0.119101211238457</v>
      </c>
      <c r="L16" s="19" t="n">
        <v>0.145245352067075</v>
      </c>
      <c r="M16" s="19"/>
      <c r="N16" s="19" t="n">
        <v>0.164174650093173</v>
      </c>
      <c r="O16" s="19" t="n">
        <v>0.0711859555960321</v>
      </c>
      <c r="P16" s="19" t="n">
        <v>0.119522445210955</v>
      </c>
      <c r="Q16" s="19" t="n">
        <v>0.17474535020617</v>
      </c>
      <c r="R16" s="19" t="n">
        <v>0.19232264127614</v>
      </c>
      <c r="S16" s="19"/>
      <c r="T16" s="19" t="n">
        <v>0.178351545692671</v>
      </c>
      <c r="U16" s="19" t="n">
        <v>0.114368454938257</v>
      </c>
      <c r="V16" s="19" t="n">
        <v>0.085259472265122</v>
      </c>
      <c r="W16" s="19" t="n">
        <v>0.172570186699219</v>
      </c>
      <c r="X16" s="19"/>
      <c r="Y16" s="19" t="n">
        <v>0.169266032727992</v>
      </c>
      <c r="Z16" s="19" t="n">
        <v>0.0972994520313151</v>
      </c>
      <c r="AA16" s="19" t="n">
        <v>0.14509687913504</v>
      </c>
      <c r="AB16" s="19" t="n">
        <v>0.0706361586510894</v>
      </c>
      <c r="AC16" s="19" t="n">
        <v>0.131855406879482</v>
      </c>
      <c r="AD16" s="19" t="n">
        <v>0.0685947318294348</v>
      </c>
      <c r="AE16" s="19"/>
      <c r="AF16" s="19" t="n">
        <v>0.163927336718602</v>
      </c>
      <c r="AG16" s="19"/>
      <c r="AH16" s="19" t="n">
        <v>0.139060479004841</v>
      </c>
      <c r="AI16" s="19"/>
      <c r="AJ16" s="19" t="n">
        <v>0.150400440146218</v>
      </c>
      <c r="AK16" s="19" t="n">
        <v>0.1000166274917</v>
      </c>
      <c r="AL16" s="19" t="n">
        <v>0.169667115617218</v>
      </c>
      <c r="AM16" s="19" t="n">
        <v>0.195686452054731</v>
      </c>
      <c r="AN16" s="19" t="n">
        <v>0.0949762285785804</v>
      </c>
      <c r="AO16" s="19" t="n">
        <v>0.122088880895699</v>
      </c>
      <c r="AP16" s="19" t="n">
        <v>0.141074784233386</v>
      </c>
    </row>
    <row r="17">
      <c r="B17" s="20" t="s">
        <v>462</v>
      </c>
      <c r="C17" s="19" t="n">
        <v>0.125043994485484</v>
      </c>
      <c r="D17" s="19" t="n">
        <v>0.129426917452196</v>
      </c>
      <c r="E17" s="19" t="n">
        <v>0.120650184757058</v>
      </c>
      <c r="F17" s="19"/>
      <c r="G17" s="19" t="n">
        <v>0.189090066833705</v>
      </c>
      <c r="H17" s="19" t="n">
        <v>0.235576104271682</v>
      </c>
      <c r="I17" s="19" t="n">
        <v>0.162265446452731</v>
      </c>
      <c r="J17" s="19" t="n">
        <v>0.101331282492297</v>
      </c>
      <c r="K17" s="19" t="n">
        <v>0.0748726415173341</v>
      </c>
      <c r="L17" s="19" t="n">
        <v>0.0356095150208986</v>
      </c>
      <c r="M17" s="19"/>
      <c r="N17" s="19" t="n">
        <v>0.0715173449323351</v>
      </c>
      <c r="O17" s="19" t="n">
        <v>0.18661079609447</v>
      </c>
      <c r="P17" s="19" t="n">
        <v>0.104317535077436</v>
      </c>
      <c r="Q17" s="19" t="n">
        <v>0.118925709786329</v>
      </c>
      <c r="R17" s="19" t="n">
        <v>0.11076492259928</v>
      </c>
      <c r="S17" s="19"/>
      <c r="T17" s="19" t="n">
        <v>0.105596360147707</v>
      </c>
      <c r="U17" s="19" t="n">
        <v>0.0810931971307107</v>
      </c>
      <c r="V17" s="19" t="n">
        <v>0.133627749962054</v>
      </c>
      <c r="W17" s="19" t="n">
        <v>0.147024479211491</v>
      </c>
      <c r="X17" s="19"/>
      <c r="Y17" s="19" t="n">
        <v>0.173607261125984</v>
      </c>
      <c r="Z17" s="19" t="n">
        <v>0.156183168024489</v>
      </c>
      <c r="AA17" s="19" t="n">
        <v>0.035296745873565</v>
      </c>
      <c r="AB17" s="19" t="n">
        <v>0.0888049929747445</v>
      </c>
      <c r="AC17" s="19" t="n">
        <v>0.17909518028565</v>
      </c>
      <c r="AD17" s="19" t="n">
        <v>0.120233086164684</v>
      </c>
      <c r="AE17" s="19"/>
      <c r="AF17" s="19" t="n">
        <v>0.110617547607941</v>
      </c>
      <c r="AG17" s="19"/>
      <c r="AH17" s="19" t="n">
        <v>0.121971526899158</v>
      </c>
      <c r="AI17" s="19"/>
      <c r="AJ17" s="19" t="n">
        <v>0.156355675630178</v>
      </c>
      <c r="AK17" s="19" t="n">
        <v>0.0841974022655098</v>
      </c>
      <c r="AL17" s="19" t="n">
        <v>0.112287128342467</v>
      </c>
      <c r="AM17" s="19" t="n">
        <v>0.1084543736398</v>
      </c>
      <c r="AN17" s="19" t="n">
        <v>0.14794479002485</v>
      </c>
      <c r="AO17" s="19" t="n">
        <v>0.14795177341423</v>
      </c>
      <c r="AP17" s="19" t="n">
        <v>0.126531648968388</v>
      </c>
    </row>
    <row r="18">
      <c r="B18" s="20" t="s">
        <v>463</v>
      </c>
      <c r="C18" s="19" t="n">
        <v>0.105071614374684</v>
      </c>
      <c r="D18" s="19" t="n">
        <v>0.108877479612423</v>
      </c>
      <c r="E18" s="19" t="n">
        <v>0.101256295731473</v>
      </c>
      <c r="F18" s="19"/>
      <c r="G18" s="19" t="n">
        <v>0.0690711374553572</v>
      </c>
      <c r="H18" s="19" t="n">
        <v>0.113353825871922</v>
      </c>
      <c r="I18" s="19" t="n">
        <v>0.103417662583451</v>
      </c>
      <c r="J18" s="19" t="n">
        <v>0.0697956133922359</v>
      </c>
      <c r="K18" s="19" t="n">
        <v>0.147649993639111</v>
      </c>
      <c r="L18" s="19" t="n">
        <v>0.115210331977535</v>
      </c>
      <c r="M18" s="19"/>
      <c r="N18" s="19" t="n">
        <v>0.0557240924198441</v>
      </c>
      <c r="O18" s="19" t="n">
        <v>0.0746727891785862</v>
      </c>
      <c r="P18" s="19" t="n">
        <v>0.105686674221023</v>
      </c>
      <c r="Q18" s="19" t="n">
        <v>0.105639874868627</v>
      </c>
      <c r="R18" s="19" t="n">
        <v>0.169277349255543</v>
      </c>
      <c r="S18" s="19"/>
      <c r="T18" s="19" t="n">
        <v>0.0454656158327152</v>
      </c>
      <c r="U18" s="19" t="n">
        <v>0.102545058670871</v>
      </c>
      <c r="V18" s="19" t="n">
        <v>0.104915488822556</v>
      </c>
      <c r="W18" s="19" t="n">
        <v>0.112397511122067</v>
      </c>
      <c r="X18" s="19"/>
      <c r="Y18" s="19" t="n">
        <v>0.115798501632741</v>
      </c>
      <c r="Z18" s="19" t="n">
        <v>0.111424624291609</v>
      </c>
      <c r="AA18" s="19" t="n">
        <v>0.0987038761836341</v>
      </c>
      <c r="AB18" s="19" t="n">
        <v>0.0960273715400442</v>
      </c>
      <c r="AC18" s="19" t="n">
        <v>0.0411963969963482</v>
      </c>
      <c r="AD18" s="19" t="n">
        <v>0.110931127066157</v>
      </c>
      <c r="AE18" s="19"/>
      <c r="AF18" s="19" t="n">
        <v>0.113593683990831</v>
      </c>
      <c r="AG18" s="19"/>
      <c r="AH18" s="19" t="n">
        <v>0.104872320122704</v>
      </c>
      <c r="AI18" s="19"/>
      <c r="AJ18" s="19" t="n">
        <v>0.116464653868195</v>
      </c>
      <c r="AK18" s="19" t="n">
        <v>0.115257260054669</v>
      </c>
      <c r="AL18" s="19" t="n">
        <v>0.0919515371418596</v>
      </c>
      <c r="AM18" s="19" t="n">
        <v>0.0924918693775879</v>
      </c>
      <c r="AN18" s="19" t="n">
        <v>0.0985485718255714</v>
      </c>
      <c r="AO18" s="19" t="n">
        <v>0.0754281983211067</v>
      </c>
      <c r="AP18" s="19" t="n">
        <v>0.117240022867905</v>
      </c>
    </row>
    <row r="19">
      <c r="B19" s="20" t="s">
        <v>81</v>
      </c>
      <c r="C19" s="19" t="n">
        <v>0.0480467120694502</v>
      </c>
      <c r="D19" s="19" t="n">
        <v>0.0409856811492205</v>
      </c>
      <c r="E19" s="19" t="n">
        <v>0.0551252819155676</v>
      </c>
      <c r="F19" s="19"/>
      <c r="G19" s="19" t="n">
        <v>0.0151378210574928</v>
      </c>
      <c r="H19" s="19" t="n">
        <v>0.0155204737065007</v>
      </c>
      <c r="I19" s="19" t="n">
        <v>0.0393918055476543</v>
      </c>
      <c r="J19" s="19" t="n">
        <v>0.031461140407268</v>
      </c>
      <c r="K19" s="19" t="n">
        <v>0.0891840848600132</v>
      </c>
      <c r="L19" s="19" t="n">
        <v>0.0795447682175911</v>
      </c>
      <c r="M19" s="19"/>
      <c r="N19" s="19" t="n">
        <v>0.0625571046446783</v>
      </c>
      <c r="O19" s="19" t="n">
        <v>0.0524327300837703</v>
      </c>
      <c r="P19" s="19" t="n">
        <v>0.0450370330328782</v>
      </c>
      <c r="Q19" s="19" t="n">
        <v>0.0514285477505362</v>
      </c>
      <c r="R19" s="19" t="n">
        <v>0.0341514032286451</v>
      </c>
      <c r="S19" s="19"/>
      <c r="T19" s="19" t="n">
        <v>0.0549973429938205</v>
      </c>
      <c r="U19" s="19" t="n">
        <v>0.143249423108381</v>
      </c>
      <c r="V19" s="19" t="n">
        <v>0.0234979455340488</v>
      </c>
      <c r="W19" s="19" t="n">
        <v>0.0261493343428268</v>
      </c>
      <c r="X19" s="19"/>
      <c r="Y19" s="19" t="n">
        <v>0.0253708068609317</v>
      </c>
      <c r="Z19" s="19" t="n">
        <v>0.0200522264086728</v>
      </c>
      <c r="AA19" s="19" t="n">
        <v>0.0789201278459548</v>
      </c>
      <c r="AB19" s="19" t="n">
        <v>0.110074484948239</v>
      </c>
      <c r="AC19" s="19" t="n">
        <v>0</v>
      </c>
      <c r="AD19" s="19" t="n">
        <v>0.0994058859283441</v>
      </c>
      <c r="AE19" s="19"/>
      <c r="AF19" s="19" t="n">
        <v>0.0557683071023076</v>
      </c>
      <c r="AG19" s="19"/>
      <c r="AH19" s="19" t="n">
        <v>0.0472134751091591</v>
      </c>
      <c r="AI19" s="19"/>
      <c r="AJ19" s="19" t="n">
        <v>0.0356342977300812</v>
      </c>
      <c r="AK19" s="19" t="n">
        <v>0.081838913754296</v>
      </c>
      <c r="AL19" s="19" t="n">
        <v>0.0355052773871159</v>
      </c>
      <c r="AM19" s="19" t="n">
        <v>0.0417661246273232</v>
      </c>
      <c r="AN19" s="19" t="n">
        <v>0.0591784333975894</v>
      </c>
      <c r="AO19" s="19" t="n">
        <v>0.0485492361202401</v>
      </c>
      <c r="AP19" s="19" t="n">
        <v>0.0369969477554873</v>
      </c>
    </row>
    <row r="20">
      <c r="B20" s="20" t="s">
        <v>209</v>
      </c>
      <c r="C20" s="21" t="n">
        <v>0.0105550504212088</v>
      </c>
      <c r="D20" s="21" t="n">
        <v>0.0125488528950365</v>
      </c>
      <c r="E20" s="21" t="n">
        <v>0.00855629553261071</v>
      </c>
      <c r="F20" s="21"/>
      <c r="G20" s="21" t="n">
        <v>0.0130725905676509</v>
      </c>
      <c r="H20" s="21" t="n">
        <v>0.0117568039462802</v>
      </c>
      <c r="I20" s="21" t="n">
        <v>0.0207336207207928</v>
      </c>
      <c r="J20" s="21" t="n">
        <v>0.0104803599035524</v>
      </c>
      <c r="K20" s="21" t="n">
        <v>0.0124054482575798</v>
      </c>
      <c r="L20" s="21" t="n">
        <v>0</v>
      </c>
      <c r="M20" s="21"/>
      <c r="N20" s="21" t="n">
        <v>0.0306639855218304</v>
      </c>
      <c r="O20" s="21" t="n">
        <v>0.0188166005147661</v>
      </c>
      <c r="P20" s="21" t="n">
        <v>0.00384324303214719</v>
      </c>
      <c r="Q20" s="21" t="n">
        <v>0.00625499920019574</v>
      </c>
      <c r="R20" s="21" t="n">
        <v>0.0108501484185649</v>
      </c>
      <c r="S20" s="21"/>
      <c r="T20" s="21" t="n">
        <v>0.0224376137161145</v>
      </c>
      <c r="U20" s="21" t="n">
        <v>0.0167407273982529</v>
      </c>
      <c r="V20" s="21" t="n">
        <v>0.00352278247102784</v>
      </c>
      <c r="W20" s="21" t="n">
        <v>0.00645150377580888</v>
      </c>
      <c r="X20" s="21"/>
      <c r="Y20" s="21" t="n">
        <v>0.010782688551696</v>
      </c>
      <c r="Z20" s="21" t="n">
        <v>0</v>
      </c>
      <c r="AA20" s="21" t="n">
        <v>0.00369542788114847</v>
      </c>
      <c r="AB20" s="21" t="n">
        <v>0.0292211549648878</v>
      </c>
      <c r="AC20" s="21" t="n">
        <v>0.0136002739864999</v>
      </c>
      <c r="AD20" s="21" t="n">
        <v>0.0183467425337081</v>
      </c>
      <c r="AE20" s="21"/>
      <c r="AF20" s="21" t="n">
        <v>0.0071055711160835</v>
      </c>
      <c r="AG20" s="21"/>
      <c r="AH20" s="21" t="n">
        <v>0.00836087259825491</v>
      </c>
      <c r="AI20" s="21"/>
      <c r="AJ20" s="21" t="n">
        <v>0.0147213032104208</v>
      </c>
      <c r="AK20" s="21" t="n">
        <v>0.0110426704376948</v>
      </c>
      <c r="AL20" s="21" t="n">
        <v>0.00730125372712386</v>
      </c>
      <c r="AM20" s="21" t="n">
        <v>0</v>
      </c>
      <c r="AN20" s="21" t="n">
        <v>0</v>
      </c>
      <c r="AO20" s="21" t="n">
        <v>0.0208515308523421</v>
      </c>
      <c r="AP20" s="21" t="n">
        <v>0.0130015119161662</v>
      </c>
    </row>
    <row r="21">
      <c r="B21" s="18"/>
    </row>
    <row r="22">
      <c r="B22" t="s">
        <v>65</v>
      </c>
    </row>
    <row r="23">
      <c r="B23" t="s">
        <v>66</v>
      </c>
    </row>
    <row r="25">
      <c r="B25" s="9" t="str">
        <f>=HYPERLINK("#'Contents'!A1", "Return to Contents")</f>
      </c>
    </row>
  </sheetData>
  <mergeCells count="9">
    <mergeCell ref="D5:E5"/>
    <mergeCell ref="G5:L5"/>
    <mergeCell ref="N5:R5"/>
    <mergeCell ref="T5:W5"/>
    <mergeCell ref="Y5:AD5"/>
    <mergeCell ref="AF5:AF5"/>
    <mergeCell ref="AH5:AH5"/>
    <mergeCell ref="AJ5:AP5"/>
    <mergeCell ref="D2:AJ2"/>
  </mergeCells>
  <pageMargins left="0.7" right="0.7" top="0.75" bottom="0.75" header="0.3" footer="0.3"/>
  <pageSetup paperSize="9" orientation="portrait" horizontalDpi="300" verticalDpi="300" r:id="rId2"/>
  <drawing r:id="rId1"/>
</worksheet>
</file>

<file path=xl/worksheets/sheet15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2.21" hidden="0" customWidth="1"/>
    <col min="20" max="20" width="10.71" hidden="0" customWidth="1"/>
    <col min="21" max="21" width="10.71" hidden="0" customWidth="1"/>
    <col min="22" max="22" width="10.71" hidden="0" customWidth="1"/>
    <col min="23" max="23" width="10.71" hidden="0" customWidth="1"/>
    <col min="24" max="24" width="2.2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2.21" hidden="0" customWidth="1"/>
    <col min="34" max="34" width="10.71" hidden="0" customWidth="1"/>
    <col min="35" max="35" width="2.2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s>
  <sheetData>
    <row r="2" ht="40" customHeight="1">
      <c r="D2" s="16" t="s">
        <v>465</v>
      </c>
    </row>
    <row r="5" ht="30" customHeight="1">
      <c r="B5" s="17"/>
      <c r="C5" s="17"/>
      <c r="D5" s="17" t="s">
        <v>51</v>
      </c>
      <c r="E5" s="17"/>
      <c r="F5" s="17"/>
      <c r="G5" s="17" t="s">
        <v>52</v>
      </c>
      <c r="H5" s="17"/>
      <c r="I5" s="17"/>
      <c r="J5" s="17"/>
      <c r="K5" s="17"/>
      <c r="L5" s="17"/>
      <c r="M5" s="17"/>
      <c r="N5" s="17" t="s">
        <v>53</v>
      </c>
      <c r="O5" s="17"/>
      <c r="P5" s="17"/>
      <c r="Q5" s="17"/>
      <c r="R5" s="17"/>
      <c r="S5" s="17"/>
      <c r="T5" s="17" t="s">
        <v>54</v>
      </c>
      <c r="U5" s="17"/>
      <c r="V5" s="17"/>
      <c r="W5" s="17"/>
      <c r="X5" s="17"/>
      <c r="Y5" s="17" t="s">
        <v>55</v>
      </c>
      <c r="Z5" s="17"/>
      <c r="AA5" s="17"/>
      <c r="AB5" s="17"/>
      <c r="AC5" s="17"/>
      <c r="AD5" s="17"/>
      <c r="AE5" s="17"/>
      <c r="AF5" s="17" t="s">
        <v>42</v>
      </c>
      <c r="AG5" s="17"/>
      <c r="AH5" s="17" t="s">
        <v>43</v>
      </c>
      <c r="AI5" s="17"/>
      <c r="AJ5" s="17" t="s">
        <v>56</v>
      </c>
      <c r="AK5" s="17"/>
      <c r="AL5" s="17"/>
      <c r="AM5" s="17"/>
      <c r="AN5" s="17"/>
      <c r="AO5" s="17"/>
      <c r="AP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R6" s="13" t="s">
        <v>31</v>
      </c>
      <c r="T6" s="13" t="s">
        <v>32</v>
      </c>
      <c r="U6" s="13" t="s">
        <v>33</v>
      </c>
      <c r="V6" s="13" t="s">
        <v>34</v>
      </c>
      <c r="W6" s="13" t="s">
        <v>35</v>
      </c>
      <c r="Y6" s="13" t="s">
        <v>36</v>
      </c>
      <c r="Z6" s="13" t="s">
        <v>37</v>
      </c>
      <c r="AA6" s="13" t="s">
        <v>38</v>
      </c>
      <c r="AB6" s="13" t="s">
        <v>39</v>
      </c>
      <c r="AC6" s="13" t="s">
        <v>40</v>
      </c>
      <c r="AD6" s="13" t="s">
        <v>41</v>
      </c>
      <c r="AF6" s="13" t="s">
        <v>42</v>
      </c>
      <c r="AH6" s="13" t="s">
        <v>43</v>
      </c>
      <c r="AJ6" s="13" t="s">
        <v>44</v>
      </c>
      <c r="AK6" s="13" t="s">
        <v>45</v>
      </c>
      <c r="AL6" s="13" t="s">
        <v>46</v>
      </c>
      <c r="AM6" s="13" t="s">
        <v>47</v>
      </c>
      <c r="AN6" s="13" t="s">
        <v>48</v>
      </c>
      <c r="AO6" s="13" t="s">
        <v>49</v>
      </c>
      <c r="AP6" s="13" t="s">
        <v>50</v>
      </c>
    </row>
    <row r="7" ht="30" customHeight="1">
      <c r="B7" s="11" t="s">
        <v>19</v>
      </c>
      <c r="C7" s="11" t="n">
        <v>1001</v>
      </c>
      <c r="D7" s="11" t="n">
        <v>498</v>
      </c>
      <c r="E7" s="11" t="n">
        <v>503</v>
      </c>
      <c r="F7" s="11"/>
      <c r="G7" s="11" t="n">
        <v>125</v>
      </c>
      <c r="H7" s="11" t="n">
        <v>185</v>
      </c>
      <c r="I7" s="11" t="n">
        <v>192</v>
      </c>
      <c r="J7" s="11" t="n">
        <v>175</v>
      </c>
      <c r="K7" s="11" t="n">
        <v>131</v>
      </c>
      <c r="L7" s="11" t="n">
        <v>193</v>
      </c>
      <c r="M7" s="11"/>
      <c r="N7" s="11" t="n">
        <v>55</v>
      </c>
      <c r="O7" s="11" t="n">
        <v>178</v>
      </c>
      <c r="P7" s="11" t="n">
        <v>209</v>
      </c>
      <c r="Q7" s="11" t="n">
        <v>374</v>
      </c>
      <c r="R7" s="11" t="n">
        <v>183</v>
      </c>
      <c r="S7" s="11"/>
      <c r="T7" s="11" t="n">
        <v>51</v>
      </c>
      <c r="U7" s="11" t="n">
        <v>158</v>
      </c>
      <c r="V7" s="11" t="n">
        <v>168</v>
      </c>
      <c r="W7" s="11" t="n">
        <v>523</v>
      </c>
      <c r="X7" s="11"/>
      <c r="Y7" s="11" t="n">
        <v>473</v>
      </c>
      <c r="Z7" s="11" t="n">
        <v>105</v>
      </c>
      <c r="AA7" s="11" t="n">
        <v>228</v>
      </c>
      <c r="AB7" s="11" t="n">
        <v>58</v>
      </c>
      <c r="AC7" s="11" t="n">
        <v>67</v>
      </c>
      <c r="AD7" s="11" t="n">
        <v>60</v>
      </c>
      <c r="AE7" s="11"/>
      <c r="AF7" s="11" t="n">
        <v>484</v>
      </c>
      <c r="AG7" s="11"/>
      <c r="AH7" s="11" t="n">
        <v>939</v>
      </c>
      <c r="AI7" s="11"/>
      <c r="AJ7" s="11" t="n">
        <v>270</v>
      </c>
      <c r="AK7" s="11" t="n">
        <v>188</v>
      </c>
      <c r="AL7" s="11" t="n">
        <v>196</v>
      </c>
      <c r="AM7" s="11" t="n">
        <v>89</v>
      </c>
      <c r="AN7" s="11" t="n">
        <v>62</v>
      </c>
      <c r="AO7" s="11" t="n">
        <v>98</v>
      </c>
      <c r="AP7" s="11" t="n">
        <v>98</v>
      </c>
    </row>
    <row r="8" ht="30" customHeight="1">
      <c r="B8" s="12" t="s">
        <v>20</v>
      </c>
      <c r="C8" s="12" t="n">
        <v>1001</v>
      </c>
      <c r="D8" s="12" t="n">
        <v>501</v>
      </c>
      <c r="E8" s="12" t="n">
        <v>500</v>
      </c>
      <c r="F8" s="12"/>
      <c r="G8" s="12" t="n">
        <v>108</v>
      </c>
      <c r="H8" s="12" t="n">
        <v>174</v>
      </c>
      <c r="I8" s="12" t="n">
        <v>165</v>
      </c>
      <c r="J8" s="12" t="n">
        <v>172</v>
      </c>
      <c r="K8" s="12" t="n">
        <v>152</v>
      </c>
      <c r="L8" s="12" t="n">
        <v>230</v>
      </c>
      <c r="M8" s="12"/>
      <c r="N8" s="12" t="n">
        <v>68</v>
      </c>
      <c r="O8" s="12" t="n">
        <v>207</v>
      </c>
      <c r="P8" s="12" t="n">
        <v>264</v>
      </c>
      <c r="Q8" s="12" t="n">
        <v>311</v>
      </c>
      <c r="R8" s="12" t="n">
        <v>149</v>
      </c>
      <c r="S8" s="12"/>
      <c r="T8" s="12" t="n">
        <v>49</v>
      </c>
      <c r="U8" s="12" t="n">
        <v>181</v>
      </c>
      <c r="V8" s="12" t="n">
        <v>180</v>
      </c>
      <c r="W8" s="12" t="n">
        <v>487</v>
      </c>
      <c r="X8" s="12"/>
      <c r="Y8" s="12" t="n">
        <v>424</v>
      </c>
      <c r="Z8" s="12" t="n">
        <v>104</v>
      </c>
      <c r="AA8" s="12" t="n">
        <v>272</v>
      </c>
      <c r="AB8" s="12" t="n">
        <v>65</v>
      </c>
      <c r="AC8" s="12" t="n">
        <v>57</v>
      </c>
      <c r="AD8" s="12" t="n">
        <v>67</v>
      </c>
      <c r="AE8" s="12"/>
      <c r="AF8" s="12" t="n">
        <v>498</v>
      </c>
      <c r="AG8" s="12"/>
      <c r="AH8" s="12" t="n">
        <v>939</v>
      </c>
      <c r="AI8" s="12"/>
      <c r="AJ8" s="12" t="n">
        <v>241</v>
      </c>
      <c r="AK8" s="12" t="n">
        <v>190</v>
      </c>
      <c r="AL8" s="12" t="n">
        <v>170</v>
      </c>
      <c r="AM8" s="12" t="n">
        <v>93</v>
      </c>
      <c r="AN8" s="12" t="n">
        <v>76</v>
      </c>
      <c r="AO8" s="12" t="n">
        <v>86</v>
      </c>
      <c r="AP8" s="12" t="n">
        <v>145</v>
      </c>
    </row>
    <row r="9">
      <c r="B9" s="20" t="s">
        <v>463</v>
      </c>
      <c r="C9" s="19" t="n">
        <v>0.516176175906302</v>
      </c>
      <c r="D9" s="19" t="n">
        <v>0.485149330442826</v>
      </c>
      <c r="E9" s="19" t="n">
        <v>0.547280089088255</v>
      </c>
      <c r="F9" s="19"/>
      <c r="G9" s="19" t="n">
        <v>0.527330062850086</v>
      </c>
      <c r="H9" s="19" t="n">
        <v>0.549671540886338</v>
      </c>
      <c r="I9" s="19" t="n">
        <v>0.562589397528148</v>
      </c>
      <c r="J9" s="19" t="n">
        <v>0.60621605627811</v>
      </c>
      <c r="K9" s="19" t="n">
        <v>0.516037227822507</v>
      </c>
      <c r="L9" s="19" t="n">
        <v>0.385059020703504</v>
      </c>
      <c r="M9" s="19"/>
      <c r="N9" s="19" t="n">
        <v>0.503211727426426</v>
      </c>
      <c r="O9" s="19" t="n">
        <v>0.496138521981747</v>
      </c>
      <c r="P9" s="19" t="n">
        <v>0.549871774140255</v>
      </c>
      <c r="Q9" s="19" t="n">
        <v>0.503686672488812</v>
      </c>
      <c r="R9" s="19" t="n">
        <v>0.509945579817791</v>
      </c>
      <c r="S9" s="19"/>
      <c r="T9" s="19" t="n">
        <v>0.543647044940596</v>
      </c>
      <c r="U9" s="19" t="n">
        <v>0.533070029424918</v>
      </c>
      <c r="V9" s="19" t="n">
        <v>0.527461018528167</v>
      </c>
      <c r="W9" s="19" t="n">
        <v>0.509674880887023</v>
      </c>
      <c r="X9" s="19"/>
      <c r="Y9" s="19" t="n">
        <v>0.540966621202867</v>
      </c>
      <c r="Z9" s="19" t="n">
        <v>0.434864368234867</v>
      </c>
      <c r="AA9" s="19" t="n">
        <v>0.426560829622971</v>
      </c>
      <c r="AB9" s="19" t="n">
        <v>0.623136138170397</v>
      </c>
      <c r="AC9" s="19" t="n">
        <v>0.611036973586883</v>
      </c>
      <c r="AD9" s="19" t="n">
        <v>0.636388503874847</v>
      </c>
      <c r="AE9" s="19"/>
      <c r="AF9" s="19" t="n">
        <v>0.510473774523256</v>
      </c>
      <c r="AG9" s="19"/>
      <c r="AH9" s="19" t="n">
        <v>0.513434109517202</v>
      </c>
      <c r="AI9" s="19"/>
      <c r="AJ9" s="19" t="n">
        <v>0.519094821784618</v>
      </c>
      <c r="AK9" s="19" t="n">
        <v>0.496176877702845</v>
      </c>
      <c r="AL9" s="19" t="n">
        <v>0.527682481217755</v>
      </c>
      <c r="AM9" s="19" t="n">
        <v>0.564775631948316</v>
      </c>
      <c r="AN9" s="19" t="n">
        <v>0.536535424318689</v>
      </c>
      <c r="AO9" s="19" t="n">
        <v>0.570728658400426</v>
      </c>
      <c r="AP9" s="19" t="n">
        <v>0.449844005653148</v>
      </c>
    </row>
    <row r="10">
      <c r="B10" s="20" t="s">
        <v>460</v>
      </c>
      <c r="C10" s="19" t="n">
        <v>0.418830083550167</v>
      </c>
      <c r="D10" s="19" t="n">
        <v>0.394569535065499</v>
      </c>
      <c r="E10" s="19" t="n">
        <v>0.443150892918363</v>
      </c>
      <c r="F10" s="19"/>
      <c r="G10" s="19" t="n">
        <v>0.217659626222411</v>
      </c>
      <c r="H10" s="19" t="n">
        <v>0.250327407532093</v>
      </c>
      <c r="I10" s="19" t="n">
        <v>0.287818970256962</v>
      </c>
      <c r="J10" s="19" t="n">
        <v>0.417701525601636</v>
      </c>
      <c r="K10" s="19" t="n">
        <v>0.560653050701234</v>
      </c>
      <c r="L10" s="19" t="n">
        <v>0.641855712359329</v>
      </c>
      <c r="M10" s="19"/>
      <c r="N10" s="19" t="n">
        <v>0.4452344859076</v>
      </c>
      <c r="O10" s="19" t="n">
        <v>0.349940296408284</v>
      </c>
      <c r="P10" s="19" t="n">
        <v>0.456568148373887</v>
      </c>
      <c r="Q10" s="19" t="n">
        <v>0.438702420942541</v>
      </c>
      <c r="R10" s="19" t="n">
        <v>0.395193825713734</v>
      </c>
      <c r="S10" s="19"/>
      <c r="T10" s="19" t="n">
        <v>0.337413754642075</v>
      </c>
      <c r="U10" s="19" t="n">
        <v>0.381666015604386</v>
      </c>
      <c r="V10" s="19" t="n">
        <v>0.446253821589716</v>
      </c>
      <c r="W10" s="19" t="n">
        <v>0.414402260717388</v>
      </c>
      <c r="X10" s="19"/>
      <c r="Y10" s="19" t="n">
        <v>0.331822179935526</v>
      </c>
      <c r="Z10" s="19" t="n">
        <v>0.371211361985366</v>
      </c>
      <c r="AA10" s="19" t="n">
        <v>0.607031236752964</v>
      </c>
      <c r="AB10" s="19" t="n">
        <v>0.347840013010836</v>
      </c>
      <c r="AC10" s="19" t="n">
        <v>0.285444022684652</v>
      </c>
      <c r="AD10" s="19" t="n">
        <v>0.489177109385324</v>
      </c>
      <c r="AE10" s="19"/>
      <c r="AF10" s="19" t="n">
        <v>0.414918894981489</v>
      </c>
      <c r="AG10" s="19"/>
      <c r="AH10" s="19" t="n">
        <v>0.422962469784635</v>
      </c>
      <c r="AI10" s="19"/>
      <c r="AJ10" s="19" t="n">
        <v>0.371404883482717</v>
      </c>
      <c r="AK10" s="19" t="n">
        <v>0.405549507287842</v>
      </c>
      <c r="AL10" s="19" t="n">
        <v>0.448947150527087</v>
      </c>
      <c r="AM10" s="19" t="n">
        <v>0.388461039447637</v>
      </c>
      <c r="AN10" s="19" t="n">
        <v>0.428753217617795</v>
      </c>
      <c r="AO10" s="19" t="n">
        <v>0.39950018579751</v>
      </c>
      <c r="AP10" s="19" t="n">
        <v>0.505488121061511</v>
      </c>
    </row>
    <row r="11">
      <c r="B11" s="20" t="s">
        <v>462</v>
      </c>
      <c r="C11" s="19" t="n">
        <v>0.413859495223897</v>
      </c>
      <c r="D11" s="19" t="n">
        <v>0.417292979031539</v>
      </c>
      <c r="E11" s="19" t="n">
        <v>0.410417482970661</v>
      </c>
      <c r="F11" s="19"/>
      <c r="G11" s="19" t="n">
        <v>0.341387707974664</v>
      </c>
      <c r="H11" s="19" t="n">
        <v>0.316626013044979</v>
      </c>
      <c r="I11" s="19" t="n">
        <v>0.318552365834219</v>
      </c>
      <c r="J11" s="19" t="n">
        <v>0.406258854414388</v>
      </c>
      <c r="K11" s="19" t="n">
        <v>0.517565558522076</v>
      </c>
      <c r="L11" s="19" t="n">
        <v>0.526910204916103</v>
      </c>
      <c r="M11" s="19"/>
      <c r="N11" s="19" t="n">
        <v>0.531859209997473</v>
      </c>
      <c r="O11" s="19" t="n">
        <v>0.385276489012197</v>
      </c>
      <c r="P11" s="19" t="n">
        <v>0.41318500468198</v>
      </c>
      <c r="Q11" s="19" t="n">
        <v>0.387555731583618</v>
      </c>
      <c r="R11" s="19" t="n">
        <v>0.452240716885318</v>
      </c>
      <c r="S11" s="19"/>
      <c r="T11" s="19" t="n">
        <v>0.466396814096554</v>
      </c>
      <c r="U11" s="19" t="n">
        <v>0.453262392789039</v>
      </c>
      <c r="V11" s="19" t="n">
        <v>0.432927550557799</v>
      </c>
      <c r="W11" s="19" t="n">
        <v>0.382243122381326</v>
      </c>
      <c r="X11" s="19"/>
      <c r="Y11" s="19" t="n">
        <v>0.33898249536598</v>
      </c>
      <c r="Z11" s="19" t="n">
        <v>0.43538362202129</v>
      </c>
      <c r="AA11" s="19" t="n">
        <v>0.519583289869241</v>
      </c>
      <c r="AB11" s="19" t="n">
        <v>0.420932075020351</v>
      </c>
      <c r="AC11" s="19" t="n">
        <v>0.390432710530461</v>
      </c>
      <c r="AD11" s="19" t="n">
        <v>0.428692094718226</v>
      </c>
      <c r="AE11" s="19"/>
      <c r="AF11" s="19" t="n">
        <v>0.455083386112638</v>
      </c>
      <c r="AG11" s="19"/>
      <c r="AH11" s="19" t="n">
        <v>0.414024791163495</v>
      </c>
      <c r="AI11" s="19"/>
      <c r="AJ11" s="19" t="n">
        <v>0.416309682011502</v>
      </c>
      <c r="AK11" s="19" t="n">
        <v>0.447752978627194</v>
      </c>
      <c r="AL11" s="19" t="n">
        <v>0.443793904630461</v>
      </c>
      <c r="AM11" s="19" t="n">
        <v>0.394609261918839</v>
      </c>
      <c r="AN11" s="19" t="n">
        <v>0.490543358487951</v>
      </c>
      <c r="AO11" s="19" t="n">
        <v>0.403300870204147</v>
      </c>
      <c r="AP11" s="19" t="n">
        <v>0.308695587495933</v>
      </c>
    </row>
    <row r="12">
      <c r="B12" s="20" t="s">
        <v>458</v>
      </c>
      <c r="C12" s="19" t="n">
        <v>0.406160877864905</v>
      </c>
      <c r="D12" s="19" t="n">
        <v>0.368106675112937</v>
      </c>
      <c r="E12" s="19" t="n">
        <v>0.444309603619155</v>
      </c>
      <c r="F12" s="19"/>
      <c r="G12" s="19" t="n">
        <v>0.296093863401275</v>
      </c>
      <c r="H12" s="19" t="n">
        <v>0.38839312206072</v>
      </c>
      <c r="I12" s="19" t="n">
        <v>0.417401360019969</v>
      </c>
      <c r="J12" s="19" t="n">
        <v>0.429508874306957</v>
      </c>
      <c r="K12" s="19" t="n">
        <v>0.378097562692156</v>
      </c>
      <c r="L12" s="19" t="n">
        <v>0.464392833695673</v>
      </c>
      <c r="M12" s="19"/>
      <c r="N12" s="19" t="n">
        <v>0.35830775854929</v>
      </c>
      <c r="O12" s="19" t="n">
        <v>0.349794426414562</v>
      </c>
      <c r="P12" s="19" t="n">
        <v>0.359964260685008</v>
      </c>
      <c r="Q12" s="19" t="n">
        <v>0.444306933373597</v>
      </c>
      <c r="R12" s="19" t="n">
        <v>0.514212803104734</v>
      </c>
      <c r="S12" s="19"/>
      <c r="T12" s="19" t="n">
        <v>0.387283143655661</v>
      </c>
      <c r="U12" s="19" t="n">
        <v>0.425903600302075</v>
      </c>
      <c r="V12" s="19" t="n">
        <v>0.346204109847576</v>
      </c>
      <c r="W12" s="19" t="n">
        <v>0.41730578800461</v>
      </c>
      <c r="X12" s="19"/>
      <c r="Y12" s="19" t="n">
        <v>0.390037065448233</v>
      </c>
      <c r="Z12" s="19" t="n">
        <v>0.410896771332947</v>
      </c>
      <c r="AA12" s="19" t="n">
        <v>0.424267911621276</v>
      </c>
      <c r="AB12" s="19" t="n">
        <v>0.376687510150511</v>
      </c>
      <c r="AC12" s="19" t="n">
        <v>0.391106861129647</v>
      </c>
      <c r="AD12" s="19" t="n">
        <v>0.454960291228891</v>
      </c>
      <c r="AE12" s="19"/>
      <c r="AF12" s="19" t="n">
        <v>0.434482254577086</v>
      </c>
      <c r="AG12" s="19"/>
      <c r="AH12" s="19" t="n">
        <v>0.410780129488752</v>
      </c>
      <c r="AI12" s="19"/>
      <c r="AJ12" s="19" t="n">
        <v>0.388853063911305</v>
      </c>
      <c r="AK12" s="19" t="n">
        <v>0.420553782671767</v>
      </c>
      <c r="AL12" s="19" t="n">
        <v>0.448612103979638</v>
      </c>
      <c r="AM12" s="19" t="n">
        <v>0.327828212636419</v>
      </c>
      <c r="AN12" s="19" t="n">
        <v>0.331128312879295</v>
      </c>
      <c r="AO12" s="19" t="n">
        <v>0.460093787496826</v>
      </c>
      <c r="AP12" s="19" t="n">
        <v>0.423878156394695</v>
      </c>
    </row>
    <row r="13">
      <c r="B13" s="20" t="s">
        <v>459</v>
      </c>
      <c r="C13" s="19" t="n">
        <v>0.372910208016826</v>
      </c>
      <c r="D13" s="19" t="n">
        <v>0.378983589656073</v>
      </c>
      <c r="E13" s="19" t="n">
        <v>0.366821740678103</v>
      </c>
      <c r="F13" s="19"/>
      <c r="G13" s="19" t="n">
        <v>0.567065885305138</v>
      </c>
      <c r="H13" s="19" t="n">
        <v>0.371598314809834</v>
      </c>
      <c r="I13" s="19" t="n">
        <v>0.389916819811111</v>
      </c>
      <c r="J13" s="19" t="n">
        <v>0.392645495232736</v>
      </c>
      <c r="K13" s="19" t="n">
        <v>0.309678455648817</v>
      </c>
      <c r="L13" s="19" t="n">
        <v>0.297350177192346</v>
      </c>
      <c r="M13" s="19"/>
      <c r="N13" s="19" t="n">
        <v>0.419430632771311</v>
      </c>
      <c r="O13" s="19" t="n">
        <v>0.39892388703135</v>
      </c>
      <c r="P13" s="19" t="n">
        <v>0.404774897386364</v>
      </c>
      <c r="Q13" s="19" t="n">
        <v>0.338824508761378</v>
      </c>
      <c r="R13" s="19" t="n">
        <v>0.335140653581029</v>
      </c>
      <c r="S13" s="19"/>
      <c r="T13" s="19" t="n">
        <v>0.465608104992185</v>
      </c>
      <c r="U13" s="19" t="n">
        <v>0.392534276677877</v>
      </c>
      <c r="V13" s="19" t="n">
        <v>0.363354617962213</v>
      </c>
      <c r="W13" s="19" t="n">
        <v>0.366736374678762</v>
      </c>
      <c r="X13" s="19"/>
      <c r="Y13" s="19" t="n">
        <v>0.36568871582363</v>
      </c>
      <c r="Z13" s="19" t="n">
        <v>0.374814688773103</v>
      </c>
      <c r="AA13" s="19" t="n">
        <v>0.294107068091091</v>
      </c>
      <c r="AB13" s="19" t="n">
        <v>0.490700997987363</v>
      </c>
      <c r="AC13" s="19" t="n">
        <v>0.526672518854922</v>
      </c>
      <c r="AD13" s="19" t="n">
        <v>0.523550566312933</v>
      </c>
      <c r="AE13" s="19"/>
      <c r="AF13" s="19" t="n">
        <v>0.342047174694479</v>
      </c>
      <c r="AG13" s="19"/>
      <c r="AH13" s="19" t="n">
        <v>0.367920352998946</v>
      </c>
      <c r="AI13" s="19"/>
      <c r="AJ13" s="19" t="n">
        <v>0.337846174103225</v>
      </c>
      <c r="AK13" s="19" t="n">
        <v>0.369527152537069</v>
      </c>
      <c r="AL13" s="19" t="n">
        <v>0.449769230332212</v>
      </c>
      <c r="AM13" s="19" t="n">
        <v>0.35033000641086</v>
      </c>
      <c r="AN13" s="19" t="n">
        <v>0.321189075580913</v>
      </c>
      <c r="AO13" s="19" t="n">
        <v>0.429420722147576</v>
      </c>
      <c r="AP13" s="19" t="n">
        <v>0.353586342637211</v>
      </c>
    </row>
    <row r="14">
      <c r="B14" s="20" t="s">
        <v>457</v>
      </c>
      <c r="C14" s="19" t="n">
        <v>0.313825383454187</v>
      </c>
      <c r="D14" s="19" t="n">
        <v>0.329177730479776</v>
      </c>
      <c r="E14" s="19" t="n">
        <v>0.298434902666018</v>
      </c>
      <c r="F14" s="19"/>
      <c r="G14" s="19" t="n">
        <v>0.322534322193308</v>
      </c>
      <c r="H14" s="19" t="n">
        <v>0.402716406064</v>
      </c>
      <c r="I14" s="19" t="n">
        <v>0.405916080541844</v>
      </c>
      <c r="J14" s="19" t="n">
        <v>0.303063567278433</v>
      </c>
      <c r="K14" s="19" t="n">
        <v>0.292370300663307</v>
      </c>
      <c r="L14" s="19" t="n">
        <v>0.198788887708799</v>
      </c>
      <c r="M14" s="19"/>
      <c r="N14" s="19" t="n">
        <v>0.273641231257174</v>
      </c>
      <c r="O14" s="19" t="n">
        <v>0.328255660537895</v>
      </c>
      <c r="P14" s="19" t="n">
        <v>0.28166047238602</v>
      </c>
      <c r="Q14" s="19" t="n">
        <v>0.309507316320153</v>
      </c>
      <c r="R14" s="19" t="n">
        <v>0.369153152549619</v>
      </c>
      <c r="S14" s="19"/>
      <c r="T14" s="19" t="n">
        <v>0.303709282755966</v>
      </c>
      <c r="U14" s="19" t="n">
        <v>0.384256023464265</v>
      </c>
      <c r="V14" s="19" t="n">
        <v>0.289030890352326</v>
      </c>
      <c r="W14" s="19" t="n">
        <v>0.296423178447227</v>
      </c>
      <c r="X14" s="19"/>
      <c r="Y14" s="19" t="n">
        <v>0.349962744798102</v>
      </c>
      <c r="Z14" s="19" t="n">
        <v>0.28442418150502</v>
      </c>
      <c r="AA14" s="19" t="n">
        <v>0.215717239406929</v>
      </c>
      <c r="AB14" s="19" t="n">
        <v>0.407016900851292</v>
      </c>
      <c r="AC14" s="19" t="n">
        <v>0.421553607585132</v>
      </c>
      <c r="AD14" s="19" t="n">
        <v>0.27986816306169</v>
      </c>
      <c r="AE14" s="19"/>
      <c r="AF14" s="19" t="n">
        <v>0.324004462753254</v>
      </c>
      <c r="AG14" s="19"/>
      <c r="AH14" s="19" t="n">
        <v>0.314667400174934</v>
      </c>
      <c r="AI14" s="19"/>
      <c r="AJ14" s="19" t="n">
        <v>0.334177057944439</v>
      </c>
      <c r="AK14" s="19" t="n">
        <v>0.297017101748248</v>
      </c>
      <c r="AL14" s="19" t="n">
        <v>0.302616550037365</v>
      </c>
      <c r="AM14" s="19" t="n">
        <v>0.301572334106872</v>
      </c>
      <c r="AN14" s="19" t="n">
        <v>0.330531796822834</v>
      </c>
      <c r="AO14" s="19" t="n">
        <v>0.412642294000322</v>
      </c>
      <c r="AP14" s="19" t="n">
        <v>0.255659269793173</v>
      </c>
    </row>
    <row r="15">
      <c r="B15" s="20" t="s">
        <v>461</v>
      </c>
      <c r="C15" s="19" t="n">
        <v>0.283935788412226</v>
      </c>
      <c r="D15" s="19" t="n">
        <v>0.31334470004179</v>
      </c>
      <c r="E15" s="19" t="n">
        <v>0.254453827857182</v>
      </c>
      <c r="F15" s="19"/>
      <c r="G15" s="19" t="n">
        <v>0.328008746832452</v>
      </c>
      <c r="H15" s="19" t="n">
        <v>0.244192209590907</v>
      </c>
      <c r="I15" s="19" t="n">
        <v>0.250648534376587</v>
      </c>
      <c r="J15" s="19" t="n">
        <v>0.281324849936702</v>
      </c>
      <c r="K15" s="19" t="n">
        <v>0.334286832585627</v>
      </c>
      <c r="L15" s="19" t="n">
        <v>0.285769181147736</v>
      </c>
      <c r="M15" s="19"/>
      <c r="N15" s="19" t="n">
        <v>0.312779403863073</v>
      </c>
      <c r="O15" s="19" t="n">
        <v>0.331705721181681</v>
      </c>
      <c r="P15" s="19" t="n">
        <v>0.308508948060749</v>
      </c>
      <c r="Q15" s="19" t="n">
        <v>0.254578220035662</v>
      </c>
      <c r="R15" s="19" t="n">
        <v>0.225833649115475</v>
      </c>
      <c r="S15" s="19"/>
      <c r="T15" s="19" t="n">
        <v>0.41456989336497</v>
      </c>
      <c r="U15" s="19" t="n">
        <v>0.356748300616845</v>
      </c>
      <c r="V15" s="19" t="n">
        <v>0.269838979776797</v>
      </c>
      <c r="W15" s="19" t="n">
        <v>0.256337021720499</v>
      </c>
      <c r="X15" s="19"/>
      <c r="Y15" s="19" t="n">
        <v>0.270486653187382</v>
      </c>
      <c r="Z15" s="19" t="n">
        <v>0.299002362452616</v>
      </c>
      <c r="AA15" s="19" t="n">
        <v>0.285830019273606</v>
      </c>
      <c r="AB15" s="19" t="n">
        <v>0.345990833196065</v>
      </c>
      <c r="AC15" s="19" t="n">
        <v>0.262124075464304</v>
      </c>
      <c r="AD15" s="19" t="n">
        <v>0.309417838600642</v>
      </c>
      <c r="AE15" s="19"/>
      <c r="AF15" s="19" t="n">
        <v>0.281756573794301</v>
      </c>
      <c r="AG15" s="19"/>
      <c r="AH15" s="19" t="n">
        <v>0.281180610205696</v>
      </c>
      <c r="AI15" s="19"/>
      <c r="AJ15" s="19" t="n">
        <v>0.273796693679143</v>
      </c>
      <c r="AK15" s="19" t="n">
        <v>0.323987113028036</v>
      </c>
      <c r="AL15" s="19" t="n">
        <v>0.275808686797019</v>
      </c>
      <c r="AM15" s="19" t="n">
        <v>0.285802466432922</v>
      </c>
      <c r="AN15" s="19" t="n">
        <v>0.264938081416064</v>
      </c>
      <c r="AO15" s="19" t="n">
        <v>0.353861868218863</v>
      </c>
      <c r="AP15" s="19" t="n">
        <v>0.225121714209933</v>
      </c>
    </row>
    <row r="16">
      <c r="B16" s="20" t="s">
        <v>456</v>
      </c>
      <c r="C16" s="19" t="n">
        <v>0.138053082254955</v>
      </c>
      <c r="D16" s="19" t="n">
        <v>0.149493658100984</v>
      </c>
      <c r="E16" s="19" t="n">
        <v>0.126584089112055</v>
      </c>
      <c r="F16" s="19"/>
      <c r="G16" s="19" t="n">
        <v>0.0444195219742308</v>
      </c>
      <c r="H16" s="19" t="n">
        <v>0.0870950448256134</v>
      </c>
      <c r="I16" s="19" t="n">
        <v>0.0824174493555894</v>
      </c>
      <c r="J16" s="19" t="n">
        <v>0.113606165704741</v>
      </c>
      <c r="K16" s="19" t="n">
        <v>0.136762971740099</v>
      </c>
      <c r="L16" s="19" t="n">
        <v>0.279643159425855</v>
      </c>
      <c r="M16" s="19"/>
      <c r="N16" s="19" t="n">
        <v>0.171090961108044</v>
      </c>
      <c r="O16" s="19" t="n">
        <v>0.0985247066900237</v>
      </c>
      <c r="P16" s="19" t="n">
        <v>0.119990245844393</v>
      </c>
      <c r="Q16" s="19" t="n">
        <v>0.157746886909835</v>
      </c>
      <c r="R16" s="19" t="n">
        <v>0.170538495287601</v>
      </c>
      <c r="S16" s="19"/>
      <c r="T16" s="19" t="n">
        <v>0.122243130702846</v>
      </c>
      <c r="U16" s="19" t="n">
        <v>0.164532143980197</v>
      </c>
      <c r="V16" s="19" t="n">
        <v>0.196232698227818</v>
      </c>
      <c r="W16" s="19" t="n">
        <v>0.121349232919855</v>
      </c>
      <c r="X16" s="19"/>
      <c r="Y16" s="19" t="n">
        <v>0.0981007290141805</v>
      </c>
      <c r="Z16" s="19" t="n">
        <v>0.0958026031323193</v>
      </c>
      <c r="AA16" s="19" t="n">
        <v>0.234463085690069</v>
      </c>
      <c r="AB16" s="19" t="n">
        <v>0.109716615186675</v>
      </c>
      <c r="AC16" s="19" t="n">
        <v>0.0604936814556523</v>
      </c>
      <c r="AD16" s="19" t="n">
        <v>0.166197775078214</v>
      </c>
      <c r="AE16" s="19"/>
      <c r="AF16" s="19" t="n">
        <v>0.171613288029002</v>
      </c>
      <c r="AG16" s="19"/>
      <c r="AH16" s="19" t="n">
        <v>0.139059356673583</v>
      </c>
      <c r="AI16" s="19"/>
      <c r="AJ16" s="19" t="n">
        <v>0.1608048296132</v>
      </c>
      <c r="AK16" s="19" t="n">
        <v>0.10787287342359</v>
      </c>
      <c r="AL16" s="19" t="n">
        <v>0.174621048593545</v>
      </c>
      <c r="AM16" s="19" t="n">
        <v>0.0990115341426311</v>
      </c>
      <c r="AN16" s="19" t="n">
        <v>0.106143128098922</v>
      </c>
      <c r="AO16" s="19" t="n">
        <v>0.18643204648178</v>
      </c>
      <c r="AP16" s="19" t="n">
        <v>0.109983729522951</v>
      </c>
    </row>
    <row r="17">
      <c r="B17" s="20" t="s">
        <v>454</v>
      </c>
      <c r="C17" s="19" t="n">
        <v>0.115232548307096</v>
      </c>
      <c r="D17" s="19" t="n">
        <v>0.131599989679544</v>
      </c>
      <c r="E17" s="19" t="n">
        <v>0.0988244517747368</v>
      </c>
      <c r="F17" s="19"/>
      <c r="G17" s="19" t="n">
        <v>0.0120865885144969</v>
      </c>
      <c r="H17" s="19" t="n">
        <v>0.0756531414521681</v>
      </c>
      <c r="I17" s="19" t="n">
        <v>0.0733274766379825</v>
      </c>
      <c r="J17" s="19" t="n">
        <v>0.0793143292146858</v>
      </c>
      <c r="K17" s="19" t="n">
        <v>0.11089639761628</v>
      </c>
      <c r="L17" s="19" t="n">
        <v>0.253458188509086</v>
      </c>
      <c r="M17" s="19"/>
      <c r="N17" s="19" t="n">
        <v>0.133465262180296</v>
      </c>
      <c r="O17" s="19" t="n">
        <v>0.0638585277179344</v>
      </c>
      <c r="P17" s="19" t="n">
        <v>0.148534839912776</v>
      </c>
      <c r="Q17" s="19" t="n">
        <v>0.0935025182685911</v>
      </c>
      <c r="R17" s="19" t="n">
        <v>0.166397412702518</v>
      </c>
      <c r="S17" s="19"/>
      <c r="T17" s="19" t="n">
        <v>0.144548233485425</v>
      </c>
      <c r="U17" s="19" t="n">
        <v>0.154955034947112</v>
      </c>
      <c r="V17" s="19" t="n">
        <v>0.130925819379767</v>
      </c>
      <c r="W17" s="19" t="n">
        <v>0.0896230468933107</v>
      </c>
      <c r="X17" s="19"/>
      <c r="Y17" s="19" t="n">
        <v>0.0797618923940779</v>
      </c>
      <c r="Z17" s="19" t="n">
        <v>0.0850558966187175</v>
      </c>
      <c r="AA17" s="19" t="n">
        <v>0.212127070716024</v>
      </c>
      <c r="AB17" s="19" t="n">
        <v>0.0673695337895285</v>
      </c>
      <c r="AC17" s="19" t="n">
        <v>0</v>
      </c>
      <c r="AD17" s="19" t="n">
        <v>0.141361608426238</v>
      </c>
      <c r="AE17" s="19"/>
      <c r="AF17" s="19" t="n">
        <v>0.139830554654458</v>
      </c>
      <c r="AG17" s="19"/>
      <c r="AH17" s="19" t="n">
        <v>0.114728289365018</v>
      </c>
      <c r="AI17" s="19"/>
      <c r="AJ17" s="19" t="n">
        <v>0.113490862855628</v>
      </c>
      <c r="AK17" s="19" t="n">
        <v>0.136869580257387</v>
      </c>
      <c r="AL17" s="19" t="n">
        <v>0.136745632628732</v>
      </c>
      <c r="AM17" s="19" t="n">
        <v>0.0814252450397901</v>
      </c>
      <c r="AN17" s="19" t="n">
        <v>0.0766674203335408</v>
      </c>
      <c r="AO17" s="19" t="n">
        <v>0.089067830659482</v>
      </c>
      <c r="AP17" s="19" t="n">
        <v>0.121968275452718</v>
      </c>
    </row>
    <row r="18">
      <c r="B18" s="20" t="s">
        <v>455</v>
      </c>
      <c r="C18" s="19" t="n">
        <v>0.0979969881118611</v>
      </c>
      <c r="D18" s="19" t="n">
        <v>0.108514090324819</v>
      </c>
      <c r="E18" s="19" t="n">
        <v>0.0874537624222676</v>
      </c>
      <c r="F18" s="19"/>
      <c r="G18" s="19" t="n">
        <v>0.0771810058222647</v>
      </c>
      <c r="H18" s="19" t="n">
        <v>0.160410579431626</v>
      </c>
      <c r="I18" s="19" t="n">
        <v>0.163238773422144</v>
      </c>
      <c r="J18" s="19" t="n">
        <v>0.0859036306872117</v>
      </c>
      <c r="K18" s="19" t="n">
        <v>0.0464390265538701</v>
      </c>
      <c r="L18" s="19" t="n">
        <v>0.0569891653398589</v>
      </c>
      <c r="M18" s="19"/>
      <c r="N18" s="19" t="n">
        <v>0.106228819752205</v>
      </c>
      <c r="O18" s="19" t="n">
        <v>0.0906278813203585</v>
      </c>
      <c r="P18" s="19" t="n">
        <v>0.11089634391832</v>
      </c>
      <c r="Q18" s="19" t="n">
        <v>0.0787849869413939</v>
      </c>
      <c r="R18" s="19" t="n">
        <v>0.123162555622765</v>
      </c>
      <c r="S18" s="19"/>
      <c r="T18" s="19" t="n">
        <v>0.159628149433041</v>
      </c>
      <c r="U18" s="19" t="n">
        <v>0.198339413970934</v>
      </c>
      <c r="V18" s="19" t="n">
        <v>0.0782655194777187</v>
      </c>
      <c r="W18" s="19" t="n">
        <v>0.0775777818448939</v>
      </c>
      <c r="X18" s="19"/>
      <c r="Y18" s="19" t="n">
        <v>0.103819214712948</v>
      </c>
      <c r="Z18" s="19" t="n">
        <v>0.156121544425943</v>
      </c>
      <c r="AA18" s="19" t="n">
        <v>0.0562120051602955</v>
      </c>
      <c r="AB18" s="19" t="n">
        <v>0.115901657554191</v>
      </c>
      <c r="AC18" s="19" t="n">
        <v>0.0917780071661157</v>
      </c>
      <c r="AD18" s="19" t="n">
        <v>0.126579948367021</v>
      </c>
      <c r="AE18" s="19"/>
      <c r="AF18" s="19" t="n">
        <v>0.123843349363083</v>
      </c>
      <c r="AG18" s="19"/>
      <c r="AH18" s="19" t="n">
        <v>0.0984423296107655</v>
      </c>
      <c r="AI18" s="19"/>
      <c r="AJ18" s="19" t="n">
        <v>0.0692815395927727</v>
      </c>
      <c r="AK18" s="19" t="n">
        <v>0.0927450890217121</v>
      </c>
      <c r="AL18" s="19" t="n">
        <v>0.0750957674520711</v>
      </c>
      <c r="AM18" s="19" t="n">
        <v>0.11018548417997</v>
      </c>
      <c r="AN18" s="19" t="n">
        <v>0.0759059180069574</v>
      </c>
      <c r="AO18" s="19" t="n">
        <v>0.172803935903779</v>
      </c>
      <c r="AP18" s="19" t="n">
        <v>0.13884860960101</v>
      </c>
    </row>
    <row r="19">
      <c r="B19" s="20" t="s">
        <v>81</v>
      </c>
      <c r="C19" s="19" t="n">
        <v>0.0876767011621897</v>
      </c>
      <c r="D19" s="19" t="n">
        <v>0.0827272735086588</v>
      </c>
      <c r="E19" s="19" t="n">
        <v>0.0926384227209283</v>
      </c>
      <c r="F19" s="19"/>
      <c r="G19" s="19" t="n">
        <v>0.0678624792887676</v>
      </c>
      <c r="H19" s="19" t="n">
        <v>0.063115722922872</v>
      </c>
      <c r="I19" s="19" t="n">
        <v>0.0601839684846501</v>
      </c>
      <c r="J19" s="19" t="n">
        <v>0.0481955455433473</v>
      </c>
      <c r="K19" s="19" t="n">
        <v>0.0816839066321058</v>
      </c>
      <c r="L19" s="19" t="n">
        <v>0.168770715015509</v>
      </c>
      <c r="M19" s="19"/>
      <c r="N19" s="19" t="n">
        <v>0.0543294417108778</v>
      </c>
      <c r="O19" s="19" t="n">
        <v>0.110637587674827</v>
      </c>
      <c r="P19" s="19" t="n">
        <v>0.0824394886254435</v>
      </c>
      <c r="Q19" s="19" t="n">
        <v>0.0902954963589081</v>
      </c>
      <c r="R19" s="19" t="n">
        <v>0.076029486603607</v>
      </c>
      <c r="S19" s="19"/>
      <c r="T19" s="19" t="n">
        <v>0.0157376137458545</v>
      </c>
      <c r="U19" s="19" t="n">
        <v>0.0956610511251459</v>
      </c>
      <c r="V19" s="19" t="n">
        <v>0.113103832664579</v>
      </c>
      <c r="W19" s="19" t="n">
        <v>0.0804370861860126</v>
      </c>
      <c r="X19" s="19"/>
      <c r="Y19" s="19" t="n">
        <v>0.0774645712160094</v>
      </c>
      <c r="Z19" s="19" t="n">
        <v>0.0628599555817463</v>
      </c>
      <c r="AA19" s="19" t="n">
        <v>0.153503119097584</v>
      </c>
      <c r="AB19" s="19" t="n">
        <v>0</v>
      </c>
      <c r="AC19" s="19" t="n">
        <v>0.065602211942768</v>
      </c>
      <c r="AD19" s="19" t="n">
        <v>0.0419595271917611</v>
      </c>
      <c r="AE19" s="19"/>
      <c r="AF19" s="19" t="n">
        <v>0.0837207750991325</v>
      </c>
      <c r="AG19" s="19"/>
      <c r="AH19" s="19" t="n">
        <v>0.0917524204504925</v>
      </c>
      <c r="AI19" s="19"/>
      <c r="AJ19" s="19" t="n">
        <v>0.0748173634245549</v>
      </c>
      <c r="AK19" s="19" t="n">
        <v>0.110428792124385</v>
      </c>
      <c r="AL19" s="19" t="n">
        <v>0.0581097333182392</v>
      </c>
      <c r="AM19" s="19" t="n">
        <v>0.084735726818183</v>
      </c>
      <c r="AN19" s="19" t="n">
        <v>0.145041635037502</v>
      </c>
      <c r="AO19" s="19" t="n">
        <v>0.0789357021160279</v>
      </c>
      <c r="AP19" s="19" t="n">
        <v>0.0909049025612473</v>
      </c>
    </row>
    <row r="20">
      <c r="B20" s="20" t="s">
        <v>209</v>
      </c>
      <c r="C20" s="21" t="n">
        <v>0.0587077360095568</v>
      </c>
      <c r="D20" s="21" t="n">
        <v>0.0483030218516078</v>
      </c>
      <c r="E20" s="21" t="n">
        <v>0.0691382944829551</v>
      </c>
      <c r="F20" s="21"/>
      <c r="G20" s="21" t="n">
        <v>0.0389274723525738</v>
      </c>
      <c r="H20" s="21" t="n">
        <v>0.045511945506807</v>
      </c>
      <c r="I20" s="21" t="n">
        <v>0.0518449528286449</v>
      </c>
      <c r="J20" s="21" t="n">
        <v>0.106173668876725</v>
      </c>
      <c r="K20" s="21" t="n">
        <v>0.0739263895119457</v>
      </c>
      <c r="L20" s="21" t="n">
        <v>0.0373267049695021</v>
      </c>
      <c r="M20" s="21"/>
      <c r="N20" s="21" t="n">
        <v>0.101587740683782</v>
      </c>
      <c r="O20" s="21" t="n">
        <v>0.0804311426135721</v>
      </c>
      <c r="P20" s="21" t="n">
        <v>0.0529185031690746</v>
      </c>
      <c r="Q20" s="21" t="n">
        <v>0.0419947531742715</v>
      </c>
      <c r="R20" s="21" t="n">
        <v>0.0547871108376396</v>
      </c>
      <c r="S20" s="21"/>
      <c r="T20" s="21" t="n">
        <v>0.0235492277059821</v>
      </c>
      <c r="U20" s="21" t="n">
        <v>0.0559155580070156</v>
      </c>
      <c r="V20" s="21" t="n">
        <v>0.058579179172806</v>
      </c>
      <c r="W20" s="21" t="n">
        <v>0.057968628428199</v>
      </c>
      <c r="X20" s="21"/>
      <c r="Y20" s="21" t="n">
        <v>0.053045006555067</v>
      </c>
      <c r="Z20" s="21" t="n">
        <v>0.0669119351125943</v>
      </c>
      <c r="AA20" s="21" t="n">
        <v>0.0535934929626838</v>
      </c>
      <c r="AB20" s="21" t="n">
        <v>0.135028737996297</v>
      </c>
      <c r="AC20" s="21" t="n">
        <v>0.0269597751168758</v>
      </c>
      <c r="AD20" s="21" t="n">
        <v>0.0663465873570729</v>
      </c>
      <c r="AE20" s="21"/>
      <c r="AF20" s="21" t="n">
        <v>0.0600957938830987</v>
      </c>
      <c r="AG20" s="21"/>
      <c r="AH20" s="21" t="n">
        <v>0.0575672245559812</v>
      </c>
      <c r="AI20" s="21"/>
      <c r="AJ20" s="21" t="n">
        <v>0.0574475871233068</v>
      </c>
      <c r="AK20" s="21" t="n">
        <v>0.0608002690279458</v>
      </c>
      <c r="AL20" s="21" t="n">
        <v>0.0292305465345787</v>
      </c>
      <c r="AM20" s="21" t="n">
        <v>0.0669282663286955</v>
      </c>
      <c r="AN20" s="21" t="n">
        <v>0.0889911627701553</v>
      </c>
      <c r="AO20" s="21" t="n">
        <v>0.0730038348652957</v>
      </c>
      <c r="AP20" s="21" t="n">
        <v>0.0629954778285893</v>
      </c>
    </row>
    <row r="21">
      <c r="B21" s="18"/>
    </row>
    <row r="22">
      <c r="B22" t="s">
        <v>65</v>
      </c>
    </row>
    <row r="23">
      <c r="B23" t="s">
        <v>66</v>
      </c>
    </row>
    <row r="25">
      <c r="B25" s="9" t="str">
        <f>=HYPERLINK("#'Contents'!A1", "Return to Contents")</f>
      </c>
    </row>
  </sheetData>
  <mergeCells count="9">
    <mergeCell ref="D5:E5"/>
    <mergeCell ref="G5:L5"/>
    <mergeCell ref="N5:R5"/>
    <mergeCell ref="T5:W5"/>
    <mergeCell ref="Y5:AD5"/>
    <mergeCell ref="AF5:AF5"/>
    <mergeCell ref="AH5:AH5"/>
    <mergeCell ref="AJ5:AP5"/>
    <mergeCell ref="D2:AJ2"/>
  </mergeCells>
  <pageMargins left="0.7" right="0.7" top="0.75" bottom="0.75" header="0.3" footer="0.3"/>
  <pageSetup paperSize="9" orientation="portrait" horizontalDpi="300" verticalDpi="300" r:id="rId2"/>
  <drawing r:id="rId1"/>
</worksheet>
</file>

<file path=xl/worksheets/sheet15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2.21" hidden="0" customWidth="1"/>
    <col min="20" max="20" width="10.71" hidden="0" customWidth="1"/>
    <col min="21" max="21" width="10.71" hidden="0" customWidth="1"/>
    <col min="22" max="22" width="10.71" hidden="0" customWidth="1"/>
    <col min="23" max="23" width="10.71" hidden="0" customWidth="1"/>
    <col min="24" max="24" width="2.2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2.21" hidden="0" customWidth="1"/>
    <col min="34" max="34" width="10.71" hidden="0" customWidth="1"/>
    <col min="35" max="35" width="2.2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s>
  <sheetData>
    <row r="2" ht="40" customHeight="1">
      <c r="D2" s="16" t="s">
        <v>497</v>
      </c>
    </row>
    <row r="5" ht="30" customHeight="1">
      <c r="B5" s="17"/>
      <c r="C5" s="17"/>
      <c r="D5" s="17" t="s">
        <v>51</v>
      </c>
      <c r="E5" s="17"/>
      <c r="F5" s="17"/>
      <c r="G5" s="17" t="s">
        <v>52</v>
      </c>
      <c r="H5" s="17"/>
      <c r="I5" s="17"/>
      <c r="J5" s="17"/>
      <c r="K5" s="17"/>
      <c r="L5" s="17"/>
      <c r="M5" s="17"/>
      <c r="N5" s="17" t="s">
        <v>53</v>
      </c>
      <c r="O5" s="17"/>
      <c r="P5" s="17"/>
      <c r="Q5" s="17"/>
      <c r="R5" s="17"/>
      <c r="S5" s="17"/>
      <c r="T5" s="17" t="s">
        <v>54</v>
      </c>
      <c r="U5" s="17"/>
      <c r="V5" s="17"/>
      <c r="W5" s="17"/>
      <c r="X5" s="17"/>
      <c r="Y5" s="17" t="s">
        <v>55</v>
      </c>
      <c r="Z5" s="17"/>
      <c r="AA5" s="17"/>
      <c r="AB5" s="17"/>
      <c r="AC5" s="17"/>
      <c r="AD5" s="17"/>
      <c r="AE5" s="17"/>
      <c r="AF5" s="17" t="s">
        <v>42</v>
      </c>
      <c r="AG5" s="17"/>
      <c r="AH5" s="17" t="s">
        <v>43</v>
      </c>
      <c r="AI5" s="17"/>
      <c r="AJ5" s="17" t="s">
        <v>56</v>
      </c>
      <c r="AK5" s="17"/>
      <c r="AL5" s="17"/>
      <c r="AM5" s="17"/>
      <c r="AN5" s="17"/>
      <c r="AO5" s="17"/>
      <c r="AP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R6" s="13" t="s">
        <v>31</v>
      </c>
      <c r="T6" s="13" t="s">
        <v>32</v>
      </c>
      <c r="U6" s="13" t="s">
        <v>33</v>
      </c>
      <c r="V6" s="13" t="s">
        <v>34</v>
      </c>
      <c r="W6" s="13" t="s">
        <v>35</v>
      </c>
      <c r="Y6" s="13" t="s">
        <v>36</v>
      </c>
      <c r="Z6" s="13" t="s">
        <v>37</v>
      </c>
      <c r="AA6" s="13" t="s">
        <v>38</v>
      </c>
      <c r="AB6" s="13" t="s">
        <v>39</v>
      </c>
      <c r="AC6" s="13" t="s">
        <v>40</v>
      </c>
      <c r="AD6" s="13" t="s">
        <v>41</v>
      </c>
      <c r="AF6" s="13" t="s">
        <v>42</v>
      </c>
      <c r="AH6" s="13" t="s">
        <v>43</v>
      </c>
      <c r="AJ6" s="13" t="s">
        <v>44</v>
      </c>
      <c r="AK6" s="13" t="s">
        <v>45</v>
      </c>
      <c r="AL6" s="13" t="s">
        <v>46</v>
      </c>
      <c r="AM6" s="13" t="s">
        <v>47</v>
      </c>
      <c r="AN6" s="13" t="s">
        <v>48</v>
      </c>
      <c r="AO6" s="13" t="s">
        <v>49</v>
      </c>
      <c r="AP6" s="13" t="s">
        <v>50</v>
      </c>
    </row>
    <row r="7" ht="30" customHeight="1">
      <c r="B7" s="11" t="s">
        <v>19</v>
      </c>
      <c r="C7" s="11" t="n">
        <v>1001</v>
      </c>
      <c r="D7" s="11" t="n">
        <v>498</v>
      </c>
      <c r="E7" s="11" t="n">
        <v>503</v>
      </c>
      <c r="F7" s="11"/>
      <c r="G7" s="11" t="n">
        <v>125</v>
      </c>
      <c r="H7" s="11" t="n">
        <v>185</v>
      </c>
      <c r="I7" s="11" t="n">
        <v>192</v>
      </c>
      <c r="J7" s="11" t="n">
        <v>175</v>
      </c>
      <c r="K7" s="11" t="n">
        <v>131</v>
      </c>
      <c r="L7" s="11" t="n">
        <v>193</v>
      </c>
      <c r="M7" s="11"/>
      <c r="N7" s="11" t="n">
        <v>55</v>
      </c>
      <c r="O7" s="11" t="n">
        <v>178</v>
      </c>
      <c r="P7" s="11" t="n">
        <v>209</v>
      </c>
      <c r="Q7" s="11" t="n">
        <v>374</v>
      </c>
      <c r="R7" s="11" t="n">
        <v>183</v>
      </c>
      <c r="S7" s="11"/>
      <c r="T7" s="11" t="n">
        <v>51</v>
      </c>
      <c r="U7" s="11" t="n">
        <v>158</v>
      </c>
      <c r="V7" s="11" t="n">
        <v>168</v>
      </c>
      <c r="W7" s="11" t="n">
        <v>523</v>
      </c>
      <c r="X7" s="11"/>
      <c r="Y7" s="11" t="n">
        <v>473</v>
      </c>
      <c r="Z7" s="11" t="n">
        <v>105</v>
      </c>
      <c r="AA7" s="11" t="n">
        <v>228</v>
      </c>
      <c r="AB7" s="11" t="n">
        <v>58</v>
      </c>
      <c r="AC7" s="11" t="n">
        <v>67</v>
      </c>
      <c r="AD7" s="11" t="n">
        <v>60</v>
      </c>
      <c r="AE7" s="11"/>
      <c r="AF7" s="11" t="n">
        <v>484</v>
      </c>
      <c r="AG7" s="11"/>
      <c r="AH7" s="11" t="n">
        <v>939</v>
      </c>
      <c r="AI7" s="11"/>
      <c r="AJ7" s="11" t="n">
        <v>270</v>
      </c>
      <c r="AK7" s="11" t="n">
        <v>188</v>
      </c>
      <c r="AL7" s="11" t="n">
        <v>196</v>
      </c>
      <c r="AM7" s="11" t="n">
        <v>89</v>
      </c>
      <c r="AN7" s="11" t="n">
        <v>62</v>
      </c>
      <c r="AO7" s="11" t="n">
        <v>98</v>
      </c>
      <c r="AP7" s="11" t="n">
        <v>98</v>
      </c>
    </row>
    <row r="8" ht="30" customHeight="1">
      <c r="B8" s="12" t="s">
        <v>20</v>
      </c>
      <c r="C8" s="12" t="n">
        <v>1001</v>
      </c>
      <c r="D8" s="12" t="n">
        <v>501</v>
      </c>
      <c r="E8" s="12" t="n">
        <v>500</v>
      </c>
      <c r="F8" s="12"/>
      <c r="G8" s="12" t="n">
        <v>108</v>
      </c>
      <c r="H8" s="12" t="n">
        <v>174</v>
      </c>
      <c r="I8" s="12" t="n">
        <v>165</v>
      </c>
      <c r="J8" s="12" t="n">
        <v>172</v>
      </c>
      <c r="K8" s="12" t="n">
        <v>152</v>
      </c>
      <c r="L8" s="12" t="n">
        <v>230</v>
      </c>
      <c r="M8" s="12"/>
      <c r="N8" s="12" t="n">
        <v>68</v>
      </c>
      <c r="O8" s="12" t="n">
        <v>207</v>
      </c>
      <c r="P8" s="12" t="n">
        <v>264</v>
      </c>
      <c r="Q8" s="12" t="n">
        <v>311</v>
      </c>
      <c r="R8" s="12" t="n">
        <v>149</v>
      </c>
      <c r="S8" s="12"/>
      <c r="T8" s="12" t="n">
        <v>49</v>
      </c>
      <c r="U8" s="12" t="n">
        <v>181</v>
      </c>
      <c r="V8" s="12" t="n">
        <v>180</v>
      </c>
      <c r="W8" s="12" t="n">
        <v>487</v>
      </c>
      <c r="X8" s="12"/>
      <c r="Y8" s="12" t="n">
        <v>424</v>
      </c>
      <c r="Z8" s="12" t="n">
        <v>104</v>
      </c>
      <c r="AA8" s="12" t="n">
        <v>272</v>
      </c>
      <c r="AB8" s="12" t="n">
        <v>65</v>
      </c>
      <c r="AC8" s="12" t="n">
        <v>57</v>
      </c>
      <c r="AD8" s="12" t="n">
        <v>67</v>
      </c>
      <c r="AE8" s="12"/>
      <c r="AF8" s="12" t="n">
        <v>498</v>
      </c>
      <c r="AG8" s="12"/>
      <c r="AH8" s="12" t="n">
        <v>939</v>
      </c>
      <c r="AI8" s="12"/>
      <c r="AJ8" s="12" t="n">
        <v>241</v>
      </c>
      <c r="AK8" s="12" t="n">
        <v>190</v>
      </c>
      <c r="AL8" s="12" t="n">
        <v>170</v>
      </c>
      <c r="AM8" s="12" t="n">
        <v>93</v>
      </c>
      <c r="AN8" s="12" t="n">
        <v>76</v>
      </c>
      <c r="AO8" s="12" t="n">
        <v>86</v>
      </c>
      <c r="AP8" s="12" t="n">
        <v>145</v>
      </c>
    </row>
    <row r="9">
      <c r="B9" s="20" t="s">
        <v>466</v>
      </c>
      <c r="C9" s="19" t="n">
        <v>0.601185263635461</v>
      </c>
      <c r="D9" s="19" t="n">
        <v>0.555744203066483</v>
      </c>
      <c r="E9" s="19" t="n">
        <v>0.646739195455476</v>
      </c>
      <c r="F9" s="19"/>
      <c r="G9" s="19" t="n">
        <v>0.566653862116086</v>
      </c>
      <c r="H9" s="19" t="n">
        <v>0.549315147111637</v>
      </c>
      <c r="I9" s="19" t="n">
        <v>0.465448785184613</v>
      </c>
      <c r="J9" s="19" t="n">
        <v>0.649378265738352</v>
      </c>
      <c r="K9" s="19" t="n">
        <v>0.677133195012262</v>
      </c>
      <c r="L9" s="19" t="n">
        <v>0.667670531522611</v>
      </c>
      <c r="M9" s="19"/>
      <c r="N9" s="19" t="n">
        <v>0.674125419107004</v>
      </c>
      <c r="O9" s="19" t="n">
        <v>0.624903268987862</v>
      </c>
      <c r="P9" s="19" t="n">
        <v>0.553616338004356</v>
      </c>
      <c r="Q9" s="19" t="n">
        <v>0.619555716717908</v>
      </c>
      <c r="R9" s="19" t="n">
        <v>0.57955861877943</v>
      </c>
      <c r="S9" s="19"/>
      <c r="T9" s="19" t="n">
        <v>0.472356029731378</v>
      </c>
      <c r="U9" s="19" t="n">
        <v>0.656787218672604</v>
      </c>
      <c r="V9" s="19" t="n">
        <v>0.647495931473633</v>
      </c>
      <c r="W9" s="19" t="n">
        <v>0.582255518843802</v>
      </c>
      <c r="X9" s="19"/>
      <c r="Y9" s="19" t="n">
        <v>0.52822555027676</v>
      </c>
      <c r="Z9" s="19" t="n">
        <v>0.692681015879572</v>
      </c>
      <c r="AA9" s="19" t="n">
        <v>0.67894447528376</v>
      </c>
      <c r="AB9" s="19" t="n">
        <v>0.574289091674731</v>
      </c>
      <c r="AC9" s="19" t="n">
        <v>0.612297683966486</v>
      </c>
      <c r="AD9" s="19" t="n">
        <v>0.657491215513945</v>
      </c>
      <c r="AE9" s="19"/>
      <c r="AF9" s="19" t="n">
        <v>0.590145804949344</v>
      </c>
      <c r="AG9" s="19"/>
      <c r="AH9" s="19" t="n">
        <v>0.615324714105138</v>
      </c>
      <c r="AI9" s="19"/>
      <c r="AJ9" s="19" t="n">
        <v>0.626560613807398</v>
      </c>
      <c r="AK9" s="19" t="n">
        <v>0.583528895999202</v>
      </c>
      <c r="AL9" s="19" t="n">
        <v>0.605711175838996</v>
      </c>
      <c r="AM9" s="19" t="n">
        <v>0.517780314747979</v>
      </c>
      <c r="AN9" s="19" t="n">
        <v>0.627863476505088</v>
      </c>
      <c r="AO9" s="19" t="n">
        <v>0.606160008112018</v>
      </c>
      <c r="AP9" s="19" t="n">
        <v>0.613399976934162</v>
      </c>
    </row>
    <row r="10">
      <c r="B10" s="20" t="s">
        <v>467</v>
      </c>
      <c r="C10" s="19" t="n">
        <v>0.554416661906511</v>
      </c>
      <c r="D10" s="19" t="n">
        <v>0.515661742382865</v>
      </c>
      <c r="E10" s="19" t="n">
        <v>0.593267844945922</v>
      </c>
      <c r="F10" s="19"/>
      <c r="G10" s="19" t="n">
        <v>0.389552262406887</v>
      </c>
      <c r="H10" s="19" t="n">
        <v>0.455340894776132</v>
      </c>
      <c r="I10" s="19" t="n">
        <v>0.457066102019899</v>
      </c>
      <c r="J10" s="19" t="n">
        <v>0.565501683765162</v>
      </c>
      <c r="K10" s="19" t="n">
        <v>0.673917496355188</v>
      </c>
      <c r="L10" s="19" t="n">
        <v>0.689383521492121</v>
      </c>
      <c r="M10" s="19"/>
      <c r="N10" s="19" t="n">
        <v>0.672237619141393</v>
      </c>
      <c r="O10" s="19" t="n">
        <v>0.519388666212173</v>
      </c>
      <c r="P10" s="19" t="n">
        <v>0.519219343676604</v>
      </c>
      <c r="Q10" s="19" t="n">
        <v>0.598276245942989</v>
      </c>
      <c r="R10" s="19" t="n">
        <v>0.517953611610358</v>
      </c>
      <c r="S10" s="19"/>
      <c r="T10" s="19" t="n">
        <v>0.29804707580345</v>
      </c>
      <c r="U10" s="19" t="n">
        <v>0.652882596732481</v>
      </c>
      <c r="V10" s="19" t="n">
        <v>0.603638281692407</v>
      </c>
      <c r="W10" s="19" t="n">
        <v>0.518900730429412</v>
      </c>
      <c r="X10" s="19"/>
      <c r="Y10" s="19" t="n">
        <v>0.479936055833272</v>
      </c>
      <c r="Z10" s="19" t="n">
        <v>0.57145861113001</v>
      </c>
      <c r="AA10" s="19" t="n">
        <v>0.675056684434669</v>
      </c>
      <c r="AB10" s="19" t="n">
        <v>0.546682695707098</v>
      </c>
      <c r="AC10" s="19" t="n">
        <v>0.433619847952177</v>
      </c>
      <c r="AD10" s="19" t="n">
        <v>0.616343939440895</v>
      </c>
      <c r="AE10" s="19"/>
      <c r="AF10" s="19" t="n">
        <v>0.643258607779134</v>
      </c>
      <c r="AG10" s="19"/>
      <c r="AH10" s="19" t="n">
        <v>0.571177555928951</v>
      </c>
      <c r="AI10" s="19"/>
      <c r="AJ10" s="19" t="n">
        <v>0.562478525204796</v>
      </c>
      <c r="AK10" s="19" t="n">
        <v>0.558038772736946</v>
      </c>
      <c r="AL10" s="19" t="n">
        <v>0.572844653846185</v>
      </c>
      <c r="AM10" s="19" t="n">
        <v>0.542909967711708</v>
      </c>
      <c r="AN10" s="19" t="n">
        <v>0.427928035478906</v>
      </c>
      <c r="AO10" s="19" t="n">
        <v>0.5245203135419</v>
      </c>
      <c r="AP10" s="19" t="n">
        <v>0.606075112841388</v>
      </c>
    </row>
    <row r="11">
      <c r="B11" s="20" t="s">
        <v>468</v>
      </c>
      <c r="C11" s="19" t="n">
        <v>0.535562828213256</v>
      </c>
      <c r="D11" s="19" t="n">
        <v>0.503124089499702</v>
      </c>
      <c r="E11" s="19" t="n">
        <v>0.568082141653165</v>
      </c>
      <c r="F11" s="19"/>
      <c r="G11" s="19" t="n">
        <v>0.43889151329653</v>
      </c>
      <c r="H11" s="19" t="n">
        <v>0.554048187473324</v>
      </c>
      <c r="I11" s="19" t="n">
        <v>0.563850939466501</v>
      </c>
      <c r="J11" s="19" t="n">
        <v>0.563775677705011</v>
      </c>
      <c r="K11" s="19" t="n">
        <v>0.469478368869072</v>
      </c>
      <c r="L11" s="19" t="n">
        <v>0.569360995719706</v>
      </c>
      <c r="M11" s="19"/>
      <c r="N11" s="19" t="n">
        <v>0.566745089400503</v>
      </c>
      <c r="O11" s="19" t="n">
        <v>0.51833079753534</v>
      </c>
      <c r="P11" s="19" t="n">
        <v>0.490177701418198</v>
      </c>
      <c r="Q11" s="19" t="n">
        <v>0.585520596662218</v>
      </c>
      <c r="R11" s="19" t="n">
        <v>0.52823325400538</v>
      </c>
      <c r="S11" s="19"/>
      <c r="T11" s="19" t="n">
        <v>0.518808705395424</v>
      </c>
      <c r="U11" s="19" t="n">
        <v>0.557960296022449</v>
      </c>
      <c r="V11" s="19" t="n">
        <v>0.542596647208216</v>
      </c>
      <c r="W11" s="19" t="n">
        <v>0.527908278201634</v>
      </c>
      <c r="X11" s="19"/>
      <c r="Y11" s="19" t="n">
        <v>0.530921241727783</v>
      </c>
      <c r="Z11" s="19" t="n">
        <v>0.545398194082189</v>
      </c>
      <c r="AA11" s="19" t="n">
        <v>0.537316103946401</v>
      </c>
      <c r="AB11" s="19" t="n">
        <v>0.501259381460042</v>
      </c>
      <c r="AC11" s="19" t="n">
        <v>0.468857908786585</v>
      </c>
      <c r="AD11" s="19" t="n">
        <v>0.619066441914097</v>
      </c>
      <c r="AE11" s="19"/>
      <c r="AF11" s="19" t="n">
        <v>0.531913944888978</v>
      </c>
      <c r="AG11" s="19"/>
      <c r="AH11" s="19" t="n">
        <v>0.555463618897248</v>
      </c>
      <c r="AI11" s="19"/>
      <c r="AJ11" s="19" t="n">
        <v>0.51065818326653</v>
      </c>
      <c r="AK11" s="19" t="n">
        <v>0.571593023872489</v>
      </c>
      <c r="AL11" s="19" t="n">
        <v>0.522571062661047</v>
      </c>
      <c r="AM11" s="19" t="n">
        <v>0.581618930607714</v>
      </c>
      <c r="AN11" s="19" t="n">
        <v>0.519111121695416</v>
      </c>
      <c r="AO11" s="19" t="n">
        <v>0.440918600458561</v>
      </c>
      <c r="AP11" s="19" t="n">
        <v>0.580193160353649</v>
      </c>
    </row>
    <row r="12">
      <c r="B12" s="20" t="s">
        <v>469</v>
      </c>
      <c r="C12" s="19" t="n">
        <v>0.480573053238078</v>
      </c>
      <c r="D12" s="19" t="n">
        <v>0.463117088802963</v>
      </c>
      <c r="E12" s="19" t="n">
        <v>0.498072376620348</v>
      </c>
      <c r="F12" s="19"/>
      <c r="G12" s="19" t="n">
        <v>0.476892729505044</v>
      </c>
      <c r="H12" s="19" t="n">
        <v>0.498753151656876</v>
      </c>
      <c r="I12" s="19" t="n">
        <v>0.465882504119429</v>
      </c>
      <c r="J12" s="19" t="n">
        <v>0.445017837871307</v>
      </c>
      <c r="K12" s="19" t="n">
        <v>0.493849981350625</v>
      </c>
      <c r="L12" s="19" t="n">
        <v>0.496936563093971</v>
      </c>
      <c r="M12" s="19"/>
      <c r="N12" s="19" t="n">
        <v>0.542590619680836</v>
      </c>
      <c r="O12" s="19" t="n">
        <v>0.458049305218589</v>
      </c>
      <c r="P12" s="19" t="n">
        <v>0.462580257646556</v>
      </c>
      <c r="Q12" s="19" t="n">
        <v>0.527670725600747</v>
      </c>
      <c r="R12" s="19" t="n">
        <v>0.414078836983083</v>
      </c>
      <c r="S12" s="19"/>
      <c r="T12" s="19" t="n">
        <v>0.409096786308441</v>
      </c>
      <c r="U12" s="19" t="n">
        <v>0.429371169988745</v>
      </c>
      <c r="V12" s="19" t="n">
        <v>0.496083958399456</v>
      </c>
      <c r="W12" s="19" t="n">
        <v>0.514562358261095</v>
      </c>
      <c r="X12" s="19"/>
      <c r="Y12" s="19" t="n">
        <v>0.468075766727381</v>
      </c>
      <c r="Z12" s="19" t="n">
        <v>0.521738165443858</v>
      </c>
      <c r="AA12" s="19" t="n">
        <v>0.466645455367843</v>
      </c>
      <c r="AB12" s="19" t="n">
        <v>0.42189028328674</v>
      </c>
      <c r="AC12" s="19" t="n">
        <v>0.507015968462351</v>
      </c>
      <c r="AD12" s="19" t="n">
        <v>0.551690278494938</v>
      </c>
      <c r="AE12" s="19"/>
      <c r="AF12" s="19" t="n">
        <v>0.483324261032399</v>
      </c>
      <c r="AG12" s="19"/>
      <c r="AH12" s="19" t="n">
        <v>0.492254168107947</v>
      </c>
      <c r="AI12" s="19"/>
      <c r="AJ12" s="19" t="n">
        <v>0.509693592102466</v>
      </c>
      <c r="AK12" s="19" t="n">
        <v>0.478224200355009</v>
      </c>
      <c r="AL12" s="19" t="n">
        <v>0.51037640846764</v>
      </c>
      <c r="AM12" s="19" t="n">
        <v>0.486561431977665</v>
      </c>
      <c r="AN12" s="19" t="n">
        <v>0.392466035084781</v>
      </c>
      <c r="AO12" s="19" t="n">
        <v>0.453938703856677</v>
      </c>
      <c r="AP12" s="19" t="n">
        <v>0.458444984245733</v>
      </c>
    </row>
    <row r="13">
      <c r="B13" s="20" t="s">
        <v>470</v>
      </c>
      <c r="C13" s="19" t="n">
        <v>0.410482995892541</v>
      </c>
      <c r="D13" s="19" t="n">
        <v>0.415865078096535</v>
      </c>
      <c r="E13" s="19" t="n">
        <v>0.405087545110791</v>
      </c>
      <c r="F13" s="19"/>
      <c r="G13" s="19" t="n">
        <v>0.39218083360183</v>
      </c>
      <c r="H13" s="19" t="n">
        <v>0.399126733497782</v>
      </c>
      <c r="I13" s="19" t="n">
        <v>0.362589869511167</v>
      </c>
      <c r="J13" s="19" t="n">
        <v>0.380115717779957</v>
      </c>
      <c r="K13" s="19" t="n">
        <v>0.423619924640442</v>
      </c>
      <c r="L13" s="19" t="n">
        <v>0.476051502640193</v>
      </c>
      <c r="M13" s="19"/>
      <c r="N13" s="19" t="n">
        <v>0.474910894545175</v>
      </c>
      <c r="O13" s="19" t="n">
        <v>0.425345658735073</v>
      </c>
      <c r="P13" s="19" t="n">
        <v>0.432495055148129</v>
      </c>
      <c r="Q13" s="19" t="n">
        <v>0.387592836033957</v>
      </c>
      <c r="R13" s="19" t="n">
        <v>0.365547741017374</v>
      </c>
      <c r="S13" s="19"/>
      <c r="T13" s="19" t="n">
        <v>0.358718528672172</v>
      </c>
      <c r="U13" s="19" t="n">
        <v>0.431881065050966</v>
      </c>
      <c r="V13" s="19" t="n">
        <v>0.469183316939158</v>
      </c>
      <c r="W13" s="19" t="n">
        <v>0.390806930964187</v>
      </c>
      <c r="X13" s="19"/>
      <c r="Y13" s="19" t="n">
        <v>0.386855814402939</v>
      </c>
      <c r="Z13" s="19" t="n">
        <v>0.347013348842854</v>
      </c>
      <c r="AA13" s="19" t="n">
        <v>0.46218451611371</v>
      </c>
      <c r="AB13" s="19" t="n">
        <v>0.36271957826452</v>
      </c>
      <c r="AC13" s="19" t="n">
        <v>0.402499883050161</v>
      </c>
      <c r="AD13" s="19" t="n">
        <v>0.469090875357204</v>
      </c>
      <c r="AE13" s="19"/>
      <c r="AF13" s="19" t="n">
        <v>0.436987978870064</v>
      </c>
      <c r="AG13" s="19"/>
      <c r="AH13" s="19" t="n">
        <v>0.414254473889252</v>
      </c>
      <c r="AI13" s="19"/>
      <c r="AJ13" s="19" t="n">
        <v>0.41343432195032</v>
      </c>
      <c r="AK13" s="19" t="n">
        <v>0.414386175589171</v>
      </c>
      <c r="AL13" s="19" t="n">
        <v>0.353293830481725</v>
      </c>
      <c r="AM13" s="19" t="n">
        <v>0.394583982034518</v>
      </c>
      <c r="AN13" s="19" t="n">
        <v>0.347069514251639</v>
      </c>
      <c r="AO13" s="19" t="n">
        <v>0.48276546156678</v>
      </c>
      <c r="AP13" s="19" t="n">
        <v>0.468076273430989</v>
      </c>
    </row>
    <row r="14">
      <c r="B14" s="20" t="s">
        <v>471</v>
      </c>
      <c r="C14" s="19" t="n">
        <v>0.396049112260886</v>
      </c>
      <c r="D14" s="19" t="n">
        <v>0.381337201805909</v>
      </c>
      <c r="E14" s="19" t="n">
        <v>0.410797565695217</v>
      </c>
      <c r="F14" s="19"/>
      <c r="G14" s="19" t="n">
        <v>0.507758505156422</v>
      </c>
      <c r="H14" s="19" t="n">
        <v>0.365958053329409</v>
      </c>
      <c r="I14" s="19" t="n">
        <v>0.326554073889314</v>
      </c>
      <c r="J14" s="19" t="n">
        <v>0.429628830379116</v>
      </c>
      <c r="K14" s="19" t="n">
        <v>0.377515210110391</v>
      </c>
      <c r="L14" s="19" t="n">
        <v>0.403140199242571</v>
      </c>
      <c r="M14" s="19"/>
      <c r="N14" s="19" t="n">
        <v>0.469101060248497</v>
      </c>
      <c r="O14" s="19" t="n">
        <v>0.480398573903115</v>
      </c>
      <c r="P14" s="19" t="n">
        <v>0.375681443791452</v>
      </c>
      <c r="Q14" s="19" t="n">
        <v>0.374448350366556</v>
      </c>
      <c r="R14" s="19" t="n">
        <v>0.322651966716788</v>
      </c>
      <c r="S14" s="19"/>
      <c r="T14" s="19" t="n">
        <v>0.38909240182507</v>
      </c>
      <c r="U14" s="19" t="n">
        <v>0.442538188821517</v>
      </c>
      <c r="V14" s="19" t="n">
        <v>0.386998428854326</v>
      </c>
      <c r="W14" s="19" t="n">
        <v>0.378743226668719</v>
      </c>
      <c r="X14" s="19"/>
      <c r="Y14" s="19" t="n">
        <v>0.349375780060705</v>
      </c>
      <c r="Z14" s="19" t="n">
        <v>0.452888418513325</v>
      </c>
      <c r="AA14" s="19" t="n">
        <v>0.419777598218667</v>
      </c>
      <c r="AB14" s="19" t="n">
        <v>0.394236553996543</v>
      </c>
      <c r="AC14" s="19" t="n">
        <v>0.482291923615854</v>
      </c>
      <c r="AD14" s="19" t="n">
        <v>0.43427542949956</v>
      </c>
      <c r="AE14" s="19"/>
      <c r="AF14" s="19" t="n">
        <v>0.371403446986276</v>
      </c>
      <c r="AG14" s="19"/>
      <c r="AH14" s="19" t="n">
        <v>0.401122664974684</v>
      </c>
      <c r="AI14" s="19"/>
      <c r="AJ14" s="19" t="n">
        <v>0.401744930323919</v>
      </c>
      <c r="AK14" s="19" t="n">
        <v>0.330205434247717</v>
      </c>
      <c r="AL14" s="19" t="n">
        <v>0.447771625274262</v>
      </c>
      <c r="AM14" s="19" t="n">
        <v>0.449704098915822</v>
      </c>
      <c r="AN14" s="19" t="n">
        <v>0.319333102879774</v>
      </c>
      <c r="AO14" s="19" t="n">
        <v>0.4478813434919</v>
      </c>
      <c r="AP14" s="19" t="n">
        <v>0.387274702090028</v>
      </c>
    </row>
    <row r="15">
      <c r="B15" s="20" t="s">
        <v>472</v>
      </c>
      <c r="C15" s="19" t="n">
        <v>0.328452782074944</v>
      </c>
      <c r="D15" s="19" t="n">
        <v>0.370081480742515</v>
      </c>
      <c r="E15" s="19" t="n">
        <v>0.2867206816989</v>
      </c>
      <c r="F15" s="19"/>
      <c r="G15" s="19" t="n">
        <v>0.440580010694278</v>
      </c>
      <c r="H15" s="19" t="n">
        <v>0.372349352714</v>
      </c>
      <c r="I15" s="19" t="n">
        <v>0.316148616103946</v>
      </c>
      <c r="J15" s="19" t="n">
        <v>0.360981226729236</v>
      </c>
      <c r="K15" s="19" t="n">
        <v>0.264206496965667</v>
      </c>
      <c r="L15" s="19" t="n">
        <v>0.269443617077578</v>
      </c>
      <c r="M15" s="19"/>
      <c r="N15" s="19" t="n">
        <v>0.362257851366147</v>
      </c>
      <c r="O15" s="19" t="n">
        <v>0.385406048371861</v>
      </c>
      <c r="P15" s="19" t="n">
        <v>0.369141097009062</v>
      </c>
      <c r="Q15" s="19" t="n">
        <v>0.277356542322593</v>
      </c>
      <c r="R15" s="19" t="n">
        <v>0.263855128107458</v>
      </c>
      <c r="S15" s="19"/>
      <c r="T15" s="19" t="n">
        <v>0.408127520081531</v>
      </c>
      <c r="U15" s="19" t="n">
        <v>0.377908983325146</v>
      </c>
      <c r="V15" s="19" t="n">
        <v>0.394191881789213</v>
      </c>
      <c r="W15" s="19" t="n">
        <v>0.271156384752544</v>
      </c>
      <c r="X15" s="19"/>
      <c r="Y15" s="19" t="n">
        <v>0.308530993677257</v>
      </c>
      <c r="Z15" s="19" t="n">
        <v>0.348978370997368</v>
      </c>
      <c r="AA15" s="19" t="n">
        <v>0.309389547201273</v>
      </c>
      <c r="AB15" s="19" t="n">
        <v>0.395575571210453</v>
      </c>
      <c r="AC15" s="19" t="n">
        <v>0.440545762275379</v>
      </c>
      <c r="AD15" s="19" t="n">
        <v>0.321808794673269</v>
      </c>
      <c r="AE15" s="19"/>
      <c r="AF15" s="19" t="n">
        <v>0.332275088439651</v>
      </c>
      <c r="AG15" s="19"/>
      <c r="AH15" s="19" t="n">
        <v>0.333136010435988</v>
      </c>
      <c r="AI15" s="19"/>
      <c r="AJ15" s="19" t="n">
        <v>0.316588476386272</v>
      </c>
      <c r="AK15" s="19" t="n">
        <v>0.298218940060684</v>
      </c>
      <c r="AL15" s="19" t="n">
        <v>0.333563182396466</v>
      </c>
      <c r="AM15" s="19" t="n">
        <v>0.458917806454704</v>
      </c>
      <c r="AN15" s="19" t="n">
        <v>0.223277577889943</v>
      </c>
      <c r="AO15" s="19" t="n">
        <v>0.371569678899776</v>
      </c>
      <c r="AP15" s="19" t="n">
        <v>0.327673297404788</v>
      </c>
    </row>
    <row r="16">
      <c r="B16" s="20" t="s">
        <v>57</v>
      </c>
      <c r="C16" s="19" t="n">
        <v>0.326265277135445</v>
      </c>
      <c r="D16" s="19" t="n">
        <v>0.286117164041047</v>
      </c>
      <c r="E16" s="19" t="n">
        <v>0.366513114305272</v>
      </c>
      <c r="F16" s="19"/>
      <c r="G16" s="19" t="n">
        <v>0.476067404148328</v>
      </c>
      <c r="H16" s="19" t="n">
        <v>0.367910758890099</v>
      </c>
      <c r="I16" s="19" t="n">
        <v>0.231611932297353</v>
      </c>
      <c r="J16" s="19" t="n">
        <v>0.284157259459549</v>
      </c>
      <c r="K16" s="19" t="n">
        <v>0.263681946807263</v>
      </c>
      <c r="L16" s="19" t="n">
        <v>0.365011763092393</v>
      </c>
      <c r="M16" s="19"/>
      <c r="N16" s="19" t="n">
        <v>0.315178002129259</v>
      </c>
      <c r="O16" s="19" t="n">
        <v>0.40203585202564</v>
      </c>
      <c r="P16" s="19" t="n">
        <v>0.279047149428598</v>
      </c>
      <c r="Q16" s="19" t="n">
        <v>0.328696834129263</v>
      </c>
      <c r="R16" s="19" t="n">
        <v>0.308893407553043</v>
      </c>
      <c r="S16" s="19"/>
      <c r="T16" s="19" t="n">
        <v>0.255659764684679</v>
      </c>
      <c r="U16" s="19" t="n">
        <v>0.294350042529957</v>
      </c>
      <c r="V16" s="19" t="n">
        <v>0.32227500555473</v>
      </c>
      <c r="W16" s="19" t="n">
        <v>0.337688584738036</v>
      </c>
      <c r="X16" s="19"/>
      <c r="Y16" s="19" t="n">
        <v>0.303554402726162</v>
      </c>
      <c r="Z16" s="19" t="n">
        <v>0.389490795209062</v>
      </c>
      <c r="AA16" s="19" t="n">
        <v>0.369706604801657</v>
      </c>
      <c r="AB16" s="19" t="n">
        <v>0.202267915240335</v>
      </c>
      <c r="AC16" s="19" t="n">
        <v>0.41520966660725</v>
      </c>
      <c r="AD16" s="19" t="n">
        <v>0.23496394526478</v>
      </c>
      <c r="AE16" s="19"/>
      <c r="AF16" s="19" t="n">
        <v>0.10405876171472</v>
      </c>
      <c r="AG16" s="19"/>
      <c r="AH16" s="19" t="n">
        <v>0.323767886864256</v>
      </c>
      <c r="AI16" s="19"/>
      <c r="AJ16" s="19" t="n">
        <v>0.353209296974052</v>
      </c>
      <c r="AK16" s="19" t="n">
        <v>0.291325360271349</v>
      </c>
      <c r="AL16" s="19" t="n">
        <v>0.363105780044663</v>
      </c>
      <c r="AM16" s="19" t="n">
        <v>0.373365190008179</v>
      </c>
      <c r="AN16" s="19" t="n">
        <v>0.202293298556429</v>
      </c>
      <c r="AO16" s="19" t="n">
        <v>0.280117029006165</v>
      </c>
      <c r="AP16" s="19" t="n">
        <v>0.346213675359351</v>
      </c>
    </row>
    <row r="17">
      <c r="B17" s="20" t="s">
        <v>473</v>
      </c>
      <c r="C17" s="19" t="n">
        <v>0.286219861915223</v>
      </c>
      <c r="D17" s="19" t="n">
        <v>0.290105721544844</v>
      </c>
      <c r="E17" s="19" t="n">
        <v>0.282324350181707</v>
      </c>
      <c r="F17" s="19"/>
      <c r="G17" s="19" t="n">
        <v>0.257218483311249</v>
      </c>
      <c r="H17" s="19" t="n">
        <v>0.228164302523664</v>
      </c>
      <c r="I17" s="19" t="n">
        <v>0.313220979181742</v>
      </c>
      <c r="J17" s="19" t="n">
        <v>0.236717071640613</v>
      </c>
      <c r="K17" s="19" t="n">
        <v>0.292133339063718</v>
      </c>
      <c r="L17" s="19" t="n">
        <v>0.357517590135714</v>
      </c>
      <c r="M17" s="19"/>
      <c r="N17" s="19" t="n">
        <v>0.44413432135843</v>
      </c>
      <c r="O17" s="19" t="n">
        <v>0.298560168734589</v>
      </c>
      <c r="P17" s="19" t="n">
        <v>0.313982593750917</v>
      </c>
      <c r="Q17" s="19" t="n">
        <v>0.237072608875536</v>
      </c>
      <c r="R17" s="19" t="n">
        <v>0.253880772745609</v>
      </c>
      <c r="S17" s="19"/>
      <c r="T17" s="19" t="n">
        <v>0.369711754136482</v>
      </c>
      <c r="U17" s="19" t="n">
        <v>0.343309722383156</v>
      </c>
      <c r="V17" s="19" t="n">
        <v>0.309641211942129</v>
      </c>
      <c r="W17" s="19" t="n">
        <v>0.26267431921384</v>
      </c>
      <c r="X17" s="19"/>
      <c r="Y17" s="19" t="n">
        <v>0.228646980407375</v>
      </c>
      <c r="Z17" s="19" t="n">
        <v>0.321421692531734</v>
      </c>
      <c r="AA17" s="19" t="n">
        <v>0.353977988492104</v>
      </c>
      <c r="AB17" s="19" t="n">
        <v>0.36011430850416</v>
      </c>
      <c r="AC17" s="19" t="n">
        <v>0.241894290232367</v>
      </c>
      <c r="AD17" s="19" t="n">
        <v>0.275042434019792</v>
      </c>
      <c r="AE17" s="19"/>
      <c r="AF17" s="19" t="n">
        <v>0.318338300778866</v>
      </c>
      <c r="AG17" s="19"/>
      <c r="AH17" s="19" t="n">
        <v>0.294013962553974</v>
      </c>
      <c r="AI17" s="19"/>
      <c r="AJ17" s="19" t="n">
        <v>0.291171242658939</v>
      </c>
      <c r="AK17" s="19" t="n">
        <v>0.340230201232323</v>
      </c>
      <c r="AL17" s="19" t="n">
        <v>0.234480590517466</v>
      </c>
      <c r="AM17" s="19" t="n">
        <v>0.373673776725317</v>
      </c>
      <c r="AN17" s="19" t="n">
        <v>0.214585602843551</v>
      </c>
      <c r="AO17" s="19" t="n">
        <v>0.332735937138088</v>
      </c>
      <c r="AP17" s="19" t="n">
        <v>0.221744248474371</v>
      </c>
    </row>
    <row r="18">
      <c r="B18" s="20" t="s">
        <v>58</v>
      </c>
      <c r="C18" s="19" t="n">
        <v>0.282031772958609</v>
      </c>
      <c r="D18" s="19" t="n">
        <v>0.280784664549749</v>
      </c>
      <c r="E18" s="19" t="n">
        <v>0.283281979065553</v>
      </c>
      <c r="F18" s="19"/>
      <c r="G18" s="19" t="n">
        <v>0.109565639904449</v>
      </c>
      <c r="H18" s="19" t="n">
        <v>0.187838124047685</v>
      </c>
      <c r="I18" s="19" t="n">
        <v>0.249596303653524</v>
      </c>
      <c r="J18" s="19" t="n">
        <v>0.354416380684314</v>
      </c>
      <c r="K18" s="19" t="n">
        <v>0.32561039756622</v>
      </c>
      <c r="L18" s="19" t="n">
        <v>0.374643380911516</v>
      </c>
      <c r="M18" s="19"/>
      <c r="N18" s="19" t="n">
        <v>0.473435953885529</v>
      </c>
      <c r="O18" s="19" t="n">
        <v>0.228250414388077</v>
      </c>
      <c r="P18" s="19" t="n">
        <v>0.269874737716176</v>
      </c>
      <c r="Q18" s="19" t="n">
        <v>0.288774055808984</v>
      </c>
      <c r="R18" s="19" t="n">
        <v>0.280034135162053</v>
      </c>
      <c r="S18" s="19"/>
      <c r="T18" s="19" t="n">
        <v>0.207101361199411</v>
      </c>
      <c r="U18" s="19" t="n">
        <v>0.32776490437411</v>
      </c>
      <c r="V18" s="19" t="n">
        <v>0.313953886853557</v>
      </c>
      <c r="W18" s="19" t="n">
        <v>0.262451890203478</v>
      </c>
      <c r="X18" s="19"/>
      <c r="Y18" s="19" t="n">
        <v>0.243743203272208</v>
      </c>
      <c r="Z18" s="19" t="n">
        <v>0.219063769177215</v>
      </c>
      <c r="AA18" s="19" t="n">
        <v>0.359300154929154</v>
      </c>
      <c r="AB18" s="19" t="n">
        <v>0.272254175157572</v>
      </c>
      <c r="AC18" s="19" t="n">
        <v>0.104839399050814</v>
      </c>
      <c r="AD18" s="19" t="n">
        <v>0.448391701212909</v>
      </c>
      <c r="AE18" s="19"/>
      <c r="AF18" s="19" t="n">
        <v>0.475874214935203</v>
      </c>
      <c r="AG18" s="19"/>
      <c r="AH18" s="19" t="n">
        <v>0.294435184932326</v>
      </c>
      <c r="AI18" s="19"/>
      <c r="AJ18" s="19" t="n">
        <v>0.255667807217767</v>
      </c>
      <c r="AK18" s="19" t="n">
        <v>0.287352130999566</v>
      </c>
      <c r="AL18" s="19" t="n">
        <v>0.277231688469546</v>
      </c>
      <c r="AM18" s="19" t="n">
        <v>0.276235617017336</v>
      </c>
      <c r="AN18" s="19" t="n">
        <v>0.335126501017041</v>
      </c>
      <c r="AO18" s="19" t="n">
        <v>0.332696610111642</v>
      </c>
      <c r="AP18" s="19" t="n">
        <v>0.270345767812668</v>
      </c>
    </row>
    <row r="19">
      <c r="B19" s="20" t="s">
        <v>474</v>
      </c>
      <c r="C19" s="19" t="n">
        <v>0.270107388525637</v>
      </c>
      <c r="D19" s="19" t="n">
        <v>0.284108321467578</v>
      </c>
      <c r="E19" s="19" t="n">
        <v>0.256071678604527</v>
      </c>
      <c r="F19" s="19"/>
      <c r="G19" s="19" t="n">
        <v>0.255177220824644</v>
      </c>
      <c r="H19" s="19" t="n">
        <v>0.227592530810614</v>
      </c>
      <c r="I19" s="19" t="n">
        <v>0.201249894063378</v>
      </c>
      <c r="J19" s="19" t="n">
        <v>0.293111596169721</v>
      </c>
      <c r="K19" s="19" t="n">
        <v>0.290097146773466</v>
      </c>
      <c r="L19" s="19" t="n">
        <v>0.328186124300327</v>
      </c>
      <c r="M19" s="19"/>
      <c r="N19" s="19" t="n">
        <v>0.289007398465312</v>
      </c>
      <c r="O19" s="19" t="n">
        <v>0.274997151415019</v>
      </c>
      <c r="P19" s="19" t="n">
        <v>0.269118764968585</v>
      </c>
      <c r="Q19" s="19" t="n">
        <v>0.264687742088108</v>
      </c>
      <c r="R19" s="19" t="n">
        <v>0.271330182765674</v>
      </c>
      <c r="S19" s="19"/>
      <c r="T19" s="19" t="n">
        <v>0.179906166241805</v>
      </c>
      <c r="U19" s="19" t="n">
        <v>0.311082907715703</v>
      </c>
      <c r="V19" s="19" t="n">
        <v>0.302600262265403</v>
      </c>
      <c r="W19" s="19" t="n">
        <v>0.241675884894046</v>
      </c>
      <c r="X19" s="19"/>
      <c r="Y19" s="19" t="n">
        <v>0.219383864158841</v>
      </c>
      <c r="Z19" s="19" t="n">
        <v>0.27257675982911</v>
      </c>
      <c r="AA19" s="19" t="n">
        <v>0.302955232810415</v>
      </c>
      <c r="AB19" s="19" t="n">
        <v>0.403110738957581</v>
      </c>
      <c r="AC19" s="19" t="n">
        <v>0.242162157500866</v>
      </c>
      <c r="AD19" s="19" t="n">
        <v>0.323252471283137</v>
      </c>
      <c r="AE19" s="19"/>
      <c r="AF19" s="19" t="n">
        <v>0.291759939463954</v>
      </c>
      <c r="AG19" s="19"/>
      <c r="AH19" s="19" t="n">
        <v>0.275137717991162</v>
      </c>
      <c r="AI19" s="19"/>
      <c r="AJ19" s="19" t="n">
        <v>0.281389581844704</v>
      </c>
      <c r="AK19" s="19" t="n">
        <v>0.272485146585099</v>
      </c>
      <c r="AL19" s="19" t="n">
        <v>0.312950663889568</v>
      </c>
      <c r="AM19" s="19" t="n">
        <v>0.27134822839327</v>
      </c>
      <c r="AN19" s="19" t="n">
        <v>0.249932180893784</v>
      </c>
      <c r="AO19" s="19" t="n">
        <v>0.303909372582044</v>
      </c>
      <c r="AP19" s="19" t="n">
        <v>0.187740544459561</v>
      </c>
    </row>
    <row r="20">
      <c r="B20" s="20" t="s">
        <v>475</v>
      </c>
      <c r="C20" s="19" t="n">
        <v>0.25842405413265</v>
      </c>
      <c r="D20" s="19" t="n">
        <v>0.232483678416526</v>
      </c>
      <c r="E20" s="19" t="n">
        <v>0.284428863262581</v>
      </c>
      <c r="F20" s="19"/>
      <c r="G20" s="19" t="n">
        <v>0.408820240454164</v>
      </c>
      <c r="H20" s="19" t="n">
        <v>0.362596137376053</v>
      </c>
      <c r="I20" s="19" t="n">
        <v>0.335618007579943</v>
      </c>
      <c r="J20" s="19" t="n">
        <v>0.252413575472331</v>
      </c>
      <c r="K20" s="19" t="n">
        <v>0.149067692961225</v>
      </c>
      <c r="L20" s="19" t="n">
        <v>0.13036287993494</v>
      </c>
      <c r="M20" s="19"/>
      <c r="N20" s="19" t="n">
        <v>0.320023202903559</v>
      </c>
      <c r="O20" s="19" t="n">
        <v>0.3121422304007</v>
      </c>
      <c r="P20" s="19" t="n">
        <v>0.242921139505939</v>
      </c>
      <c r="Q20" s="19" t="n">
        <v>0.248632560685387</v>
      </c>
      <c r="R20" s="19" t="n">
        <v>0.197743007402886</v>
      </c>
      <c r="S20" s="19"/>
      <c r="T20" s="19" t="n">
        <v>0.338214334863102</v>
      </c>
      <c r="U20" s="19" t="n">
        <v>0.292535488575747</v>
      </c>
      <c r="V20" s="19" t="n">
        <v>0.24544016320729</v>
      </c>
      <c r="W20" s="19" t="n">
        <v>0.246612636010176</v>
      </c>
      <c r="X20" s="19"/>
      <c r="Y20" s="19" t="n">
        <v>0.301372320413163</v>
      </c>
      <c r="Z20" s="19" t="n">
        <v>0.278660465648555</v>
      </c>
      <c r="AA20" s="19" t="n">
        <v>0.141381044714827</v>
      </c>
      <c r="AB20" s="19" t="n">
        <v>0.278637991205005</v>
      </c>
      <c r="AC20" s="19" t="n">
        <v>0.49342769026787</v>
      </c>
      <c r="AD20" s="19" t="n">
        <v>0.184003094751384</v>
      </c>
      <c r="AE20" s="19"/>
      <c r="AF20" s="19" t="n">
        <v>0.225258454389216</v>
      </c>
      <c r="AG20" s="19"/>
      <c r="AH20" s="19" t="n">
        <v>0.259498969422483</v>
      </c>
      <c r="AI20" s="19"/>
      <c r="AJ20" s="19" t="n">
        <v>0.239326231421605</v>
      </c>
      <c r="AK20" s="19" t="n">
        <v>0.277360920589798</v>
      </c>
      <c r="AL20" s="19" t="n">
        <v>0.252356777965462</v>
      </c>
      <c r="AM20" s="19" t="n">
        <v>0.259852890351923</v>
      </c>
      <c r="AN20" s="19" t="n">
        <v>0.230430913213974</v>
      </c>
      <c r="AO20" s="19" t="n">
        <v>0.33049652015312</v>
      </c>
      <c r="AP20" s="19" t="n">
        <v>0.243474898674665</v>
      </c>
    </row>
    <row r="21">
      <c r="B21" s="20" t="s">
        <v>476</v>
      </c>
      <c r="C21" s="19" t="n">
        <v>0.234147537887329</v>
      </c>
      <c r="D21" s="19" t="n">
        <v>0.219720969117833</v>
      </c>
      <c r="E21" s="19" t="n">
        <v>0.248609940874707</v>
      </c>
      <c r="F21" s="19"/>
      <c r="G21" s="19" t="n">
        <v>0.296419971480726</v>
      </c>
      <c r="H21" s="19" t="n">
        <v>0.275568135461221</v>
      </c>
      <c r="I21" s="19" t="n">
        <v>0.265922441223646</v>
      </c>
      <c r="J21" s="19" t="n">
        <v>0.302027940456114</v>
      </c>
      <c r="K21" s="19" t="n">
        <v>0.116170250007762</v>
      </c>
      <c r="L21" s="19" t="n">
        <v>0.177918536495717</v>
      </c>
      <c r="M21" s="19"/>
      <c r="N21" s="19" t="n">
        <v>0.31430685038307</v>
      </c>
      <c r="O21" s="19" t="n">
        <v>0.276439791405879</v>
      </c>
      <c r="P21" s="19" t="n">
        <v>0.250230307795827</v>
      </c>
      <c r="Q21" s="19" t="n">
        <v>0.198166742735954</v>
      </c>
      <c r="R21" s="19" t="n">
        <v>0.188324714070916</v>
      </c>
      <c r="S21" s="19"/>
      <c r="T21" s="19" t="n">
        <v>0.355200734107246</v>
      </c>
      <c r="U21" s="19" t="n">
        <v>0.206918604965577</v>
      </c>
      <c r="V21" s="19" t="n">
        <v>0.213177715470907</v>
      </c>
      <c r="W21" s="19" t="n">
        <v>0.240744858990151</v>
      </c>
      <c r="X21" s="19"/>
      <c r="Y21" s="19" t="n">
        <v>0.228388813606128</v>
      </c>
      <c r="Z21" s="19" t="n">
        <v>0.274854405343779</v>
      </c>
      <c r="AA21" s="19" t="n">
        <v>0.19148803355149</v>
      </c>
      <c r="AB21" s="19" t="n">
        <v>0.326450024018638</v>
      </c>
      <c r="AC21" s="19" t="n">
        <v>0.353467055430375</v>
      </c>
      <c r="AD21" s="19" t="n">
        <v>0.174855600293658</v>
      </c>
      <c r="AE21" s="19"/>
      <c r="AF21" s="19" t="n">
        <v>0.221556932011822</v>
      </c>
      <c r="AG21" s="19"/>
      <c r="AH21" s="19" t="n">
        <v>0.235552368953622</v>
      </c>
      <c r="AI21" s="19"/>
      <c r="AJ21" s="19" t="n">
        <v>0.231367001476544</v>
      </c>
      <c r="AK21" s="19" t="n">
        <v>0.231744820237101</v>
      </c>
      <c r="AL21" s="19" t="n">
        <v>0.228303717483152</v>
      </c>
      <c r="AM21" s="19" t="n">
        <v>0.297326281382308</v>
      </c>
      <c r="AN21" s="19" t="n">
        <v>0.231629354472108</v>
      </c>
      <c r="AO21" s="19" t="n">
        <v>0.263216513653724</v>
      </c>
      <c r="AP21" s="19" t="n">
        <v>0.192326172203652</v>
      </c>
    </row>
    <row r="22">
      <c r="B22" s="20" t="s">
        <v>477</v>
      </c>
      <c r="C22" s="19" t="n">
        <v>0.210733726592529</v>
      </c>
      <c r="D22" s="19" t="n">
        <v>0.225383834968772</v>
      </c>
      <c r="E22" s="19" t="n">
        <v>0.196047228747388</v>
      </c>
      <c r="F22" s="19"/>
      <c r="G22" s="19" t="n">
        <v>0.370591075852372</v>
      </c>
      <c r="H22" s="19" t="n">
        <v>0.308804150201408</v>
      </c>
      <c r="I22" s="19" t="n">
        <v>0.210485872437627</v>
      </c>
      <c r="J22" s="19" t="n">
        <v>0.178597364188226</v>
      </c>
      <c r="K22" s="19" t="n">
        <v>0.156912864995883</v>
      </c>
      <c r="L22" s="19" t="n">
        <v>0.121198471037302</v>
      </c>
      <c r="M22" s="19"/>
      <c r="N22" s="19" t="n">
        <v>0.172830165098484</v>
      </c>
      <c r="O22" s="19" t="n">
        <v>0.246087990076868</v>
      </c>
      <c r="P22" s="19" t="n">
        <v>0.148345917982012</v>
      </c>
      <c r="Q22" s="19" t="n">
        <v>0.225962042682937</v>
      </c>
      <c r="R22" s="19" t="n">
        <v>0.260568439529461</v>
      </c>
      <c r="S22" s="19"/>
      <c r="T22" s="19" t="n">
        <v>0.375387656592082</v>
      </c>
      <c r="U22" s="19" t="n">
        <v>0.157317243375841</v>
      </c>
      <c r="V22" s="19" t="n">
        <v>0.2068217213969</v>
      </c>
      <c r="W22" s="19" t="n">
        <v>0.221424071153819</v>
      </c>
      <c r="X22" s="19"/>
      <c r="Y22" s="19" t="n">
        <v>0.229278274866041</v>
      </c>
      <c r="Z22" s="19" t="n">
        <v>0.278077184817049</v>
      </c>
      <c r="AA22" s="19" t="n">
        <v>0.124976847892051</v>
      </c>
      <c r="AB22" s="19" t="n">
        <v>0.199957859484772</v>
      </c>
      <c r="AC22" s="19" t="n">
        <v>0.359914014915376</v>
      </c>
      <c r="AD22" s="19" t="n">
        <v>0.217527689848825</v>
      </c>
      <c r="AE22" s="19"/>
      <c r="AF22" s="19" t="n">
        <v>0.190185306838985</v>
      </c>
      <c r="AG22" s="19"/>
      <c r="AH22" s="19" t="n">
        <v>0.220288952617537</v>
      </c>
      <c r="AI22" s="19"/>
      <c r="AJ22" s="19" t="n">
        <v>0.205861271275059</v>
      </c>
      <c r="AK22" s="19" t="n">
        <v>0.174233180486214</v>
      </c>
      <c r="AL22" s="19" t="n">
        <v>0.200865191411664</v>
      </c>
      <c r="AM22" s="19" t="n">
        <v>0.193072703073251</v>
      </c>
      <c r="AN22" s="19" t="n">
        <v>0.187261444182957</v>
      </c>
      <c r="AO22" s="19" t="n">
        <v>0.196344778400584</v>
      </c>
      <c r="AP22" s="19" t="n">
        <v>0.310394655333112</v>
      </c>
    </row>
    <row r="23">
      <c r="B23" s="20" t="s">
        <v>478</v>
      </c>
      <c r="C23" s="19" t="n">
        <v>0.164649246790452</v>
      </c>
      <c r="D23" s="19" t="n">
        <v>0.160974210260772</v>
      </c>
      <c r="E23" s="19" t="n">
        <v>0.1683334117596</v>
      </c>
      <c r="F23" s="19"/>
      <c r="G23" s="19" t="n">
        <v>0.13898327723271</v>
      </c>
      <c r="H23" s="19" t="n">
        <v>0.116049194599838</v>
      </c>
      <c r="I23" s="19" t="n">
        <v>0.117269510932497</v>
      </c>
      <c r="J23" s="19" t="n">
        <v>0.163562808322378</v>
      </c>
      <c r="K23" s="19" t="n">
        <v>0.186858557045866</v>
      </c>
      <c r="L23" s="19" t="n">
        <v>0.233546063015036</v>
      </c>
      <c r="M23" s="19"/>
      <c r="N23" s="19" t="n">
        <v>0.186094021648005</v>
      </c>
      <c r="O23" s="19" t="n">
        <v>0.143324681761096</v>
      </c>
      <c r="P23" s="19" t="n">
        <v>0.15485516369713</v>
      </c>
      <c r="Q23" s="19" t="n">
        <v>0.175767750308261</v>
      </c>
      <c r="R23" s="19" t="n">
        <v>0.180768971006553</v>
      </c>
      <c r="S23" s="19"/>
      <c r="T23" s="19" t="n">
        <v>0.14299692175921</v>
      </c>
      <c r="U23" s="19" t="n">
        <v>0.145657109807692</v>
      </c>
      <c r="V23" s="19" t="n">
        <v>0.167288159736314</v>
      </c>
      <c r="W23" s="19" t="n">
        <v>0.170909863971502</v>
      </c>
      <c r="X23" s="19"/>
      <c r="Y23" s="19" t="n">
        <v>0.141128083489417</v>
      </c>
      <c r="Z23" s="19" t="n">
        <v>0.197359409416628</v>
      </c>
      <c r="AA23" s="19" t="n">
        <v>0.238185616260734</v>
      </c>
      <c r="AB23" s="19" t="n">
        <v>0.0896954711592431</v>
      </c>
      <c r="AC23" s="19" t="n">
        <v>0.116805830024118</v>
      </c>
      <c r="AD23" s="19" t="n">
        <v>0.0560614008442215</v>
      </c>
      <c r="AE23" s="19"/>
      <c r="AF23" s="19" t="n">
        <v>0.0835667385643736</v>
      </c>
      <c r="AG23" s="19"/>
      <c r="AH23" s="19" t="n">
        <v>0.159535290842921</v>
      </c>
      <c r="AI23" s="19"/>
      <c r="AJ23" s="19" t="n">
        <v>0.199939152878254</v>
      </c>
      <c r="AK23" s="19" t="n">
        <v>0.17586603728981</v>
      </c>
      <c r="AL23" s="19" t="n">
        <v>0.206204774668686</v>
      </c>
      <c r="AM23" s="19" t="n">
        <v>0.171816749035604</v>
      </c>
      <c r="AN23" s="19" t="n">
        <v>0.125043506644663</v>
      </c>
      <c r="AO23" s="19" t="n">
        <v>0.0607589936169299</v>
      </c>
      <c r="AP23" s="19" t="n">
        <v>0.120356302058494</v>
      </c>
    </row>
    <row r="24">
      <c r="B24" s="20" t="s">
        <v>479</v>
      </c>
      <c r="C24" s="19" t="n">
        <v>0.122543292141866</v>
      </c>
      <c r="D24" s="19" t="n">
        <v>0.143974789035358</v>
      </c>
      <c r="E24" s="19" t="n">
        <v>0.10105856145859</v>
      </c>
      <c r="F24" s="19"/>
      <c r="G24" s="19" t="n">
        <v>0.178696148002202</v>
      </c>
      <c r="H24" s="19" t="n">
        <v>0.132638857493166</v>
      </c>
      <c r="I24" s="19" t="n">
        <v>0.132432998615403</v>
      </c>
      <c r="J24" s="19" t="n">
        <v>0.0850932455003385</v>
      </c>
      <c r="K24" s="19" t="n">
        <v>0.137382853711471</v>
      </c>
      <c r="L24" s="19" t="n">
        <v>0.0996249918430486</v>
      </c>
      <c r="M24" s="19"/>
      <c r="N24" s="19" t="n">
        <v>0.114500328500501</v>
      </c>
      <c r="O24" s="19" t="n">
        <v>0.0995439105795746</v>
      </c>
      <c r="P24" s="19" t="n">
        <v>0.103954525284997</v>
      </c>
      <c r="Q24" s="19" t="n">
        <v>0.160661239242339</v>
      </c>
      <c r="R24" s="19" t="n">
        <v>0.113029934601049</v>
      </c>
      <c r="S24" s="19"/>
      <c r="T24" s="19" t="n">
        <v>0.0865447768650246</v>
      </c>
      <c r="U24" s="19" t="n">
        <v>0.0995110878515609</v>
      </c>
      <c r="V24" s="19" t="n">
        <v>0.108401337845965</v>
      </c>
      <c r="W24" s="19" t="n">
        <v>0.134322188429459</v>
      </c>
      <c r="X24" s="19"/>
      <c r="Y24" s="19" t="n">
        <v>0.133832503069387</v>
      </c>
      <c r="Z24" s="19" t="n">
        <v>0.10147639044151</v>
      </c>
      <c r="AA24" s="19" t="n">
        <v>0.119341859666274</v>
      </c>
      <c r="AB24" s="19" t="n">
        <v>0.0810122606573806</v>
      </c>
      <c r="AC24" s="19" t="n">
        <v>0.181306258476463</v>
      </c>
      <c r="AD24" s="19" t="n">
        <v>0.0889112101495499</v>
      </c>
      <c r="AE24" s="19"/>
      <c r="AF24" s="19" t="n">
        <v>0.130413951714342</v>
      </c>
      <c r="AG24" s="19"/>
      <c r="AH24" s="19" t="n">
        <v>0.122409162365111</v>
      </c>
      <c r="AI24" s="19"/>
      <c r="AJ24" s="19" t="n">
        <v>0.160478527558347</v>
      </c>
      <c r="AK24" s="19" t="n">
        <v>0.125567830227105</v>
      </c>
      <c r="AL24" s="19" t="n">
        <v>0.144674975862917</v>
      </c>
      <c r="AM24" s="19" t="n">
        <v>0.0514802234280316</v>
      </c>
      <c r="AN24" s="19" t="n">
        <v>0.0659884484256948</v>
      </c>
      <c r="AO24" s="19" t="n">
        <v>0.100951209065843</v>
      </c>
      <c r="AP24" s="19" t="n">
        <v>0.117608895267438</v>
      </c>
    </row>
    <row r="25">
      <c r="B25" s="20" t="s">
        <v>480</v>
      </c>
      <c r="C25" s="19" t="n">
        <v>0.121405731351239</v>
      </c>
      <c r="D25" s="19" t="n">
        <v>0.102484211698682</v>
      </c>
      <c r="E25" s="19" t="n">
        <v>0.140374250250026</v>
      </c>
      <c r="F25" s="19"/>
      <c r="G25" s="19" t="n">
        <v>0.184740761116441</v>
      </c>
      <c r="H25" s="19" t="n">
        <v>0.147823872181402</v>
      </c>
      <c r="I25" s="19" t="n">
        <v>0.143390376319258</v>
      </c>
      <c r="J25" s="19" t="n">
        <v>0.0776537762903574</v>
      </c>
      <c r="K25" s="19" t="n">
        <v>0.0977758472105949</v>
      </c>
      <c r="L25" s="19" t="n">
        <v>0.104239108187828</v>
      </c>
      <c r="M25" s="19"/>
      <c r="N25" s="19" t="n">
        <v>0.115063741481719</v>
      </c>
      <c r="O25" s="19" t="n">
        <v>0.134461298386067</v>
      </c>
      <c r="P25" s="19" t="n">
        <v>0.133757330441067</v>
      </c>
      <c r="Q25" s="19" t="n">
        <v>0.107964791071326</v>
      </c>
      <c r="R25" s="19" t="n">
        <v>0.114018862183961</v>
      </c>
      <c r="S25" s="19"/>
      <c r="T25" s="19" t="n">
        <v>0.16428813018038</v>
      </c>
      <c r="U25" s="19" t="n">
        <v>0.114540464327214</v>
      </c>
      <c r="V25" s="19" t="n">
        <v>0.108624438933489</v>
      </c>
      <c r="W25" s="19" t="n">
        <v>0.124932889850546</v>
      </c>
      <c r="X25" s="19"/>
      <c r="Y25" s="19" t="n">
        <v>0.113882612051428</v>
      </c>
      <c r="Z25" s="19" t="n">
        <v>0.201293874698767</v>
      </c>
      <c r="AA25" s="19" t="n">
        <v>0.0985533663176587</v>
      </c>
      <c r="AB25" s="19" t="n">
        <v>0.0979683780236613</v>
      </c>
      <c r="AC25" s="19" t="n">
        <v>0.190959415619984</v>
      </c>
      <c r="AD25" s="19" t="n">
        <v>0.101437300811482</v>
      </c>
      <c r="AE25" s="19"/>
      <c r="AF25" s="19" t="n">
        <v>0.0968756393930547</v>
      </c>
      <c r="AG25" s="19"/>
      <c r="AH25" s="19" t="n">
        <v>0.118637974828941</v>
      </c>
      <c r="AI25" s="19"/>
      <c r="AJ25" s="19" t="n">
        <v>0.112983608653732</v>
      </c>
      <c r="AK25" s="19" t="n">
        <v>0.153382977768531</v>
      </c>
      <c r="AL25" s="19" t="n">
        <v>0.0910486279339596</v>
      </c>
      <c r="AM25" s="19" t="n">
        <v>0.173873343158706</v>
      </c>
      <c r="AN25" s="19" t="n">
        <v>0.114217898305396</v>
      </c>
      <c r="AO25" s="19" t="n">
        <v>0.122828404667446</v>
      </c>
      <c r="AP25" s="19" t="n">
        <v>0.0983657302474228</v>
      </c>
    </row>
    <row r="26">
      <c r="B26" s="20" t="s">
        <v>481</v>
      </c>
      <c r="C26" s="19" t="n">
        <v>0.108616294862762</v>
      </c>
      <c r="D26" s="19" t="n">
        <v>0.111851687757296</v>
      </c>
      <c r="E26" s="19" t="n">
        <v>0.105372865561528</v>
      </c>
      <c r="F26" s="19"/>
      <c r="G26" s="19" t="n">
        <v>0.192624275672836</v>
      </c>
      <c r="H26" s="19" t="n">
        <v>0.169796738857644</v>
      </c>
      <c r="I26" s="19" t="n">
        <v>0.138451834186536</v>
      </c>
      <c r="J26" s="19" t="n">
        <v>0.149300663745836</v>
      </c>
      <c r="K26" s="19" t="n">
        <v>0.0228018176078204</v>
      </c>
      <c r="L26" s="19" t="n">
        <v>0.0277231498901372</v>
      </c>
      <c r="M26" s="19"/>
      <c r="N26" s="19" t="n">
        <v>0.071120104246696</v>
      </c>
      <c r="O26" s="19" t="n">
        <v>0.112570952698713</v>
      </c>
      <c r="P26" s="19" t="n">
        <v>0.102773328206148</v>
      </c>
      <c r="Q26" s="19" t="n">
        <v>0.133290147325982</v>
      </c>
      <c r="R26" s="19" t="n">
        <v>0.0804878326286685</v>
      </c>
      <c r="S26" s="19"/>
      <c r="T26" s="19" t="n">
        <v>0.283673058299705</v>
      </c>
      <c r="U26" s="19" t="n">
        <v>0.0755005611953166</v>
      </c>
      <c r="V26" s="19" t="n">
        <v>0.0685461987856651</v>
      </c>
      <c r="W26" s="19" t="n">
        <v>0.124123762252126</v>
      </c>
      <c r="X26" s="19"/>
      <c r="Y26" s="19" t="n">
        <v>0.142714311993913</v>
      </c>
      <c r="Z26" s="19" t="n">
        <v>0.172252285811721</v>
      </c>
      <c r="AA26" s="19" t="n">
        <v>0.0223310355619119</v>
      </c>
      <c r="AB26" s="19" t="n">
        <v>0.119545274639504</v>
      </c>
      <c r="AC26" s="19" t="n">
        <v>0.183701812731805</v>
      </c>
      <c r="AD26" s="19" t="n">
        <v>0.088154727813667</v>
      </c>
      <c r="AE26" s="19"/>
      <c r="AF26" s="19" t="n">
        <v>0.103069341889947</v>
      </c>
      <c r="AG26" s="19"/>
      <c r="AH26" s="19" t="n">
        <v>0.109597834129305</v>
      </c>
      <c r="AI26" s="19"/>
      <c r="AJ26" s="19" t="n">
        <v>0.103361232824514</v>
      </c>
      <c r="AK26" s="19" t="n">
        <v>0.132522855638634</v>
      </c>
      <c r="AL26" s="19" t="n">
        <v>0.0987648310526332</v>
      </c>
      <c r="AM26" s="19" t="n">
        <v>0.129592218350284</v>
      </c>
      <c r="AN26" s="19" t="n">
        <v>0.088485896925939</v>
      </c>
      <c r="AO26" s="19" t="n">
        <v>0.087774478378512</v>
      </c>
      <c r="AP26" s="19" t="n">
        <v>0.107033659193993</v>
      </c>
    </row>
    <row r="27">
      <c r="B27" s="20" t="s">
        <v>482</v>
      </c>
      <c r="C27" s="19" t="n">
        <v>0.0953957641079925</v>
      </c>
      <c r="D27" s="19" t="n">
        <v>0.0660762088834722</v>
      </c>
      <c r="E27" s="19" t="n">
        <v>0.124788146305224</v>
      </c>
      <c r="F27" s="19"/>
      <c r="G27" s="19" t="n">
        <v>0.137796054453805</v>
      </c>
      <c r="H27" s="19" t="n">
        <v>0.134492395745659</v>
      </c>
      <c r="I27" s="19" t="n">
        <v>0.075402587790065</v>
      </c>
      <c r="J27" s="19" t="n">
        <v>0.0853461184824488</v>
      </c>
      <c r="K27" s="19" t="n">
        <v>0.0432903933270021</v>
      </c>
      <c r="L27" s="19" t="n">
        <v>0.102181354485013</v>
      </c>
      <c r="M27" s="19"/>
      <c r="N27" s="19" t="n">
        <v>0.106681547087282</v>
      </c>
      <c r="O27" s="19" t="n">
        <v>0.106652404509701</v>
      </c>
      <c r="P27" s="19" t="n">
        <v>0.049815437453901</v>
      </c>
      <c r="Q27" s="19" t="n">
        <v>0.127242025054186</v>
      </c>
      <c r="R27" s="19" t="n">
        <v>0.0899398767247945</v>
      </c>
      <c r="S27" s="19"/>
      <c r="T27" s="19" t="n">
        <v>0.105010127068228</v>
      </c>
      <c r="U27" s="19" t="n">
        <v>0.139885000304256</v>
      </c>
      <c r="V27" s="19" t="n">
        <v>0.0756302631049509</v>
      </c>
      <c r="W27" s="19" t="n">
        <v>0.0920462894566821</v>
      </c>
      <c r="X27" s="19"/>
      <c r="Y27" s="19" t="n">
        <v>0.0897628017160913</v>
      </c>
      <c r="Z27" s="19" t="n">
        <v>0.0989922208182206</v>
      </c>
      <c r="AA27" s="19" t="n">
        <v>0.0940067036304202</v>
      </c>
      <c r="AB27" s="19" t="n">
        <v>0.070558170337998</v>
      </c>
      <c r="AC27" s="19" t="n">
        <v>0.170954101677509</v>
      </c>
      <c r="AD27" s="19" t="n">
        <v>0.0913191186533365</v>
      </c>
      <c r="AE27" s="19"/>
      <c r="AF27" s="19" t="n">
        <v>0.0782581191161609</v>
      </c>
      <c r="AG27" s="19"/>
      <c r="AH27" s="19" t="n">
        <v>0.0979415975715274</v>
      </c>
      <c r="AI27" s="19"/>
      <c r="AJ27" s="19" t="n">
        <v>0.117931344985678</v>
      </c>
      <c r="AK27" s="19" t="n">
        <v>0.10471656141787</v>
      </c>
      <c r="AL27" s="19" t="n">
        <v>0.085770784167281</v>
      </c>
      <c r="AM27" s="19" t="n">
        <v>0.104496905359748</v>
      </c>
      <c r="AN27" s="19" t="n">
        <v>0.0619505677050088</v>
      </c>
      <c r="AO27" s="19" t="n">
        <v>0.113376935318243</v>
      </c>
      <c r="AP27" s="19" t="n">
        <v>0.0580389929056069</v>
      </c>
    </row>
    <row r="28">
      <c r="B28" s="20" t="s">
        <v>483</v>
      </c>
      <c r="C28" s="19" t="n">
        <v>0.0932860024770828</v>
      </c>
      <c r="D28" s="19" t="n">
        <v>0.0878468378116828</v>
      </c>
      <c r="E28" s="19" t="n">
        <v>0.0987386775076173</v>
      </c>
      <c r="F28" s="19"/>
      <c r="G28" s="19" t="n">
        <v>0.169911743464475</v>
      </c>
      <c r="H28" s="19" t="n">
        <v>0.169629171825329</v>
      </c>
      <c r="I28" s="19" t="n">
        <v>0.0625633144221364</v>
      </c>
      <c r="J28" s="19" t="n">
        <v>0.0778264199836398</v>
      </c>
      <c r="K28" s="19" t="n">
        <v>0.0658079222967697</v>
      </c>
      <c r="L28" s="19" t="n">
        <v>0.0512926116023267</v>
      </c>
      <c r="M28" s="19"/>
      <c r="N28" s="19" t="n">
        <v>0.0866613354544366</v>
      </c>
      <c r="O28" s="19" t="n">
        <v>0.0940748262056516</v>
      </c>
      <c r="P28" s="19" t="n">
        <v>0.110777246666908</v>
      </c>
      <c r="Q28" s="19" t="n">
        <v>0.090847368755755</v>
      </c>
      <c r="R28" s="19" t="n">
        <v>0.0705593307732642</v>
      </c>
      <c r="S28" s="19"/>
      <c r="T28" s="19" t="n">
        <v>0.0762783141791339</v>
      </c>
      <c r="U28" s="19" t="n">
        <v>0.0612839667673251</v>
      </c>
      <c r="V28" s="19" t="n">
        <v>0.0988950854183707</v>
      </c>
      <c r="W28" s="19" t="n">
        <v>0.111881642657485</v>
      </c>
      <c r="X28" s="19"/>
      <c r="Y28" s="19" t="n">
        <v>0.108621982166834</v>
      </c>
      <c r="Z28" s="19" t="n">
        <v>0.136183113238961</v>
      </c>
      <c r="AA28" s="19" t="n">
        <v>0.0610172662691832</v>
      </c>
      <c r="AB28" s="19" t="n">
        <v>0.0500871549736788</v>
      </c>
      <c r="AC28" s="19" t="n">
        <v>0.156310305440611</v>
      </c>
      <c r="AD28" s="19" t="n">
        <v>0.0446775090746699</v>
      </c>
      <c r="AE28" s="19"/>
      <c r="AF28" s="19" t="n">
        <v>0.0392508002463618</v>
      </c>
      <c r="AG28" s="19"/>
      <c r="AH28" s="19" t="n">
        <v>0.0906790357392061</v>
      </c>
      <c r="AI28" s="19"/>
      <c r="AJ28" s="19" t="n">
        <v>0.102978636951177</v>
      </c>
      <c r="AK28" s="19" t="n">
        <v>0.101033815762437</v>
      </c>
      <c r="AL28" s="19" t="n">
        <v>0.11826170827591</v>
      </c>
      <c r="AM28" s="19" t="n">
        <v>0.0877741562090746</v>
      </c>
      <c r="AN28" s="19" t="n">
        <v>0.0778698356483888</v>
      </c>
      <c r="AO28" s="19" t="n">
        <v>0.073509327265459</v>
      </c>
      <c r="AP28" s="19" t="n">
        <v>0.0610870026966036</v>
      </c>
    </row>
    <row r="29">
      <c r="B29" s="20" t="s">
        <v>484</v>
      </c>
      <c r="C29" s="19" t="n">
        <v>0.0866989384428377</v>
      </c>
      <c r="D29" s="19" t="n">
        <v>0.0908633104359128</v>
      </c>
      <c r="E29" s="19" t="n">
        <v>0.0825242225477771</v>
      </c>
      <c r="F29" s="19"/>
      <c r="G29" s="19" t="n">
        <v>0.107901390923232</v>
      </c>
      <c r="H29" s="19" t="n">
        <v>0.0820439086752176</v>
      </c>
      <c r="I29" s="19" t="n">
        <v>0.0804831956546991</v>
      </c>
      <c r="J29" s="19" t="n">
        <v>0.0861515409986318</v>
      </c>
      <c r="K29" s="19" t="n">
        <v>0.0419236022863987</v>
      </c>
      <c r="L29" s="19" t="n">
        <v>0.114686104370214</v>
      </c>
      <c r="M29" s="19"/>
      <c r="N29" s="19" t="n">
        <v>0.0282174448544173</v>
      </c>
      <c r="O29" s="19" t="n">
        <v>0.0853324171378639</v>
      </c>
      <c r="P29" s="19" t="n">
        <v>0.0588078199960855</v>
      </c>
      <c r="Q29" s="19" t="n">
        <v>0.10680750385615</v>
      </c>
      <c r="R29" s="19" t="n">
        <v>0.124052851156775</v>
      </c>
      <c r="S29" s="19"/>
      <c r="T29" s="19" t="n">
        <v>0.176128285251191</v>
      </c>
      <c r="U29" s="19" t="n">
        <v>0.0892232310791339</v>
      </c>
      <c r="V29" s="19" t="n">
        <v>0.0626666186406387</v>
      </c>
      <c r="W29" s="19" t="n">
        <v>0.0851977104818495</v>
      </c>
      <c r="X29" s="19"/>
      <c r="Y29" s="19" t="n">
        <v>0.0739411721075784</v>
      </c>
      <c r="Z29" s="19" t="n">
        <v>0.153054486626217</v>
      </c>
      <c r="AA29" s="19" t="n">
        <v>0.0918875495416743</v>
      </c>
      <c r="AB29" s="19" t="n">
        <v>0.0409896738634519</v>
      </c>
      <c r="AC29" s="19" t="n">
        <v>0.117930122606749</v>
      </c>
      <c r="AD29" s="19" t="n">
        <v>0.0752862228396559</v>
      </c>
      <c r="AE29" s="19"/>
      <c r="AF29" s="19" t="n">
        <v>0.0978103852306256</v>
      </c>
      <c r="AG29" s="19"/>
      <c r="AH29" s="19" t="n">
        <v>0.0886289101020262</v>
      </c>
      <c r="AI29" s="19"/>
      <c r="AJ29" s="19" t="n">
        <v>0.0929727674590959</v>
      </c>
      <c r="AK29" s="19" t="n">
        <v>0.087736607991581</v>
      </c>
      <c r="AL29" s="19" t="n">
        <v>0.123697902660381</v>
      </c>
      <c r="AM29" s="19" t="n">
        <v>0.0473779627030438</v>
      </c>
      <c r="AN29" s="19" t="n">
        <v>0.0885105197862822</v>
      </c>
      <c r="AO29" s="19" t="n">
        <v>0.0904841566288673</v>
      </c>
      <c r="AP29" s="19" t="n">
        <v>0.0535587168810355</v>
      </c>
    </row>
    <row r="30">
      <c r="B30" s="20" t="s">
        <v>485</v>
      </c>
      <c r="C30" s="19" t="n">
        <v>0.0789878978429101</v>
      </c>
      <c r="D30" s="19" t="n">
        <v>0.113925837274874</v>
      </c>
      <c r="E30" s="19" t="n">
        <v>0.0439631759088886</v>
      </c>
      <c r="F30" s="19"/>
      <c r="G30" s="19" t="n">
        <v>0.0867536082408241</v>
      </c>
      <c r="H30" s="19" t="n">
        <v>0.0783808871554657</v>
      </c>
      <c r="I30" s="19" t="n">
        <v>0.0776387530820707</v>
      </c>
      <c r="J30" s="19" t="n">
        <v>0.122893027264751</v>
      </c>
      <c r="K30" s="19" t="n">
        <v>0.0732739646360914</v>
      </c>
      <c r="L30" s="19" t="n">
        <v>0.0476757041738289</v>
      </c>
      <c r="M30" s="19"/>
      <c r="N30" s="19" t="n">
        <v>0.099815785991999</v>
      </c>
      <c r="O30" s="19" t="n">
        <v>0.0884629542484743</v>
      </c>
      <c r="P30" s="19" t="n">
        <v>0.0625685081263596</v>
      </c>
      <c r="Q30" s="19" t="n">
        <v>0.0823268026534234</v>
      </c>
      <c r="R30" s="19" t="n">
        <v>0.0793970861788181</v>
      </c>
      <c r="S30" s="19"/>
      <c r="T30" s="19" t="n">
        <v>0.0428267727607376</v>
      </c>
      <c r="U30" s="19" t="n">
        <v>0.0659937363441355</v>
      </c>
      <c r="V30" s="19" t="n">
        <v>0.0602660708624547</v>
      </c>
      <c r="W30" s="19" t="n">
        <v>0.0905831327558146</v>
      </c>
      <c r="X30" s="19"/>
      <c r="Y30" s="19" t="n">
        <v>0.0858320115986888</v>
      </c>
      <c r="Z30" s="19" t="n">
        <v>0.161521389633008</v>
      </c>
      <c r="AA30" s="19" t="n">
        <v>0.0429511940657066</v>
      </c>
      <c r="AB30" s="19" t="n">
        <v>0.0607062313247802</v>
      </c>
      <c r="AC30" s="19" t="n">
        <v>0.103215694895626</v>
      </c>
      <c r="AD30" s="19" t="n">
        <v>0.026483739758469</v>
      </c>
      <c r="AE30" s="19"/>
      <c r="AF30" s="19" t="n">
        <v>0.0782750168199347</v>
      </c>
      <c r="AG30" s="19"/>
      <c r="AH30" s="19" t="n">
        <v>0.078034799893485</v>
      </c>
      <c r="AI30" s="19"/>
      <c r="AJ30" s="19" t="n">
        <v>0.101665110741948</v>
      </c>
      <c r="AK30" s="19" t="n">
        <v>0.0550420205879171</v>
      </c>
      <c r="AL30" s="19" t="n">
        <v>0.0668921345588756</v>
      </c>
      <c r="AM30" s="19" t="n">
        <v>0.0370094602643374</v>
      </c>
      <c r="AN30" s="19" t="n">
        <v>0.0630321767255324</v>
      </c>
      <c r="AO30" s="19" t="n">
        <v>0.084201938789331</v>
      </c>
      <c r="AP30" s="19" t="n">
        <v>0.119050036507752</v>
      </c>
    </row>
    <row r="31">
      <c r="B31" s="20" t="s">
        <v>486</v>
      </c>
      <c r="C31" s="19" t="n">
        <v>0.0708190030184349</v>
      </c>
      <c r="D31" s="19" t="n">
        <v>0.11158880479387</v>
      </c>
      <c r="E31" s="19" t="n">
        <v>0.0299479329523104</v>
      </c>
      <c r="F31" s="19"/>
      <c r="G31" s="19" t="n">
        <v>0.122984955762374</v>
      </c>
      <c r="H31" s="19" t="n">
        <v>0.13866650488409</v>
      </c>
      <c r="I31" s="19" t="n">
        <v>0.0695226030914715</v>
      </c>
      <c r="J31" s="19" t="n">
        <v>0.0696406180746976</v>
      </c>
      <c r="K31" s="19" t="n">
        <v>0.0513728406409043</v>
      </c>
      <c r="L31" s="19" t="n">
        <v>0.00966840532420375</v>
      </c>
      <c r="M31" s="19"/>
      <c r="N31" s="19" t="n">
        <v>0.0629838728416086</v>
      </c>
      <c r="O31" s="19" t="n">
        <v>0.0845516520813526</v>
      </c>
      <c r="P31" s="19" t="n">
        <v>0.0701584403184591</v>
      </c>
      <c r="Q31" s="19" t="n">
        <v>0.0648544850283507</v>
      </c>
      <c r="R31" s="19" t="n">
        <v>0.0699201789058566</v>
      </c>
      <c r="S31" s="19"/>
      <c r="T31" s="19" t="n">
        <v>0.127478739209334</v>
      </c>
      <c r="U31" s="19" t="n">
        <v>0.0616841745585235</v>
      </c>
      <c r="V31" s="19" t="n">
        <v>0.0901656162514485</v>
      </c>
      <c r="W31" s="19" t="n">
        <v>0.0670135144067067</v>
      </c>
      <c r="X31" s="19"/>
      <c r="Y31" s="19" t="n">
        <v>0.0957402379384203</v>
      </c>
      <c r="Z31" s="19" t="n">
        <v>0.106738865274457</v>
      </c>
      <c r="AA31" s="19" t="n">
        <v>0.025606087172562</v>
      </c>
      <c r="AB31" s="19" t="n">
        <v>0.119464998776267</v>
      </c>
      <c r="AC31" s="19" t="n">
        <v>0.052369202620543</v>
      </c>
      <c r="AD31" s="19" t="n">
        <v>0.0219747324597335</v>
      </c>
      <c r="AE31" s="19"/>
      <c r="AF31" s="19" t="n">
        <v>0.065974903155378</v>
      </c>
      <c r="AG31" s="19"/>
      <c r="AH31" s="19" t="n">
        <v>0.0701386664555986</v>
      </c>
      <c r="AI31" s="19"/>
      <c r="AJ31" s="19" t="n">
        <v>0.0983018259143814</v>
      </c>
      <c r="AK31" s="19" t="n">
        <v>0.048540017636003</v>
      </c>
      <c r="AL31" s="19" t="n">
        <v>0.0753921681628904</v>
      </c>
      <c r="AM31" s="19" t="n">
        <v>0.0596619826704334</v>
      </c>
      <c r="AN31" s="19" t="n">
        <v>0.0877858560744644</v>
      </c>
      <c r="AO31" s="19" t="n">
        <v>0.0940093798866702</v>
      </c>
      <c r="AP31" s="19" t="n">
        <v>0.0334807856364985</v>
      </c>
    </row>
    <row r="32">
      <c r="B32" s="20" t="s">
        <v>487</v>
      </c>
      <c r="C32" s="19" t="n">
        <v>0.0701994274341926</v>
      </c>
      <c r="D32" s="19" t="n">
        <v>0.0566506522557763</v>
      </c>
      <c r="E32" s="19" t="n">
        <v>0.0837818564751125</v>
      </c>
      <c r="F32" s="19"/>
      <c r="G32" s="19" t="n">
        <v>0.114253843737301</v>
      </c>
      <c r="H32" s="19" t="n">
        <v>0.099940273009215</v>
      </c>
      <c r="I32" s="19" t="n">
        <v>0.0569241506816478</v>
      </c>
      <c r="J32" s="19" t="n">
        <v>0.074877966423586</v>
      </c>
      <c r="K32" s="19" t="n">
        <v>0.0212880366719961</v>
      </c>
      <c r="L32" s="19" t="n">
        <v>0.0653271690059618</v>
      </c>
      <c r="M32" s="19"/>
      <c r="N32" s="19" t="n">
        <v>0.0825247678628214</v>
      </c>
      <c r="O32" s="19" t="n">
        <v>0.0544632892868602</v>
      </c>
      <c r="P32" s="19" t="n">
        <v>0.0401691641323287</v>
      </c>
      <c r="Q32" s="19" t="n">
        <v>0.0733743530450836</v>
      </c>
      <c r="R32" s="19" t="n">
        <v>0.134029202626819</v>
      </c>
      <c r="S32" s="19"/>
      <c r="T32" s="19" t="n">
        <v>0.0527178241423165</v>
      </c>
      <c r="U32" s="19" t="n">
        <v>0.0847013318395031</v>
      </c>
      <c r="V32" s="19" t="n">
        <v>0.085870265431432</v>
      </c>
      <c r="W32" s="19" t="n">
        <v>0.0657292301885065</v>
      </c>
      <c r="X32" s="19"/>
      <c r="Y32" s="19" t="n">
        <v>0.0652769101263639</v>
      </c>
      <c r="Z32" s="19" t="n">
        <v>0.0981002711213548</v>
      </c>
      <c r="AA32" s="19" t="n">
        <v>0.0591144322204733</v>
      </c>
      <c r="AB32" s="19" t="n">
        <v>0.0981023278259963</v>
      </c>
      <c r="AC32" s="19" t="n">
        <v>0.173227633508267</v>
      </c>
      <c r="AD32" s="19" t="n">
        <v>0</v>
      </c>
      <c r="AE32" s="19"/>
      <c r="AF32" s="19" t="n">
        <v>0.0598282521590795</v>
      </c>
      <c r="AG32" s="19"/>
      <c r="AH32" s="19" t="n">
        <v>0.0691714836204951</v>
      </c>
      <c r="AI32" s="19"/>
      <c r="AJ32" s="19" t="n">
        <v>0.0981453642141459</v>
      </c>
      <c r="AK32" s="19" t="n">
        <v>0.067408282041647</v>
      </c>
      <c r="AL32" s="19" t="n">
        <v>0.0570116642940142</v>
      </c>
      <c r="AM32" s="19" t="n">
        <v>0.0585203827538929</v>
      </c>
      <c r="AN32" s="19" t="n">
        <v>0.0594447813582565</v>
      </c>
      <c r="AO32" s="19" t="n">
        <v>0.0657975434830565</v>
      </c>
      <c r="AP32" s="19" t="n">
        <v>0.0586086196499301</v>
      </c>
    </row>
    <row r="33">
      <c r="B33" s="20" t="s">
        <v>488</v>
      </c>
      <c r="C33" s="19" t="n">
        <v>0.0629615660593838</v>
      </c>
      <c r="D33" s="19" t="n">
        <v>0.0588223134235307</v>
      </c>
      <c r="E33" s="19" t="n">
        <v>0.0671111002031401</v>
      </c>
      <c r="F33" s="19"/>
      <c r="G33" s="19" t="n">
        <v>0.120114086805718</v>
      </c>
      <c r="H33" s="19" t="n">
        <v>0.0551576072830754</v>
      </c>
      <c r="I33" s="19" t="n">
        <v>0.0254331728975242</v>
      </c>
      <c r="J33" s="19" t="n">
        <v>0.0850923822469506</v>
      </c>
      <c r="K33" s="19" t="n">
        <v>0.062287692131577</v>
      </c>
      <c r="L33" s="19" t="n">
        <v>0.0527437974574302</v>
      </c>
      <c r="M33" s="19"/>
      <c r="N33" s="19" t="n">
        <v>0.0732694731114101</v>
      </c>
      <c r="O33" s="19" t="n">
        <v>0.0857120109480515</v>
      </c>
      <c r="P33" s="19" t="n">
        <v>0.0538849218785618</v>
      </c>
      <c r="Q33" s="19" t="n">
        <v>0.0657145392440042</v>
      </c>
      <c r="R33" s="19" t="n">
        <v>0.0377026596417602</v>
      </c>
      <c r="S33" s="19"/>
      <c r="T33" s="19" t="n">
        <v>0.106371071757624</v>
      </c>
      <c r="U33" s="19" t="n">
        <v>0.0412479705482441</v>
      </c>
      <c r="V33" s="19" t="n">
        <v>0.053364579441544</v>
      </c>
      <c r="W33" s="19" t="n">
        <v>0.0666220193822283</v>
      </c>
      <c r="X33" s="19"/>
      <c r="Y33" s="19" t="n">
        <v>0.0544771790068366</v>
      </c>
      <c r="Z33" s="19" t="n">
        <v>0.051850894034944</v>
      </c>
      <c r="AA33" s="19" t="n">
        <v>0.0614699740142774</v>
      </c>
      <c r="AB33" s="19" t="n">
        <v>0.090557409479102</v>
      </c>
      <c r="AC33" s="19" t="n">
        <v>0.119582311060172</v>
      </c>
      <c r="AD33" s="19" t="n">
        <v>0.0570550729875838</v>
      </c>
      <c r="AE33" s="19"/>
      <c r="AF33" s="19" t="n">
        <v>0.0219893092094218</v>
      </c>
      <c r="AG33" s="19"/>
      <c r="AH33" s="19" t="n">
        <v>0.0592517122914061</v>
      </c>
      <c r="AI33" s="19"/>
      <c r="AJ33" s="19" t="n">
        <v>0.0371896220170484</v>
      </c>
      <c r="AK33" s="19" t="n">
        <v>0.0469761906067524</v>
      </c>
      <c r="AL33" s="19" t="n">
        <v>0.0642891328208214</v>
      </c>
      <c r="AM33" s="19" t="n">
        <v>0.0826282610003301</v>
      </c>
      <c r="AN33" s="19" t="n">
        <v>0.0749592247487793</v>
      </c>
      <c r="AO33" s="19" t="n">
        <v>0.00600238811815806</v>
      </c>
      <c r="AP33" s="19" t="n">
        <v>0.140066656499396</v>
      </c>
    </row>
    <row r="34">
      <c r="B34" s="20" t="s">
        <v>489</v>
      </c>
      <c r="C34" s="19" t="n">
        <v>0.0584342310316051</v>
      </c>
      <c r="D34" s="19" t="n">
        <v>0.0538623693304415</v>
      </c>
      <c r="E34" s="19" t="n">
        <v>0.0630174488002397</v>
      </c>
      <c r="F34" s="19"/>
      <c r="G34" s="19" t="n">
        <v>0.0491523740257037</v>
      </c>
      <c r="H34" s="19" t="n">
        <v>0.102928600776533</v>
      </c>
      <c r="I34" s="19" t="n">
        <v>0.0474109174941039</v>
      </c>
      <c r="J34" s="19" t="n">
        <v>0.0522316071821343</v>
      </c>
      <c r="K34" s="19" t="n">
        <v>0.0596655162424793</v>
      </c>
      <c r="L34" s="19" t="n">
        <v>0.0409151483790574</v>
      </c>
      <c r="M34" s="19"/>
      <c r="N34" s="19" t="n">
        <v>0.0267975407168682</v>
      </c>
      <c r="O34" s="19" t="n">
        <v>0.0459434797604883</v>
      </c>
      <c r="P34" s="19" t="n">
        <v>0.0795801426565368</v>
      </c>
      <c r="Q34" s="19" t="n">
        <v>0.0538643615936276</v>
      </c>
      <c r="R34" s="19" t="n">
        <v>0.0632408684642862</v>
      </c>
      <c r="S34" s="19"/>
      <c r="T34" s="19" t="n">
        <v>0.0519293686260954</v>
      </c>
      <c r="U34" s="19" t="n">
        <v>0.0171531582489115</v>
      </c>
      <c r="V34" s="19" t="n">
        <v>0.0468243394197204</v>
      </c>
      <c r="W34" s="19" t="n">
        <v>0.0795681426208325</v>
      </c>
      <c r="X34" s="19"/>
      <c r="Y34" s="19" t="n">
        <v>0.08744731898585</v>
      </c>
      <c r="Z34" s="19" t="n">
        <v>0.0610906660003459</v>
      </c>
      <c r="AA34" s="19" t="n">
        <v>0.0342834280031044</v>
      </c>
      <c r="AB34" s="19" t="n">
        <v>0.0107080223356127</v>
      </c>
      <c r="AC34" s="19" t="n">
        <v>0.0566027596411376</v>
      </c>
      <c r="AD34" s="19" t="n">
        <v>0.0263502939328408</v>
      </c>
      <c r="AE34" s="19"/>
      <c r="AF34" s="19" t="n">
        <v>0.0164418849908008</v>
      </c>
      <c r="AG34" s="19"/>
      <c r="AH34" s="19" t="n">
        <v>0.06048180063302</v>
      </c>
      <c r="AI34" s="19"/>
      <c r="AJ34" s="19" t="n">
        <v>0.0884572453184466</v>
      </c>
      <c r="AK34" s="19" t="n">
        <v>0.0226117425769446</v>
      </c>
      <c r="AL34" s="19" t="n">
        <v>0.0703050801248301</v>
      </c>
      <c r="AM34" s="19" t="n">
        <v>0.0806643495072203</v>
      </c>
      <c r="AN34" s="19" t="n">
        <v>0.054752052900906</v>
      </c>
      <c r="AO34" s="19" t="n">
        <v>0.0295719095076334</v>
      </c>
      <c r="AP34" s="19" t="n">
        <v>0.0463465495707146</v>
      </c>
    </row>
    <row r="35">
      <c r="B35" s="20" t="s">
        <v>490</v>
      </c>
      <c r="C35" s="19" t="n">
        <v>0.0563481067395869</v>
      </c>
      <c r="D35" s="19" t="n">
        <v>0.0588998435664553</v>
      </c>
      <c r="E35" s="19" t="n">
        <v>0.0537900316423445</v>
      </c>
      <c r="F35" s="19"/>
      <c r="G35" s="19" t="n">
        <v>0.137465873041241</v>
      </c>
      <c r="H35" s="19" t="n">
        <v>0.0768096853220165</v>
      </c>
      <c r="I35" s="19" t="n">
        <v>0.0438894986617308</v>
      </c>
      <c r="J35" s="19" t="n">
        <v>0.0427081641851391</v>
      </c>
      <c r="K35" s="19" t="n">
        <v>0.0407498358045095</v>
      </c>
      <c r="L35" s="19" t="n">
        <v>0.0321590169505663</v>
      </c>
      <c r="M35" s="19"/>
      <c r="N35" s="19" t="n">
        <v>0.0574698978005933</v>
      </c>
      <c r="O35" s="19" t="n">
        <v>0.0606788704210629</v>
      </c>
      <c r="P35" s="19" t="n">
        <v>0.0267239272954758</v>
      </c>
      <c r="Q35" s="19" t="n">
        <v>0.0663165238259499</v>
      </c>
      <c r="R35" s="19" t="n">
        <v>0.082235723437884</v>
      </c>
      <c r="S35" s="19"/>
      <c r="T35" s="19" t="n">
        <v>0.0617897386105725</v>
      </c>
      <c r="U35" s="19" t="n">
        <v>0.035583348908981</v>
      </c>
      <c r="V35" s="19" t="n">
        <v>0.0616973498295785</v>
      </c>
      <c r="W35" s="19" t="n">
        <v>0.0542521282926652</v>
      </c>
      <c r="X35" s="19"/>
      <c r="Y35" s="19" t="n">
        <v>0.0571416373068744</v>
      </c>
      <c r="Z35" s="19" t="n">
        <v>0.053934221764583</v>
      </c>
      <c r="AA35" s="19" t="n">
        <v>0.0301282843949532</v>
      </c>
      <c r="AB35" s="19" t="n">
        <v>0.0101650070523236</v>
      </c>
      <c r="AC35" s="19" t="n">
        <v>0.204872835557771</v>
      </c>
      <c r="AD35" s="19" t="n">
        <v>0.0698715854993065</v>
      </c>
      <c r="AE35" s="19"/>
      <c r="AF35" s="19" t="n">
        <v>0.0493524337924607</v>
      </c>
      <c r="AG35" s="19"/>
      <c r="AH35" s="19" t="n">
        <v>0.0578442564327404</v>
      </c>
      <c r="AI35" s="19"/>
      <c r="AJ35" s="19" t="n">
        <v>0.0669376179891897</v>
      </c>
      <c r="AK35" s="19" t="n">
        <v>0.0435503714364752</v>
      </c>
      <c r="AL35" s="19" t="n">
        <v>0.0622803772375925</v>
      </c>
      <c r="AM35" s="19" t="n">
        <v>0.0631513760712689</v>
      </c>
      <c r="AN35" s="19" t="n">
        <v>0.0456856224733211</v>
      </c>
      <c r="AO35" s="19" t="n">
        <v>0.0719179487480158</v>
      </c>
      <c r="AP35" s="19" t="n">
        <v>0.0405525885012479</v>
      </c>
    </row>
    <row r="36">
      <c r="B36" s="20" t="s">
        <v>491</v>
      </c>
      <c r="C36" s="19" t="n">
        <v>0.0483793304679633</v>
      </c>
      <c r="D36" s="19" t="n">
        <v>0.040784319644254</v>
      </c>
      <c r="E36" s="19" t="n">
        <v>0.055993206572601</v>
      </c>
      <c r="F36" s="19"/>
      <c r="G36" s="19" t="n">
        <v>0.156804865954267</v>
      </c>
      <c r="H36" s="19" t="n">
        <v>0.0528181817456034</v>
      </c>
      <c r="I36" s="19" t="n">
        <v>0.0496737109859684</v>
      </c>
      <c r="J36" s="19" t="n">
        <v>0.0363793113619095</v>
      </c>
      <c r="K36" s="19" t="n">
        <v>0.0224565996090002</v>
      </c>
      <c r="L36" s="19" t="n">
        <v>0.0191812900989359</v>
      </c>
      <c r="M36" s="19"/>
      <c r="N36" s="19" t="n">
        <v>0.0247867027790223</v>
      </c>
      <c r="O36" s="19" t="n">
        <v>0.0592926546290434</v>
      </c>
      <c r="P36" s="19" t="n">
        <v>0.0534558631294986</v>
      </c>
      <c r="Q36" s="19" t="n">
        <v>0.0360862603781704</v>
      </c>
      <c r="R36" s="19" t="n">
        <v>0.061447071071796</v>
      </c>
      <c r="S36" s="19"/>
      <c r="T36" s="19" t="n">
        <v>0.106891048280807</v>
      </c>
      <c r="U36" s="19" t="n">
        <v>0.0744669493022228</v>
      </c>
      <c r="V36" s="19" t="n">
        <v>0.0282421231666855</v>
      </c>
      <c r="W36" s="19" t="n">
        <v>0.0353243387557875</v>
      </c>
      <c r="X36" s="19"/>
      <c r="Y36" s="19" t="n">
        <v>0.0527413249053964</v>
      </c>
      <c r="Z36" s="19" t="n">
        <v>0.0325798191023702</v>
      </c>
      <c r="AA36" s="19" t="n">
        <v>0.027521472908686</v>
      </c>
      <c r="AB36" s="19" t="n">
        <v>0.0515203717983272</v>
      </c>
      <c r="AC36" s="19" t="n">
        <v>0.170997224589097</v>
      </c>
      <c r="AD36" s="19" t="n">
        <v>0.0150105433904952</v>
      </c>
      <c r="AE36" s="19"/>
      <c r="AF36" s="19" t="n">
        <v>0.0363840649587352</v>
      </c>
      <c r="AG36" s="19"/>
      <c r="AH36" s="19" t="n">
        <v>0.0468985807416887</v>
      </c>
      <c r="AI36" s="19"/>
      <c r="AJ36" s="19" t="n">
        <v>0.0559299963641671</v>
      </c>
      <c r="AK36" s="19" t="n">
        <v>0.0521467689561528</v>
      </c>
      <c r="AL36" s="19" t="n">
        <v>0.0615373745757795</v>
      </c>
      <c r="AM36" s="19" t="n">
        <v>0.0439955992502946</v>
      </c>
      <c r="AN36" s="19" t="n">
        <v>0</v>
      </c>
      <c r="AO36" s="19" t="n">
        <v>0.0757961917766598</v>
      </c>
      <c r="AP36" s="19" t="n">
        <v>0.0273743287727265</v>
      </c>
    </row>
    <row r="37">
      <c r="B37" s="20" t="s">
        <v>492</v>
      </c>
      <c r="C37" s="19" t="n">
        <v>0.0428061641737526</v>
      </c>
      <c r="D37" s="19" t="n">
        <v>0.0500915778458518</v>
      </c>
      <c r="E37" s="19" t="n">
        <v>0.0355026542304575</v>
      </c>
      <c r="F37" s="19"/>
      <c r="G37" s="19" t="n">
        <v>0.0409539447360236</v>
      </c>
      <c r="H37" s="19" t="n">
        <v>0.0232319212792892</v>
      </c>
      <c r="I37" s="19" t="n">
        <v>0.0329263034991147</v>
      </c>
      <c r="J37" s="19" t="n">
        <v>0.0578349744403236</v>
      </c>
      <c r="K37" s="19" t="n">
        <v>0.0606931395388598</v>
      </c>
      <c r="L37" s="19" t="n">
        <v>0.0424828724691992</v>
      </c>
      <c r="M37" s="19"/>
      <c r="N37" s="19" t="n">
        <v>0.118918164176151</v>
      </c>
      <c r="O37" s="19" t="n">
        <v>0.0184943636452399</v>
      </c>
      <c r="P37" s="19" t="n">
        <v>0.0321835035160594</v>
      </c>
      <c r="Q37" s="19" t="n">
        <v>0.0523307326209129</v>
      </c>
      <c r="R37" s="19" t="n">
        <v>0.041085895504958</v>
      </c>
      <c r="S37" s="19"/>
      <c r="T37" s="19" t="n">
        <v>0</v>
      </c>
      <c r="U37" s="19" t="n">
        <v>0.0374478197026304</v>
      </c>
      <c r="V37" s="19" t="n">
        <v>0.0721625759926218</v>
      </c>
      <c r="W37" s="19" t="n">
        <v>0.0402328670823516</v>
      </c>
      <c r="X37" s="19"/>
      <c r="Y37" s="19" t="n">
        <v>0.054249342785543</v>
      </c>
      <c r="Z37" s="19" t="n">
        <v>0.0268395386244036</v>
      </c>
      <c r="AA37" s="19" t="n">
        <v>0.04404232162973</v>
      </c>
      <c r="AB37" s="19" t="n">
        <v>0.0172440861048504</v>
      </c>
      <c r="AC37" s="19" t="n">
        <v>0.0349683048766299</v>
      </c>
      <c r="AD37" s="19" t="n">
        <v>0.0109043384245393</v>
      </c>
      <c r="AE37" s="19"/>
      <c r="AF37" s="19" t="n">
        <v>0.0424181110391535</v>
      </c>
      <c r="AG37" s="19"/>
      <c r="AH37" s="19" t="n">
        <v>0.0428797682076654</v>
      </c>
      <c r="AI37" s="19"/>
      <c r="AJ37" s="19" t="n">
        <v>0.0553055043688649</v>
      </c>
      <c r="AK37" s="19" t="n">
        <v>0.0245251582048796</v>
      </c>
      <c r="AL37" s="19" t="n">
        <v>0.0340797942650071</v>
      </c>
      <c r="AM37" s="19" t="n">
        <v>0.0645557665844214</v>
      </c>
      <c r="AN37" s="19" t="n">
        <v>0.0791255900528449</v>
      </c>
      <c r="AO37" s="19" t="n">
        <v>0.00751767772529981</v>
      </c>
      <c r="AP37" s="19" t="n">
        <v>0.0441603260710927</v>
      </c>
    </row>
    <row r="38">
      <c r="B38" s="20" t="s">
        <v>493</v>
      </c>
      <c r="C38" s="19" t="n">
        <v>0.0152748825359363</v>
      </c>
      <c r="D38" s="19" t="n">
        <v>0.0243485116794546</v>
      </c>
      <c r="E38" s="19" t="n">
        <v>0.00617871536491484</v>
      </c>
      <c r="F38" s="19"/>
      <c r="G38" s="19" t="n">
        <v>0.0262181078027579</v>
      </c>
      <c r="H38" s="19" t="n">
        <v>0.0596971683734574</v>
      </c>
      <c r="I38" s="19" t="n">
        <v>0.0126053003808585</v>
      </c>
      <c r="J38" s="19" t="n">
        <v>0</v>
      </c>
      <c r="K38" s="19" t="n">
        <v>0</v>
      </c>
      <c r="L38" s="19" t="n">
        <v>0</v>
      </c>
      <c r="M38" s="19"/>
      <c r="N38" s="19" t="n">
        <v>0</v>
      </c>
      <c r="O38" s="19" t="n">
        <v>0.00406185295108308</v>
      </c>
      <c r="P38" s="19" t="n">
        <v>0.0043479607251787</v>
      </c>
      <c r="Q38" s="19" t="n">
        <v>0.0249176661506939</v>
      </c>
      <c r="R38" s="19" t="n">
        <v>0.0373177631649279</v>
      </c>
      <c r="S38" s="19"/>
      <c r="T38" s="19" t="n">
        <v>0.0375396160469883</v>
      </c>
      <c r="U38" s="19" t="n">
        <v>0.00873480244683612</v>
      </c>
      <c r="V38" s="19" t="n">
        <v>0</v>
      </c>
      <c r="W38" s="19" t="n">
        <v>0.022683961500362</v>
      </c>
      <c r="X38" s="19"/>
      <c r="Y38" s="19" t="n">
        <v>0.0281558210355087</v>
      </c>
      <c r="Z38" s="19" t="n">
        <v>0.00652939346790584</v>
      </c>
      <c r="AA38" s="19" t="n">
        <v>0</v>
      </c>
      <c r="AB38" s="19" t="n">
        <v>0.0177691296282499</v>
      </c>
      <c r="AC38" s="19" t="n">
        <v>0.0265363480764513</v>
      </c>
      <c r="AD38" s="19" t="n">
        <v>0</v>
      </c>
      <c r="AE38" s="19"/>
      <c r="AF38" s="19" t="n">
        <v>0.015414722143397</v>
      </c>
      <c r="AG38" s="19"/>
      <c r="AH38" s="19" t="n">
        <v>0.0143392464281384</v>
      </c>
      <c r="AI38" s="19"/>
      <c r="AJ38" s="19" t="n">
        <v>0.0346395707375625</v>
      </c>
      <c r="AK38" s="19" t="n">
        <v>0.00792547527804173</v>
      </c>
      <c r="AL38" s="19" t="n">
        <v>0.0104791763129288</v>
      </c>
      <c r="AM38" s="19" t="n">
        <v>0.0297073531303476</v>
      </c>
      <c r="AN38" s="19" t="n">
        <v>0.0117360099154147</v>
      </c>
      <c r="AO38" s="19" t="n">
        <v>0</v>
      </c>
      <c r="AP38" s="19" t="n">
        <v>0</v>
      </c>
    </row>
    <row r="39">
      <c r="B39" s="20" t="s">
        <v>494</v>
      </c>
      <c r="C39" s="19" t="n">
        <v>0.0132396623604266</v>
      </c>
      <c r="D39" s="19" t="n">
        <v>0.0211815888755554</v>
      </c>
      <c r="E39" s="19" t="n">
        <v>0.00527800885895148</v>
      </c>
      <c r="F39" s="19"/>
      <c r="G39" s="19" t="n">
        <v>0.0199638013964323</v>
      </c>
      <c r="H39" s="19" t="n">
        <v>0.0216816583534902</v>
      </c>
      <c r="I39" s="19" t="n">
        <v>0.0251254842194295</v>
      </c>
      <c r="J39" s="19" t="n">
        <v>0.0101752354157846</v>
      </c>
      <c r="K39" s="19" t="n">
        <v>0.00941213354114694</v>
      </c>
      <c r="L39" s="19" t="n">
        <v>0</v>
      </c>
      <c r="M39" s="19"/>
      <c r="N39" s="19" t="n">
        <v>0.0156007453540655</v>
      </c>
      <c r="O39" s="19" t="n">
        <v>0.00553154596439772</v>
      </c>
      <c r="P39" s="19" t="n">
        <v>0.00920011300832359</v>
      </c>
      <c r="Q39" s="19" t="n">
        <v>0.016398699874401</v>
      </c>
      <c r="R39" s="19" t="n">
        <v>0.0236164446960265</v>
      </c>
      <c r="S39" s="19"/>
      <c r="T39" s="19" t="n">
        <v>0.0180630081603473</v>
      </c>
      <c r="U39" s="19" t="n">
        <v>0.003812490770145</v>
      </c>
      <c r="V39" s="19" t="n">
        <v>0.0265739417674908</v>
      </c>
      <c r="W39" s="19" t="n">
        <v>0.0128337042299762</v>
      </c>
      <c r="X39" s="19"/>
      <c r="Y39" s="19" t="n">
        <v>0.0262209890650647</v>
      </c>
      <c r="Z39" s="19" t="n">
        <v>0.00581625269137388</v>
      </c>
      <c r="AA39" s="19" t="n">
        <v>0</v>
      </c>
      <c r="AB39" s="19" t="n">
        <v>0.0136294887239896</v>
      </c>
      <c r="AC39" s="19" t="n">
        <v>0.0112740393041935</v>
      </c>
      <c r="AD39" s="19" t="n">
        <v>0</v>
      </c>
      <c r="AE39" s="19"/>
      <c r="AF39" s="19" t="n">
        <v>0.0154070160190052</v>
      </c>
      <c r="AG39" s="19"/>
      <c r="AH39" s="19" t="n">
        <v>0.0122077372930915</v>
      </c>
      <c r="AI39" s="19"/>
      <c r="AJ39" s="19" t="n">
        <v>0.0225437143796177</v>
      </c>
      <c r="AK39" s="19" t="n">
        <v>0.00380495296326373</v>
      </c>
      <c r="AL39" s="19" t="n">
        <v>0.0260365315274146</v>
      </c>
      <c r="AM39" s="19" t="n">
        <v>0</v>
      </c>
      <c r="AN39" s="19" t="n">
        <v>0.0115699226517589</v>
      </c>
      <c r="AO39" s="19" t="n">
        <v>0.0208302478265686</v>
      </c>
      <c r="AP39" s="19" t="n">
        <v>0</v>
      </c>
    </row>
    <row r="40">
      <c r="B40" s="20" t="s">
        <v>495</v>
      </c>
      <c r="C40" s="19" t="n">
        <v>0.0101610302390998</v>
      </c>
      <c r="D40" s="19" t="n">
        <v>0.0130536819131948</v>
      </c>
      <c r="E40" s="19" t="n">
        <v>0.00726119349473602</v>
      </c>
      <c r="F40" s="19"/>
      <c r="G40" s="19" t="n">
        <v>0.0265749026760769</v>
      </c>
      <c r="H40" s="19" t="n">
        <v>0.0146639807594773</v>
      </c>
      <c r="I40" s="19" t="n">
        <v>0.0240368095332514</v>
      </c>
      <c r="J40" s="19" t="n">
        <v>0</v>
      </c>
      <c r="K40" s="19" t="n">
        <v>0.00515631685124906</v>
      </c>
      <c r="L40" s="19" t="n">
        <v>0</v>
      </c>
      <c r="M40" s="19"/>
      <c r="N40" s="19" t="n">
        <v>0.0156007453540655</v>
      </c>
      <c r="O40" s="19" t="n">
        <v>0.0053704238866671</v>
      </c>
      <c r="P40" s="19" t="n">
        <v>0.00395873534475218</v>
      </c>
      <c r="Q40" s="19" t="n">
        <v>0.0157931073617097</v>
      </c>
      <c r="R40" s="19" t="n">
        <v>0.0136688811295198</v>
      </c>
      <c r="S40" s="19"/>
      <c r="T40" s="19" t="n">
        <v>0.0320533965013535</v>
      </c>
      <c r="U40" s="19" t="n">
        <v>0.0061341931775798</v>
      </c>
      <c r="V40" s="19" t="n">
        <v>0.00975322536541601</v>
      </c>
      <c r="W40" s="19" t="n">
        <v>0.0117968935351127</v>
      </c>
      <c r="X40" s="19"/>
      <c r="Y40" s="19" t="n">
        <v>0.0158350667578526</v>
      </c>
      <c r="Z40" s="19" t="n">
        <v>0</v>
      </c>
      <c r="AA40" s="19" t="n">
        <v>0.0040837584214899</v>
      </c>
      <c r="AB40" s="19" t="n">
        <v>0.0257752436076431</v>
      </c>
      <c r="AC40" s="19" t="n">
        <v>0.0118762991565543</v>
      </c>
      <c r="AD40" s="19" t="n">
        <v>0</v>
      </c>
      <c r="AE40" s="19"/>
      <c r="AF40" s="19" t="n">
        <v>0.00926270941710311</v>
      </c>
      <c r="AG40" s="19"/>
      <c r="AH40" s="19" t="n">
        <v>0.0101080184559908</v>
      </c>
      <c r="AI40" s="19"/>
      <c r="AJ40" s="19" t="n">
        <v>0.0239063861834718</v>
      </c>
      <c r="AK40" s="19" t="n">
        <v>0</v>
      </c>
      <c r="AL40" s="19" t="n">
        <v>0.00761106382183483</v>
      </c>
      <c r="AM40" s="19" t="n">
        <v>0.0119519687984885</v>
      </c>
      <c r="AN40" s="19" t="n">
        <v>0.0115699226517589</v>
      </c>
      <c r="AO40" s="19" t="n">
        <v>0</v>
      </c>
      <c r="AP40" s="19" t="n">
        <v>0.00775878710080766</v>
      </c>
    </row>
    <row r="41">
      <c r="B41" s="20" t="s">
        <v>496</v>
      </c>
      <c r="C41" s="19" t="n">
        <v>0.00439143187255149</v>
      </c>
      <c r="D41" s="19" t="n">
        <v>0.00601559507589327</v>
      </c>
      <c r="E41" s="19" t="n">
        <v>0.00276323440305585</v>
      </c>
      <c r="F41" s="19"/>
      <c r="G41" s="19" t="n">
        <v>0.00950644730920625</v>
      </c>
      <c r="H41" s="19" t="n">
        <v>0</v>
      </c>
      <c r="I41" s="19" t="n">
        <v>0</v>
      </c>
      <c r="J41" s="19" t="n">
        <v>0.00377949928609923</v>
      </c>
      <c r="K41" s="19" t="n">
        <v>0.0178738356525742</v>
      </c>
      <c r="L41" s="19" t="n">
        <v>0</v>
      </c>
      <c r="M41" s="19"/>
      <c r="N41" s="19" t="n">
        <v>0</v>
      </c>
      <c r="O41" s="19" t="n">
        <v>0.00497161682776808</v>
      </c>
      <c r="P41" s="19" t="n">
        <v>0</v>
      </c>
      <c r="Q41" s="19" t="n">
        <v>0.00568278082819015</v>
      </c>
      <c r="R41" s="19" t="n">
        <v>0.0107515786844661</v>
      </c>
      <c r="S41" s="19"/>
      <c r="T41" s="19" t="n">
        <v>0</v>
      </c>
      <c r="U41" s="19" t="n">
        <v>0.00359044448025417</v>
      </c>
      <c r="V41" s="19" t="n">
        <v>0</v>
      </c>
      <c r="W41" s="19" t="n">
        <v>0.00769586109268421</v>
      </c>
      <c r="X41" s="19"/>
      <c r="Y41" s="19" t="n">
        <v>0.0024495356116782</v>
      </c>
      <c r="Z41" s="19" t="n">
        <v>0.0223186485407077</v>
      </c>
      <c r="AA41" s="19" t="n">
        <v>0</v>
      </c>
      <c r="AB41" s="19" t="n">
        <v>0</v>
      </c>
      <c r="AC41" s="19" t="n">
        <v>0.0179435707751628</v>
      </c>
      <c r="AD41" s="19" t="n">
        <v>0</v>
      </c>
      <c r="AE41" s="19"/>
      <c r="AF41" s="19" t="n">
        <v>0.00336792203732691</v>
      </c>
      <c r="AG41" s="19"/>
      <c r="AH41" s="19" t="n">
        <v>0.00468202702651603</v>
      </c>
      <c r="AI41" s="19"/>
      <c r="AJ41" s="19" t="n">
        <v>0.00696925079274346</v>
      </c>
      <c r="AK41" s="19" t="n">
        <v>0.00546765764405945</v>
      </c>
      <c r="AL41" s="19" t="n">
        <v>0.0098669347705975</v>
      </c>
      <c r="AM41" s="19" t="n">
        <v>0</v>
      </c>
      <c r="AN41" s="19" t="n">
        <v>0</v>
      </c>
      <c r="AO41" s="19" t="n">
        <v>0</v>
      </c>
      <c r="AP41" s="19" t="n">
        <v>0</v>
      </c>
    </row>
    <row r="42">
      <c r="B42" s="20" t="s">
        <v>81</v>
      </c>
      <c r="C42" s="19" t="n">
        <v>0.0095904199069415</v>
      </c>
      <c r="D42" s="19" t="n">
        <v>0.00932088131604188</v>
      </c>
      <c r="E42" s="19" t="n">
        <v>0.00986062800593746</v>
      </c>
      <c r="F42" s="19"/>
      <c r="G42" s="19" t="n">
        <v>0</v>
      </c>
      <c r="H42" s="19" t="n">
        <v>0.00560073801298874</v>
      </c>
      <c r="I42" s="19" t="n">
        <v>0.0171596031939211</v>
      </c>
      <c r="J42" s="19" t="n">
        <v>0.00386741204452658</v>
      </c>
      <c r="K42" s="19" t="n">
        <v>0.0100583709520331</v>
      </c>
      <c r="L42" s="19" t="n">
        <v>0.0156664915313982</v>
      </c>
      <c r="M42" s="19"/>
      <c r="N42" s="19" t="n">
        <v>0</v>
      </c>
      <c r="O42" s="19" t="n">
        <v>0.0105278216251037</v>
      </c>
      <c r="P42" s="19" t="n">
        <v>0.0154998440338425</v>
      </c>
      <c r="Q42" s="19" t="n">
        <v>0.00645455240621932</v>
      </c>
      <c r="R42" s="19" t="n">
        <v>0.00891524049151267</v>
      </c>
      <c r="S42" s="19"/>
      <c r="T42" s="19" t="n">
        <v>0.0199934860743628</v>
      </c>
      <c r="U42" s="19" t="n">
        <v>0.0145697177846542</v>
      </c>
      <c r="V42" s="19" t="n">
        <v>0.0130213693841481</v>
      </c>
      <c r="W42" s="19" t="n">
        <v>0.00478866676333063</v>
      </c>
      <c r="X42" s="19"/>
      <c r="Y42" s="19" t="n">
        <v>0.00737736538832842</v>
      </c>
      <c r="Z42" s="19" t="n">
        <v>0.0106564242040271</v>
      </c>
      <c r="AA42" s="19" t="n">
        <v>0.0104998309125722</v>
      </c>
      <c r="AB42" s="19" t="n">
        <v>0.0150861357413311</v>
      </c>
      <c r="AC42" s="19" t="n">
        <v>0</v>
      </c>
      <c r="AD42" s="19" t="n">
        <v>0.0228111076579113</v>
      </c>
      <c r="AE42" s="19"/>
      <c r="AF42" s="19" t="n">
        <v>0.0147565060811986</v>
      </c>
      <c r="AG42" s="19"/>
      <c r="AH42" s="19" t="n">
        <v>0.00904114588914918</v>
      </c>
      <c r="AI42" s="19"/>
      <c r="AJ42" s="19" t="n">
        <v>0.00985982060116684</v>
      </c>
      <c r="AK42" s="19" t="n">
        <v>0.00350385191446061</v>
      </c>
      <c r="AL42" s="19" t="n">
        <v>0.00933860012214584</v>
      </c>
      <c r="AM42" s="19" t="n">
        <v>0.0199687526376435</v>
      </c>
      <c r="AN42" s="19" t="n">
        <v>0.0201123794942013</v>
      </c>
      <c r="AO42" s="19" t="n">
        <v>0</v>
      </c>
      <c r="AP42" s="19" t="n">
        <v>0.0109301023489295</v>
      </c>
    </row>
    <row r="43">
      <c r="B43" s="20" t="s">
        <v>209</v>
      </c>
      <c r="C43" s="21" t="n">
        <v>0.0510227098221763</v>
      </c>
      <c r="D43" s="21" t="n">
        <v>0.054703888410127</v>
      </c>
      <c r="E43" s="21" t="n">
        <v>0.0473323875384731</v>
      </c>
      <c r="F43" s="21"/>
      <c r="G43" s="21" t="n">
        <v>0.0222156426998269</v>
      </c>
      <c r="H43" s="21" t="n">
        <v>0.0111422745155114</v>
      </c>
      <c r="I43" s="21" t="n">
        <v>0.0950101215270721</v>
      </c>
      <c r="J43" s="21" t="n">
        <v>0.0483545638452305</v>
      </c>
      <c r="K43" s="21" t="n">
        <v>0.0586287958485944</v>
      </c>
      <c r="L43" s="21" t="n">
        <v>0.0601526347458136</v>
      </c>
      <c r="M43" s="21"/>
      <c r="N43" s="21" t="n">
        <v>0.0708907270452632</v>
      </c>
      <c r="O43" s="21" t="n">
        <v>0.0747593859077064</v>
      </c>
      <c r="P43" s="21" t="n">
        <v>0.0604241000696995</v>
      </c>
      <c r="Q43" s="21" t="n">
        <v>0.0286415925815868</v>
      </c>
      <c r="R43" s="21" t="n">
        <v>0.0352685648859654</v>
      </c>
      <c r="S43" s="21"/>
      <c r="T43" s="21" t="n">
        <v>0.0893946983570132</v>
      </c>
      <c r="U43" s="21" t="n">
        <v>0.042377701973206</v>
      </c>
      <c r="V43" s="21" t="n">
        <v>0.0391150255790004</v>
      </c>
      <c r="W43" s="21" t="n">
        <v>0.0484197438678023</v>
      </c>
      <c r="X43" s="21"/>
      <c r="Y43" s="21" t="n">
        <v>0.0412093455779068</v>
      </c>
      <c r="Z43" s="21" t="n">
        <v>0.0189272003102902</v>
      </c>
      <c r="AA43" s="21" t="n">
        <v>0.0623476698744611</v>
      </c>
      <c r="AB43" s="21" t="n">
        <v>0.148557527622756</v>
      </c>
      <c r="AC43" s="21" t="n">
        <v>0.0123269978049894</v>
      </c>
      <c r="AD43" s="21" t="n">
        <v>0.0650856661397059</v>
      </c>
      <c r="AE43" s="21"/>
      <c r="AF43" s="21" t="n">
        <v>0.0523667942762404</v>
      </c>
      <c r="AG43" s="21"/>
      <c r="AH43" s="21" t="n">
        <v>0.0472041879638284</v>
      </c>
      <c r="AI43" s="21"/>
      <c r="AJ43" s="21" t="n">
        <v>0.0528577607022112</v>
      </c>
      <c r="AK43" s="21" t="n">
        <v>0.0837667634041573</v>
      </c>
      <c r="AL43" s="21" t="n">
        <v>0.019038565004423</v>
      </c>
      <c r="AM43" s="21" t="n">
        <v>0.0393607714765747</v>
      </c>
      <c r="AN43" s="21" t="n">
        <v>0.0166841989154099</v>
      </c>
      <c r="AO43" s="21" t="n">
        <v>0.0340278595465818</v>
      </c>
      <c r="AP43" s="21" t="n">
        <v>0.0781229263401732</v>
      </c>
    </row>
    <row r="44">
      <c r="B44" s="18"/>
    </row>
    <row r="45">
      <c r="B45" t="s">
        <v>65</v>
      </c>
    </row>
    <row r="46">
      <c r="B46" t="s">
        <v>66</v>
      </c>
    </row>
    <row r="48">
      <c r="B48" s="9" t="str">
        <f>=HYPERLINK("#'Contents'!A1", "Return to Contents")</f>
      </c>
    </row>
  </sheetData>
  <mergeCells count="9">
    <mergeCell ref="D5:E5"/>
    <mergeCell ref="G5:L5"/>
    <mergeCell ref="N5:R5"/>
    <mergeCell ref="T5:W5"/>
    <mergeCell ref="Y5:AD5"/>
    <mergeCell ref="AF5:AF5"/>
    <mergeCell ref="AH5:AH5"/>
    <mergeCell ref="AJ5:AP5"/>
    <mergeCell ref="D2:AJ2"/>
  </mergeCells>
  <pageMargins left="0.7" right="0.7" top="0.75" bottom="0.75" header="0.3" footer="0.3"/>
  <pageSetup paperSize="9" orientation="portrait" horizontalDpi="300" verticalDpi="300" r:id="rId2"/>
  <drawing r:id="rId1"/>
</worksheet>
</file>

<file path=xl/worksheets/sheet15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2.21" hidden="0" customWidth="1"/>
    <col min="20" max="20" width="10.71" hidden="0" customWidth="1"/>
    <col min="21" max="21" width="10.71" hidden="0" customWidth="1"/>
    <col min="22" max="22" width="10.71" hidden="0" customWidth="1"/>
    <col min="23" max="23" width="10.71" hidden="0" customWidth="1"/>
    <col min="24" max="24" width="2.2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2.21" hidden="0" customWidth="1"/>
    <col min="34" max="34" width="10.71" hidden="0" customWidth="1"/>
    <col min="35" max="35" width="2.2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s>
  <sheetData>
    <row r="2" ht="40" customHeight="1">
      <c r="D2" s="16" t="s">
        <v>499</v>
      </c>
    </row>
    <row r="5" ht="30" customHeight="1">
      <c r="B5" s="17"/>
      <c r="C5" s="17"/>
      <c r="D5" s="17" t="s">
        <v>51</v>
      </c>
      <c r="E5" s="17"/>
      <c r="F5" s="17"/>
      <c r="G5" s="17" t="s">
        <v>52</v>
      </c>
      <c r="H5" s="17"/>
      <c r="I5" s="17"/>
      <c r="J5" s="17"/>
      <c r="K5" s="17"/>
      <c r="L5" s="17"/>
      <c r="M5" s="17"/>
      <c r="N5" s="17" t="s">
        <v>53</v>
      </c>
      <c r="O5" s="17"/>
      <c r="P5" s="17"/>
      <c r="Q5" s="17"/>
      <c r="R5" s="17"/>
      <c r="S5" s="17"/>
      <c r="T5" s="17" t="s">
        <v>54</v>
      </c>
      <c r="U5" s="17"/>
      <c r="V5" s="17"/>
      <c r="W5" s="17"/>
      <c r="X5" s="17"/>
      <c r="Y5" s="17" t="s">
        <v>55</v>
      </c>
      <c r="Z5" s="17"/>
      <c r="AA5" s="17"/>
      <c r="AB5" s="17"/>
      <c r="AC5" s="17"/>
      <c r="AD5" s="17"/>
      <c r="AE5" s="17"/>
      <c r="AF5" s="17" t="s">
        <v>42</v>
      </c>
      <c r="AG5" s="17"/>
      <c r="AH5" s="17" t="s">
        <v>43</v>
      </c>
      <c r="AI5" s="17"/>
      <c r="AJ5" s="17" t="s">
        <v>56</v>
      </c>
      <c r="AK5" s="17"/>
      <c r="AL5" s="17"/>
      <c r="AM5" s="17"/>
      <c r="AN5" s="17"/>
      <c r="AO5" s="17"/>
      <c r="AP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R6" s="13" t="s">
        <v>31</v>
      </c>
      <c r="T6" s="13" t="s">
        <v>32</v>
      </c>
      <c r="U6" s="13" t="s">
        <v>33</v>
      </c>
      <c r="V6" s="13" t="s">
        <v>34</v>
      </c>
      <c r="W6" s="13" t="s">
        <v>35</v>
      </c>
      <c r="Y6" s="13" t="s">
        <v>36</v>
      </c>
      <c r="Z6" s="13" t="s">
        <v>37</v>
      </c>
      <c r="AA6" s="13" t="s">
        <v>38</v>
      </c>
      <c r="AB6" s="13" t="s">
        <v>39</v>
      </c>
      <c r="AC6" s="13" t="s">
        <v>40</v>
      </c>
      <c r="AD6" s="13" t="s">
        <v>41</v>
      </c>
      <c r="AF6" s="13" t="s">
        <v>42</v>
      </c>
      <c r="AH6" s="13" t="s">
        <v>43</v>
      </c>
      <c r="AJ6" s="13" t="s">
        <v>44</v>
      </c>
      <c r="AK6" s="13" t="s">
        <v>45</v>
      </c>
      <c r="AL6" s="13" t="s">
        <v>46</v>
      </c>
      <c r="AM6" s="13" t="s">
        <v>47</v>
      </c>
      <c r="AN6" s="13" t="s">
        <v>48</v>
      </c>
      <c r="AO6" s="13" t="s">
        <v>49</v>
      </c>
      <c r="AP6" s="13" t="s">
        <v>50</v>
      </c>
    </row>
    <row r="7" ht="30" customHeight="1">
      <c r="B7" s="11" t="s">
        <v>19</v>
      </c>
      <c r="C7" s="11" t="n">
        <v>1001</v>
      </c>
      <c r="D7" s="11" t="n">
        <v>498</v>
      </c>
      <c r="E7" s="11" t="n">
        <v>503</v>
      </c>
      <c r="F7" s="11"/>
      <c r="G7" s="11" t="n">
        <v>125</v>
      </c>
      <c r="H7" s="11" t="n">
        <v>185</v>
      </c>
      <c r="I7" s="11" t="n">
        <v>192</v>
      </c>
      <c r="J7" s="11" t="n">
        <v>175</v>
      </c>
      <c r="K7" s="11" t="n">
        <v>131</v>
      </c>
      <c r="L7" s="11" t="n">
        <v>193</v>
      </c>
      <c r="M7" s="11"/>
      <c r="N7" s="11" t="n">
        <v>55</v>
      </c>
      <c r="O7" s="11" t="n">
        <v>178</v>
      </c>
      <c r="P7" s="11" t="n">
        <v>209</v>
      </c>
      <c r="Q7" s="11" t="n">
        <v>374</v>
      </c>
      <c r="R7" s="11" t="n">
        <v>183</v>
      </c>
      <c r="S7" s="11"/>
      <c r="T7" s="11" t="n">
        <v>51</v>
      </c>
      <c r="U7" s="11" t="n">
        <v>158</v>
      </c>
      <c r="V7" s="11" t="n">
        <v>168</v>
      </c>
      <c r="W7" s="11" t="n">
        <v>523</v>
      </c>
      <c r="X7" s="11"/>
      <c r="Y7" s="11" t="n">
        <v>473</v>
      </c>
      <c r="Z7" s="11" t="n">
        <v>105</v>
      </c>
      <c r="AA7" s="11" t="n">
        <v>228</v>
      </c>
      <c r="AB7" s="11" t="n">
        <v>58</v>
      </c>
      <c r="AC7" s="11" t="n">
        <v>67</v>
      </c>
      <c r="AD7" s="11" t="n">
        <v>60</v>
      </c>
      <c r="AE7" s="11"/>
      <c r="AF7" s="11" t="n">
        <v>484</v>
      </c>
      <c r="AG7" s="11"/>
      <c r="AH7" s="11" t="n">
        <v>939</v>
      </c>
      <c r="AI7" s="11"/>
      <c r="AJ7" s="11" t="n">
        <v>270</v>
      </c>
      <c r="AK7" s="11" t="n">
        <v>188</v>
      </c>
      <c r="AL7" s="11" t="n">
        <v>196</v>
      </c>
      <c r="AM7" s="11" t="n">
        <v>89</v>
      </c>
      <c r="AN7" s="11" t="n">
        <v>62</v>
      </c>
      <c r="AO7" s="11" t="n">
        <v>98</v>
      </c>
      <c r="AP7" s="11" t="n">
        <v>98</v>
      </c>
    </row>
    <row r="8" ht="30" customHeight="1">
      <c r="B8" s="12" t="s">
        <v>20</v>
      </c>
      <c r="C8" s="12" t="n">
        <v>1001</v>
      </c>
      <c r="D8" s="12" t="n">
        <v>501</v>
      </c>
      <c r="E8" s="12" t="n">
        <v>500</v>
      </c>
      <c r="F8" s="12"/>
      <c r="G8" s="12" t="n">
        <v>108</v>
      </c>
      <c r="H8" s="12" t="n">
        <v>174</v>
      </c>
      <c r="I8" s="12" t="n">
        <v>165</v>
      </c>
      <c r="J8" s="12" t="n">
        <v>172</v>
      </c>
      <c r="K8" s="12" t="n">
        <v>152</v>
      </c>
      <c r="L8" s="12" t="n">
        <v>230</v>
      </c>
      <c r="M8" s="12"/>
      <c r="N8" s="12" t="n">
        <v>68</v>
      </c>
      <c r="O8" s="12" t="n">
        <v>207</v>
      </c>
      <c r="P8" s="12" t="n">
        <v>264</v>
      </c>
      <c r="Q8" s="12" t="n">
        <v>311</v>
      </c>
      <c r="R8" s="12" t="n">
        <v>149</v>
      </c>
      <c r="S8" s="12"/>
      <c r="T8" s="12" t="n">
        <v>49</v>
      </c>
      <c r="U8" s="12" t="n">
        <v>181</v>
      </c>
      <c r="V8" s="12" t="n">
        <v>180</v>
      </c>
      <c r="W8" s="12" t="n">
        <v>487</v>
      </c>
      <c r="X8" s="12"/>
      <c r="Y8" s="12" t="n">
        <v>424</v>
      </c>
      <c r="Z8" s="12" t="n">
        <v>104</v>
      </c>
      <c r="AA8" s="12" t="n">
        <v>272</v>
      </c>
      <c r="AB8" s="12" t="n">
        <v>65</v>
      </c>
      <c r="AC8" s="12" t="n">
        <v>57</v>
      </c>
      <c r="AD8" s="12" t="n">
        <v>67</v>
      </c>
      <c r="AE8" s="12"/>
      <c r="AF8" s="12" t="n">
        <v>498</v>
      </c>
      <c r="AG8" s="12"/>
      <c r="AH8" s="12" t="n">
        <v>939</v>
      </c>
      <c r="AI8" s="12"/>
      <c r="AJ8" s="12" t="n">
        <v>241</v>
      </c>
      <c r="AK8" s="12" t="n">
        <v>190</v>
      </c>
      <c r="AL8" s="12" t="n">
        <v>170</v>
      </c>
      <c r="AM8" s="12" t="n">
        <v>93</v>
      </c>
      <c r="AN8" s="12" t="n">
        <v>76</v>
      </c>
      <c r="AO8" s="12" t="n">
        <v>86</v>
      </c>
      <c r="AP8" s="12" t="n">
        <v>145</v>
      </c>
    </row>
    <row r="9">
      <c r="B9" s="20" t="s">
        <v>336</v>
      </c>
      <c r="C9" s="19" t="n">
        <v>0.0520412677117083</v>
      </c>
      <c r="D9" s="19" t="n">
        <v>0.0812827366602781</v>
      </c>
      <c r="E9" s="19" t="n">
        <v>0.0227271657492725</v>
      </c>
      <c r="F9" s="19"/>
      <c r="G9" s="19" t="n">
        <v>0.0611715365036085</v>
      </c>
      <c r="H9" s="19" t="n">
        <v>0.10580764972193</v>
      </c>
      <c r="I9" s="19" t="n">
        <v>0.0968487721147319</v>
      </c>
      <c r="J9" s="19" t="n">
        <v>0.0388025534270364</v>
      </c>
      <c r="K9" s="19" t="n">
        <v>0.0209566520384962</v>
      </c>
      <c r="L9" s="19" t="n">
        <v>0.00545126940822294</v>
      </c>
      <c r="M9" s="19"/>
      <c r="N9" s="19" t="n">
        <v>0.0156007453540655</v>
      </c>
      <c r="O9" s="19" t="n">
        <v>0.0142046735707394</v>
      </c>
      <c r="P9" s="19" t="n">
        <v>0.0397012499122652</v>
      </c>
      <c r="Q9" s="19" t="n">
        <v>0.0673745410021966</v>
      </c>
      <c r="R9" s="19" t="n">
        <v>0.11199736293309</v>
      </c>
      <c r="S9" s="19"/>
      <c r="T9" s="19" t="n">
        <v>0.0449386740439165</v>
      </c>
      <c r="U9" s="19" t="n">
        <v>0.00300095275666375</v>
      </c>
      <c r="V9" s="19" t="n">
        <v>0.021084018987109</v>
      </c>
      <c r="W9" s="19" t="n">
        <v>0.0936207398988017</v>
      </c>
      <c r="X9" s="19"/>
      <c r="Y9" s="19" t="n">
        <v>0.115241310054922</v>
      </c>
      <c r="Z9" s="19" t="n">
        <v>0.00521330591741666</v>
      </c>
      <c r="AA9" s="19" t="n">
        <v>0.00460661033823068</v>
      </c>
      <c r="AB9" s="19" t="n">
        <v>0.0113257119420849</v>
      </c>
      <c r="AC9" s="19" t="n">
        <v>0.0120467844820521</v>
      </c>
      <c r="AD9" s="19" t="n">
        <v>0</v>
      </c>
      <c r="AE9" s="19"/>
      <c r="AF9" s="19" t="n">
        <v>0.0650234774283886</v>
      </c>
      <c r="AG9" s="19"/>
      <c r="AH9" s="19" t="n">
        <v>0.0494510571899002</v>
      </c>
      <c r="AI9" s="19"/>
      <c r="AJ9" s="19" t="n">
        <v>0.0899965313133341</v>
      </c>
      <c r="AK9" s="19" t="n">
        <v>0.00292857726096847</v>
      </c>
      <c r="AL9" s="19" t="n">
        <v>0.0793534905730031</v>
      </c>
      <c r="AM9" s="19" t="n">
        <v>0.103839729365478</v>
      </c>
      <c r="AN9" s="19" t="n">
        <v>0</v>
      </c>
      <c r="AO9" s="19" t="n">
        <v>0.0450666879339939</v>
      </c>
      <c r="AP9" s="19" t="n">
        <v>0.0194813231903376</v>
      </c>
    </row>
    <row r="10">
      <c r="B10" s="20" t="s">
        <v>337</v>
      </c>
      <c r="C10" s="19" t="n">
        <v>0.143085143372281</v>
      </c>
      <c r="D10" s="19" t="n">
        <v>0.202541719470787</v>
      </c>
      <c r="E10" s="19" t="n">
        <v>0.0834808828218148</v>
      </c>
      <c r="F10" s="19"/>
      <c r="G10" s="19" t="n">
        <v>0.290031817352309</v>
      </c>
      <c r="H10" s="19" t="n">
        <v>0.247071820226899</v>
      </c>
      <c r="I10" s="19" t="n">
        <v>0.139211836547011</v>
      </c>
      <c r="J10" s="19" t="n">
        <v>0.166029399491652</v>
      </c>
      <c r="K10" s="19" t="n">
        <v>0.0764134197793367</v>
      </c>
      <c r="L10" s="19" t="n">
        <v>0.0250226086062917</v>
      </c>
      <c r="M10" s="19"/>
      <c r="N10" s="19" t="n">
        <v>0.0470468482790745</v>
      </c>
      <c r="O10" s="19" t="n">
        <v>0.155907926920737</v>
      </c>
      <c r="P10" s="19" t="n">
        <v>0.114915747414232</v>
      </c>
      <c r="Q10" s="19" t="n">
        <v>0.145920781846812</v>
      </c>
      <c r="R10" s="19" t="n">
        <v>0.21542267934829</v>
      </c>
      <c r="S10" s="19"/>
      <c r="T10" s="19" t="n">
        <v>0.222973813948564</v>
      </c>
      <c r="U10" s="19" t="n">
        <v>0.135803078504463</v>
      </c>
      <c r="V10" s="19" t="n">
        <v>0.102649152336881</v>
      </c>
      <c r="W10" s="19" t="n">
        <v>0.166858992337773</v>
      </c>
      <c r="X10" s="19"/>
      <c r="Y10" s="19" t="n">
        <v>0.192307468014683</v>
      </c>
      <c r="Z10" s="19" t="n">
        <v>0.206368407521428</v>
      </c>
      <c r="AA10" s="19" t="n">
        <v>0.0331382150409892</v>
      </c>
      <c r="AB10" s="19" t="n">
        <v>0.134484123955497</v>
      </c>
      <c r="AC10" s="19" t="n">
        <v>0.330524200541244</v>
      </c>
      <c r="AD10" s="19" t="n">
        <v>0.0521473642635628</v>
      </c>
      <c r="AE10" s="19"/>
      <c r="AF10" s="19" t="n">
        <v>0.132429880796035</v>
      </c>
      <c r="AG10" s="19"/>
      <c r="AH10" s="19" t="n">
        <v>0.144981000035717</v>
      </c>
      <c r="AI10" s="19"/>
      <c r="AJ10" s="19" t="n">
        <v>0.162972455528207</v>
      </c>
      <c r="AK10" s="19" t="n">
        <v>0.135440943900752</v>
      </c>
      <c r="AL10" s="19" t="n">
        <v>0.135410656885723</v>
      </c>
      <c r="AM10" s="19" t="n">
        <v>0.171117175803903</v>
      </c>
      <c r="AN10" s="19" t="n">
        <v>0.154070330351984</v>
      </c>
      <c r="AO10" s="19" t="n">
        <v>0.125394143598435</v>
      </c>
      <c r="AP10" s="19" t="n">
        <v>0.115800944245935</v>
      </c>
    </row>
    <row r="11">
      <c r="B11" s="20" t="s">
        <v>498</v>
      </c>
      <c r="C11" s="19" t="n">
        <v>0.136307077296682</v>
      </c>
      <c r="D11" s="19" t="n">
        <v>0.152741322934237</v>
      </c>
      <c r="E11" s="19" t="n">
        <v>0.119832010563807</v>
      </c>
      <c r="F11" s="19"/>
      <c r="G11" s="19" t="n">
        <v>0.182631953632704</v>
      </c>
      <c r="H11" s="19" t="n">
        <v>0.15703173285494</v>
      </c>
      <c r="I11" s="19" t="n">
        <v>0.166500089383269</v>
      </c>
      <c r="J11" s="19" t="n">
        <v>0.0656547167160541</v>
      </c>
      <c r="K11" s="19" t="n">
        <v>0.117793977251671</v>
      </c>
      <c r="L11" s="19" t="n">
        <v>0.142314987165906</v>
      </c>
      <c r="M11" s="19"/>
      <c r="N11" s="19" t="n">
        <v>0.0173028494067184</v>
      </c>
      <c r="O11" s="19" t="n">
        <v>0.188261404026579</v>
      </c>
      <c r="P11" s="19" t="n">
        <v>0.123371508878853</v>
      </c>
      <c r="Q11" s="19" t="n">
        <v>0.131873524153574</v>
      </c>
      <c r="R11" s="19" t="n">
        <v>0.152814392474542</v>
      </c>
      <c r="S11" s="19"/>
      <c r="T11" s="19" t="n">
        <v>0.240592450001424</v>
      </c>
      <c r="U11" s="19" t="n">
        <v>0.0916331751558299</v>
      </c>
      <c r="V11" s="19" t="n">
        <v>0.11863564218421</v>
      </c>
      <c r="W11" s="19" t="n">
        <v>0.146425031678691</v>
      </c>
      <c r="X11" s="19"/>
      <c r="Y11" s="19" t="n">
        <v>0.1371248507198</v>
      </c>
      <c r="Z11" s="19" t="n">
        <v>0.15203562652568</v>
      </c>
      <c r="AA11" s="19" t="n">
        <v>0.129528245982194</v>
      </c>
      <c r="AB11" s="19" t="n">
        <v>0.152055487431504</v>
      </c>
      <c r="AC11" s="19" t="n">
        <v>0.182941219010927</v>
      </c>
      <c r="AD11" s="19" t="n">
        <v>0.0680204562849024</v>
      </c>
      <c r="AE11" s="19"/>
      <c r="AF11" s="19" t="n">
        <v>0.127567897697282</v>
      </c>
      <c r="AG11" s="19"/>
      <c r="AH11" s="19" t="n">
        <v>0.138566430350442</v>
      </c>
      <c r="AI11" s="19"/>
      <c r="AJ11" s="19" t="n">
        <v>0.137459740401609</v>
      </c>
      <c r="AK11" s="19" t="n">
        <v>0.125658673428939</v>
      </c>
      <c r="AL11" s="19" t="n">
        <v>0.155141557299423</v>
      </c>
      <c r="AM11" s="19" t="n">
        <v>0.0925691617264488</v>
      </c>
      <c r="AN11" s="19" t="n">
        <v>0.180554174068308</v>
      </c>
      <c r="AO11" s="19" t="n">
        <v>0.0920877432288123</v>
      </c>
      <c r="AP11" s="19" t="n">
        <v>0.157350200395601</v>
      </c>
    </row>
    <row r="12">
      <c r="B12" s="20" t="s">
        <v>339</v>
      </c>
      <c r="C12" s="19" t="n">
        <v>0.213852024106722</v>
      </c>
      <c r="D12" s="19" t="n">
        <v>0.214214739093065</v>
      </c>
      <c r="E12" s="19" t="n">
        <v>0.213488408171022</v>
      </c>
      <c r="F12" s="19"/>
      <c r="G12" s="19" t="n">
        <v>0.175555936948035</v>
      </c>
      <c r="H12" s="19" t="n">
        <v>0.184659971543338</v>
      </c>
      <c r="I12" s="19" t="n">
        <v>0.220335324067337</v>
      </c>
      <c r="J12" s="19" t="n">
        <v>0.203539161970242</v>
      </c>
      <c r="K12" s="19" t="n">
        <v>0.314741173415675</v>
      </c>
      <c r="L12" s="19" t="n">
        <v>0.190343197854687</v>
      </c>
      <c r="M12" s="19"/>
      <c r="N12" s="19" t="n">
        <v>0.198710459176555</v>
      </c>
      <c r="O12" s="19" t="n">
        <v>0.186991620785159</v>
      </c>
      <c r="P12" s="19" t="n">
        <v>0.225018244865038</v>
      </c>
      <c r="Q12" s="19" t="n">
        <v>0.218163101526831</v>
      </c>
      <c r="R12" s="19" t="n">
        <v>0.218841184005089</v>
      </c>
      <c r="S12" s="19"/>
      <c r="T12" s="19" t="n">
        <v>0.20153811139926</v>
      </c>
      <c r="U12" s="19" t="n">
        <v>0.270688480063861</v>
      </c>
      <c r="V12" s="19" t="n">
        <v>0.202987672603799</v>
      </c>
      <c r="W12" s="19" t="n">
        <v>0.195164268979909</v>
      </c>
      <c r="X12" s="19"/>
      <c r="Y12" s="19" t="n">
        <v>0.200031475440762</v>
      </c>
      <c r="Z12" s="19" t="n">
        <v>0.213677623987469</v>
      </c>
      <c r="AA12" s="19" t="n">
        <v>0.217286686035382</v>
      </c>
      <c r="AB12" s="19" t="n">
        <v>0.278082853220068</v>
      </c>
      <c r="AC12" s="19" t="n">
        <v>0.170774557030327</v>
      </c>
      <c r="AD12" s="19" t="n">
        <v>0.23530941376081</v>
      </c>
      <c r="AE12" s="19"/>
      <c r="AF12" s="19" t="n">
        <v>0.23460847371408</v>
      </c>
      <c r="AG12" s="19"/>
      <c r="AH12" s="19" t="n">
        <v>0.213515070077834</v>
      </c>
      <c r="AI12" s="19"/>
      <c r="AJ12" s="19" t="n">
        <v>0.178161220151627</v>
      </c>
      <c r="AK12" s="19" t="n">
        <v>0.223594156393424</v>
      </c>
      <c r="AL12" s="19" t="n">
        <v>0.228817424312857</v>
      </c>
      <c r="AM12" s="19" t="n">
        <v>0.24015787556069</v>
      </c>
      <c r="AN12" s="19" t="n">
        <v>0.140264801436955</v>
      </c>
      <c r="AO12" s="19" t="n">
        <v>0.227748346487931</v>
      </c>
      <c r="AP12" s="19" t="n">
        <v>0.256317276496798</v>
      </c>
    </row>
    <row r="13">
      <c r="B13" s="20" t="s">
        <v>340</v>
      </c>
      <c r="C13" s="19" t="n">
        <v>0.412058067087393</v>
      </c>
      <c r="D13" s="19" t="n">
        <v>0.321877459568499</v>
      </c>
      <c r="E13" s="19" t="n">
        <v>0.502462674615585</v>
      </c>
      <c r="F13" s="19"/>
      <c r="G13" s="19" t="n">
        <v>0.255624345093604</v>
      </c>
      <c r="H13" s="19" t="n">
        <v>0.273767130308376</v>
      </c>
      <c r="I13" s="19" t="n">
        <v>0.314338501518829</v>
      </c>
      <c r="J13" s="19" t="n">
        <v>0.481216029282672</v>
      </c>
      <c r="K13" s="19" t="n">
        <v>0.423271619437513</v>
      </c>
      <c r="L13" s="19" t="n">
        <v>0.601033723360491</v>
      </c>
      <c r="M13" s="19"/>
      <c r="N13" s="19" t="n">
        <v>0.691566975332409</v>
      </c>
      <c r="O13" s="19" t="n">
        <v>0.403198396271595</v>
      </c>
      <c r="P13" s="19" t="n">
        <v>0.459453566007312</v>
      </c>
      <c r="Q13" s="19" t="n">
        <v>0.386962089778243</v>
      </c>
      <c r="R13" s="19" t="n">
        <v>0.269687591776576</v>
      </c>
      <c r="S13" s="19"/>
      <c r="T13" s="19" t="n">
        <v>0.248110855510066</v>
      </c>
      <c r="U13" s="19" t="n">
        <v>0.454645477940925</v>
      </c>
      <c r="V13" s="19" t="n">
        <v>0.529206650810968</v>
      </c>
      <c r="W13" s="19" t="n">
        <v>0.353945246210418</v>
      </c>
      <c r="X13" s="19"/>
      <c r="Y13" s="19" t="n">
        <v>0.31681225987882</v>
      </c>
      <c r="Z13" s="19" t="n">
        <v>0.397111553014101</v>
      </c>
      <c r="AA13" s="19" t="n">
        <v>0.577197365657783</v>
      </c>
      <c r="AB13" s="19" t="n">
        <v>0.346934376901636</v>
      </c>
      <c r="AC13" s="19" t="n">
        <v>0.259240686341228</v>
      </c>
      <c r="AD13" s="19" t="n">
        <v>0.590098822097154</v>
      </c>
      <c r="AE13" s="19"/>
      <c r="AF13" s="19" t="n">
        <v>0.408250775192296</v>
      </c>
      <c r="AG13" s="19"/>
      <c r="AH13" s="19" t="n">
        <v>0.413543067120096</v>
      </c>
      <c r="AI13" s="19"/>
      <c r="AJ13" s="19" t="n">
        <v>0.389378906085611</v>
      </c>
      <c r="AK13" s="19" t="n">
        <v>0.446795343078964</v>
      </c>
      <c r="AL13" s="19" t="n">
        <v>0.366333484812372</v>
      </c>
      <c r="AM13" s="19" t="n">
        <v>0.373065601151015</v>
      </c>
      <c r="AN13" s="19" t="n">
        <v>0.508411803305031</v>
      </c>
      <c r="AO13" s="19" t="n">
        <v>0.469215899391394</v>
      </c>
      <c r="AP13" s="19" t="n">
        <v>0.398448523302451</v>
      </c>
    </row>
    <row r="14">
      <c r="B14" s="20" t="s">
        <v>60</v>
      </c>
      <c r="C14" s="21" t="n">
        <v>0.0426564204252127</v>
      </c>
      <c r="D14" s="21" t="n">
        <v>0.0273420222731336</v>
      </c>
      <c r="E14" s="21" t="n">
        <v>0.0580088580784977</v>
      </c>
      <c r="F14" s="21"/>
      <c r="G14" s="21" t="n">
        <v>0.0349844104697397</v>
      </c>
      <c r="H14" s="21" t="n">
        <v>0.0316616953445174</v>
      </c>
      <c r="I14" s="21" t="n">
        <v>0.0627654763688224</v>
      </c>
      <c r="J14" s="21" t="n">
        <v>0.0447581391123432</v>
      </c>
      <c r="K14" s="21" t="n">
        <v>0.0468231580773083</v>
      </c>
      <c r="L14" s="21" t="n">
        <v>0.0358342136044007</v>
      </c>
      <c r="M14" s="21"/>
      <c r="N14" s="21" t="n">
        <v>0.0297721224511771</v>
      </c>
      <c r="O14" s="21" t="n">
        <v>0.051435978425191</v>
      </c>
      <c r="P14" s="21" t="n">
        <v>0.0375396829223001</v>
      </c>
      <c r="Q14" s="21" t="n">
        <v>0.049705961692343</v>
      </c>
      <c r="R14" s="21" t="n">
        <v>0.0312367894624135</v>
      </c>
      <c r="S14" s="21"/>
      <c r="T14" s="21" t="n">
        <v>0.0418460950967694</v>
      </c>
      <c r="U14" s="21" t="n">
        <v>0.0442288355782575</v>
      </c>
      <c r="V14" s="21" t="n">
        <v>0.0254368630770325</v>
      </c>
      <c r="W14" s="21" t="n">
        <v>0.043985720894409</v>
      </c>
      <c r="X14" s="21"/>
      <c r="Y14" s="21" t="n">
        <v>0.0384826358910114</v>
      </c>
      <c r="Z14" s="21" t="n">
        <v>0.0255934830339042</v>
      </c>
      <c r="AA14" s="21" t="n">
        <v>0.0382428769454201</v>
      </c>
      <c r="AB14" s="21" t="n">
        <v>0.0771174465492108</v>
      </c>
      <c r="AC14" s="21" t="n">
        <v>0.0444725525942211</v>
      </c>
      <c r="AD14" s="21" t="n">
        <v>0.0544239435935711</v>
      </c>
      <c r="AE14" s="21"/>
      <c r="AF14" s="21" t="n">
        <v>0.032119495171919</v>
      </c>
      <c r="AG14" s="21"/>
      <c r="AH14" s="21" t="n">
        <v>0.039943375226011</v>
      </c>
      <c r="AI14" s="21"/>
      <c r="AJ14" s="21" t="n">
        <v>0.0420311465196123</v>
      </c>
      <c r="AK14" s="21" t="n">
        <v>0.0655823059369518</v>
      </c>
      <c r="AL14" s="21" t="n">
        <v>0.0349433861166226</v>
      </c>
      <c r="AM14" s="21" t="n">
        <v>0.0192504563924651</v>
      </c>
      <c r="AN14" s="21" t="n">
        <v>0.0166988908377229</v>
      </c>
      <c r="AO14" s="21" t="n">
        <v>0.0404871793594337</v>
      </c>
      <c r="AP14" s="21" t="n">
        <v>0.0526017323688773</v>
      </c>
    </row>
    <row r="15">
      <c r="B15" s="18"/>
    </row>
    <row r="16">
      <c r="B16" t="s">
        <v>65</v>
      </c>
    </row>
    <row r="17">
      <c r="B17" t="s">
        <v>66</v>
      </c>
    </row>
    <row r="19">
      <c r="B19" s="9" t="str">
        <f>=HYPERLINK("#'Contents'!A1", "Return to Contents")</f>
      </c>
    </row>
  </sheetData>
  <mergeCells count="9">
    <mergeCell ref="D5:E5"/>
    <mergeCell ref="G5:L5"/>
    <mergeCell ref="N5:R5"/>
    <mergeCell ref="T5:W5"/>
    <mergeCell ref="Y5:AD5"/>
    <mergeCell ref="AF5:AF5"/>
    <mergeCell ref="AH5:AH5"/>
    <mergeCell ref="AJ5:AP5"/>
    <mergeCell ref="D2:AJ2"/>
  </mergeCells>
  <pageMargins left="0.7" right="0.7" top="0.75" bottom="0.75" header="0.3" footer="0.3"/>
  <pageSetup paperSize="9" orientation="portrait" horizontalDpi="300" verticalDpi="300" r:id="rId2"/>
  <drawing r:id="rId1"/>
</worksheet>
</file>

<file path=xl/worksheets/sheet15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20.71" hidden="0" customWidth="1"/>
    <col min="4" max="4" width="20.71" hidden="0" customWidth="1"/>
    <col min="5" max="5" width="20.71" hidden="0" customWidth="1"/>
    <col min="6" max="6" width="20.71" hidden="0" customWidth="1"/>
    <col min="7" max="7" width="20.71" hidden="0" customWidth="1"/>
    <col min="8" max="8" width="20.71" hidden="0" customWidth="1"/>
    <col min="9" max="9" width="20.71" hidden="0" customWidth="1"/>
    <col min="10" max="10" width="20.71" hidden="0" customWidth="1"/>
    <col min="11" max="11" width="20.71" hidden="0" customWidth="1"/>
    <col min="12" max="12" width="20.71" hidden="0" customWidth="1"/>
    <col min="13" max="13" width="20.71" hidden="0" customWidth="1"/>
  </cols>
  <sheetData>
    <row r="2" ht="40" customHeight="1">
      <c r="D2" s="16" t="s">
        <v>510</v>
      </c>
    </row>
    <row r="6" ht="50" customHeight="1">
      <c r="B6" s="22" t="s">
        <v>15</v>
      </c>
      <c r="C6" s="22" t="s">
        <v>500</v>
      </c>
      <c r="D6" s="22" t="s">
        <v>501</v>
      </c>
      <c r="E6" s="22" t="s">
        <v>502</v>
      </c>
      <c r="F6" s="22" t="s">
        <v>503</v>
      </c>
      <c r="G6" s="22" t="s">
        <v>504</v>
      </c>
      <c r="H6" s="22" t="s">
        <v>505</v>
      </c>
      <c r="I6" s="22" t="s">
        <v>506</v>
      </c>
      <c r="J6" s="22" t="s">
        <v>507</v>
      </c>
      <c r="K6" s="22" t="s">
        <v>508</v>
      </c>
      <c r="L6" s="22" t="s">
        <v>509</v>
      </c>
    </row>
    <row r="7">
      <c r="B7" s="20" t="s">
        <v>135</v>
      </c>
      <c r="C7" s="19" t="n">
        <v>0.0925751954617467</v>
      </c>
      <c r="D7" s="19" t="n">
        <v>0.0550015874631709</v>
      </c>
      <c r="E7" s="19" t="n">
        <v>0.0608796725277325</v>
      </c>
      <c r="F7" s="19" t="n">
        <v>0.0522421965699907</v>
      </c>
      <c r="G7" s="19" t="n">
        <v>0.064141061826763</v>
      </c>
      <c r="H7" s="19" t="n">
        <v>0.0560967481429042</v>
      </c>
      <c r="I7" s="19" t="n">
        <v>0.0606829274827642</v>
      </c>
      <c r="J7" s="19" t="n">
        <v>0.0400891790997328</v>
      </c>
      <c r="K7" s="19" t="n">
        <v>0.0381440609797812</v>
      </c>
      <c r="L7" s="19" t="n">
        <v>0.023045720866628</v>
      </c>
    </row>
    <row r="8">
      <c r="B8" s="20" t="s">
        <v>136</v>
      </c>
      <c r="C8" s="19" t="n">
        <v>0.211120609043505</v>
      </c>
      <c r="D8" s="19" t="n">
        <v>0.212431515324495</v>
      </c>
      <c r="E8" s="19" t="n">
        <v>0.172379946992246</v>
      </c>
      <c r="F8" s="19" t="n">
        <v>0.19907853179752</v>
      </c>
      <c r="G8" s="19" t="n">
        <v>0.16815394724834</v>
      </c>
      <c r="H8" s="19" t="n">
        <v>0.128946617224771</v>
      </c>
      <c r="I8" s="19" t="n">
        <v>0.158679194931973</v>
      </c>
      <c r="J8" s="19" t="n">
        <v>0.152244628377764</v>
      </c>
      <c r="K8" s="19" t="n">
        <v>0.0742536549324971</v>
      </c>
      <c r="L8" s="19" t="n">
        <v>0.060384194985268</v>
      </c>
    </row>
    <row r="9">
      <c r="B9" s="20" t="s">
        <v>137</v>
      </c>
      <c r="C9" s="19" t="n">
        <v>0.231015884502831</v>
      </c>
      <c r="D9" s="19" t="n">
        <v>0.24682544227665</v>
      </c>
      <c r="E9" s="19" t="n">
        <v>0.265905682878155</v>
      </c>
      <c r="F9" s="19" t="n">
        <v>0.244561470512573</v>
      </c>
      <c r="G9" s="19" t="n">
        <v>0.225384755660536</v>
      </c>
      <c r="H9" s="19" t="n">
        <v>0.25582382103194</v>
      </c>
      <c r="I9" s="19" t="n">
        <v>0.243687651987765</v>
      </c>
      <c r="J9" s="19" t="n">
        <v>0.244855718777601</v>
      </c>
      <c r="K9" s="19" t="n">
        <v>0.213536701638827</v>
      </c>
      <c r="L9" s="19" t="n">
        <v>0.226442125034653</v>
      </c>
    </row>
    <row r="10">
      <c r="B10" s="20" t="s">
        <v>138</v>
      </c>
      <c r="C10" s="19" t="n">
        <v>0.0452820683406344</v>
      </c>
      <c r="D10" s="19" t="n">
        <v>0.0548823043339249</v>
      </c>
      <c r="E10" s="19" t="n">
        <v>0.0403439770738016</v>
      </c>
      <c r="F10" s="19" t="n">
        <v>0.0536674143972445</v>
      </c>
      <c r="G10" s="19" t="n">
        <v>0.0791843425746408</v>
      </c>
      <c r="H10" s="19" t="n">
        <v>0.0732166681351208</v>
      </c>
      <c r="I10" s="19" t="n">
        <v>0.0514864325457576</v>
      </c>
      <c r="J10" s="19" t="n">
        <v>0.062578948671847</v>
      </c>
      <c r="K10" s="19" t="n">
        <v>0.14764388832912</v>
      </c>
      <c r="L10" s="19" t="n">
        <v>0.186090033535474</v>
      </c>
    </row>
    <row r="11">
      <c r="B11" s="20" t="s">
        <v>139</v>
      </c>
      <c r="C11" s="19" t="n">
        <v>0.0323928356252946</v>
      </c>
      <c r="D11" s="19" t="n">
        <v>0.028855073849865</v>
      </c>
      <c r="E11" s="19" t="n">
        <v>0.0267517441546683</v>
      </c>
      <c r="F11" s="19" t="n">
        <v>0.0348677223197351</v>
      </c>
      <c r="G11" s="19" t="n">
        <v>0.0453554566361477</v>
      </c>
      <c r="H11" s="19" t="n">
        <v>0.036986375844162</v>
      </c>
      <c r="I11" s="19" t="n">
        <v>0.0389492923435637</v>
      </c>
      <c r="J11" s="19" t="n">
        <v>0.0349784142862775</v>
      </c>
      <c r="K11" s="19" t="n">
        <v>0.0763182835007745</v>
      </c>
      <c r="L11" s="19" t="n">
        <v>0.0738601419584845</v>
      </c>
    </row>
    <row r="12">
      <c r="B12" s="20" t="s">
        <v>60</v>
      </c>
      <c r="C12" s="19" t="n">
        <v>0.387613407025989</v>
      </c>
      <c r="D12" s="19" t="n">
        <v>0.402004076751893</v>
      </c>
      <c r="E12" s="19" t="n">
        <v>0.433738976373396</v>
      </c>
      <c r="F12" s="19" t="n">
        <v>0.415582664402937</v>
      </c>
      <c r="G12" s="19" t="n">
        <v>0.417780436053572</v>
      </c>
      <c r="H12" s="19" t="n">
        <v>0.448929769621103</v>
      </c>
      <c r="I12" s="19" t="n">
        <v>0.446514500708177</v>
      </c>
      <c r="J12" s="19" t="n">
        <v>0.465253110786778</v>
      </c>
      <c r="K12" s="19" t="n">
        <v>0.450103410619001</v>
      </c>
      <c r="L12" s="19" t="n">
        <v>0.430177783619493</v>
      </c>
    </row>
    <row r="13">
      <c r="B13" s="18"/>
      <c r="C13" s="18"/>
      <c r="D13" s="18"/>
      <c r="E13" s="18"/>
      <c r="F13" s="18"/>
      <c r="G13" s="18"/>
      <c r="H13" s="18"/>
      <c r="I13" s="18"/>
      <c r="J13" s="18"/>
      <c r="K13" s="18"/>
      <c r="L13" s="18"/>
    </row>
    <row r="14">
      <c r="B14" t="s">
        <v>65</v>
      </c>
    </row>
    <row r="15">
      <c r="B15" t="s">
        <v>66</v>
      </c>
    </row>
    <row r="19">
      <c r="B19" s="9" t="str">
        <f>=HYPERLINK("#'Contents'!A1", "Return to Contents")</f>
      </c>
    </row>
  </sheetData>
  <mergeCells count="1">
    <mergeCell ref="D2:M2"/>
  </mergeCells>
  <pageMargins left="0.7" right="0.7" top="0.75" bottom="0.75" header="0.3" footer="0.3"/>
  <pageSetup paperSize="9" orientation="portrait" horizontalDpi="300" verticalDpi="300" r:id="rId2"/>
  <drawing r:id="rId1"/>
</worksheet>
</file>

<file path=xl/worksheets/sheet15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2.21" hidden="0" customWidth="1"/>
    <col min="20" max="20" width="10.71" hidden="0" customWidth="1"/>
    <col min="21" max="21" width="10.71" hidden="0" customWidth="1"/>
    <col min="22" max="22" width="10.71" hidden="0" customWidth="1"/>
    <col min="23" max="23" width="10.71" hidden="0" customWidth="1"/>
    <col min="24" max="24" width="2.2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2.21" hidden="0" customWidth="1"/>
    <col min="34" max="34" width="10.71" hidden="0" customWidth="1"/>
    <col min="35" max="35" width="2.2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s>
  <sheetData>
    <row r="2" ht="40" customHeight="1">
      <c r="D2" s="16" t="s">
        <v>511</v>
      </c>
    </row>
    <row r="5" ht="30" customHeight="1">
      <c r="B5" s="17"/>
      <c r="C5" s="17"/>
      <c r="D5" s="17" t="s">
        <v>51</v>
      </c>
      <c r="E5" s="17"/>
      <c r="F5" s="17"/>
      <c r="G5" s="17" t="s">
        <v>52</v>
      </c>
      <c r="H5" s="17"/>
      <c r="I5" s="17"/>
      <c r="J5" s="17"/>
      <c r="K5" s="17"/>
      <c r="L5" s="17"/>
      <c r="M5" s="17"/>
      <c r="N5" s="17" t="s">
        <v>53</v>
      </c>
      <c r="O5" s="17"/>
      <c r="P5" s="17"/>
      <c r="Q5" s="17"/>
      <c r="R5" s="17"/>
      <c r="S5" s="17"/>
      <c r="T5" s="17" t="s">
        <v>54</v>
      </c>
      <c r="U5" s="17"/>
      <c r="V5" s="17"/>
      <c r="W5" s="17"/>
      <c r="X5" s="17"/>
      <c r="Y5" s="17" t="s">
        <v>55</v>
      </c>
      <c r="Z5" s="17"/>
      <c r="AA5" s="17"/>
      <c r="AB5" s="17"/>
      <c r="AC5" s="17"/>
      <c r="AD5" s="17"/>
      <c r="AE5" s="17"/>
      <c r="AF5" s="17" t="s">
        <v>42</v>
      </c>
      <c r="AG5" s="17"/>
      <c r="AH5" s="17" t="s">
        <v>43</v>
      </c>
      <c r="AI5" s="17"/>
      <c r="AJ5" s="17" t="s">
        <v>56</v>
      </c>
      <c r="AK5" s="17"/>
      <c r="AL5" s="17"/>
      <c r="AM5" s="17"/>
      <c r="AN5" s="17"/>
      <c r="AO5" s="17"/>
      <c r="AP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R6" s="13" t="s">
        <v>31</v>
      </c>
      <c r="T6" s="13" t="s">
        <v>32</v>
      </c>
      <c r="U6" s="13" t="s">
        <v>33</v>
      </c>
      <c r="V6" s="13" t="s">
        <v>34</v>
      </c>
      <c r="W6" s="13" t="s">
        <v>35</v>
      </c>
      <c r="Y6" s="13" t="s">
        <v>36</v>
      </c>
      <c r="Z6" s="13" t="s">
        <v>37</v>
      </c>
      <c r="AA6" s="13" t="s">
        <v>38</v>
      </c>
      <c r="AB6" s="13" t="s">
        <v>39</v>
      </c>
      <c r="AC6" s="13" t="s">
        <v>40</v>
      </c>
      <c r="AD6" s="13" t="s">
        <v>41</v>
      </c>
      <c r="AF6" s="13" t="s">
        <v>42</v>
      </c>
      <c r="AH6" s="13" t="s">
        <v>43</v>
      </c>
      <c r="AJ6" s="13" t="s">
        <v>44</v>
      </c>
      <c r="AK6" s="13" t="s">
        <v>45</v>
      </c>
      <c r="AL6" s="13" t="s">
        <v>46</v>
      </c>
      <c r="AM6" s="13" t="s">
        <v>47</v>
      </c>
      <c r="AN6" s="13" t="s">
        <v>48</v>
      </c>
      <c r="AO6" s="13" t="s">
        <v>49</v>
      </c>
      <c r="AP6" s="13" t="s">
        <v>50</v>
      </c>
    </row>
    <row r="7" ht="30" customHeight="1">
      <c r="B7" s="11" t="s">
        <v>19</v>
      </c>
      <c r="C7" s="11" t="n">
        <v>1001</v>
      </c>
      <c r="D7" s="11" t="n">
        <v>498</v>
      </c>
      <c r="E7" s="11" t="n">
        <v>503</v>
      </c>
      <c r="F7" s="11"/>
      <c r="G7" s="11" t="n">
        <v>125</v>
      </c>
      <c r="H7" s="11" t="n">
        <v>185</v>
      </c>
      <c r="I7" s="11" t="n">
        <v>192</v>
      </c>
      <c r="J7" s="11" t="n">
        <v>175</v>
      </c>
      <c r="K7" s="11" t="n">
        <v>131</v>
      </c>
      <c r="L7" s="11" t="n">
        <v>193</v>
      </c>
      <c r="M7" s="11"/>
      <c r="N7" s="11" t="n">
        <v>55</v>
      </c>
      <c r="O7" s="11" t="n">
        <v>178</v>
      </c>
      <c r="P7" s="11" t="n">
        <v>209</v>
      </c>
      <c r="Q7" s="11" t="n">
        <v>374</v>
      </c>
      <c r="R7" s="11" t="n">
        <v>183</v>
      </c>
      <c r="S7" s="11"/>
      <c r="T7" s="11" t="n">
        <v>51</v>
      </c>
      <c r="U7" s="11" t="n">
        <v>158</v>
      </c>
      <c r="V7" s="11" t="n">
        <v>168</v>
      </c>
      <c r="W7" s="11" t="n">
        <v>523</v>
      </c>
      <c r="X7" s="11"/>
      <c r="Y7" s="11" t="n">
        <v>473</v>
      </c>
      <c r="Z7" s="11" t="n">
        <v>105</v>
      </c>
      <c r="AA7" s="11" t="n">
        <v>228</v>
      </c>
      <c r="AB7" s="11" t="n">
        <v>58</v>
      </c>
      <c r="AC7" s="11" t="n">
        <v>67</v>
      </c>
      <c r="AD7" s="11" t="n">
        <v>60</v>
      </c>
      <c r="AE7" s="11"/>
      <c r="AF7" s="11" t="n">
        <v>484</v>
      </c>
      <c r="AG7" s="11"/>
      <c r="AH7" s="11" t="n">
        <v>939</v>
      </c>
      <c r="AI7" s="11"/>
      <c r="AJ7" s="11" t="n">
        <v>270</v>
      </c>
      <c r="AK7" s="11" t="n">
        <v>188</v>
      </c>
      <c r="AL7" s="11" t="n">
        <v>196</v>
      </c>
      <c r="AM7" s="11" t="n">
        <v>89</v>
      </c>
      <c r="AN7" s="11" t="n">
        <v>62</v>
      </c>
      <c r="AO7" s="11" t="n">
        <v>98</v>
      </c>
      <c r="AP7" s="11" t="n">
        <v>98</v>
      </c>
    </row>
    <row r="8" ht="30" customHeight="1">
      <c r="B8" s="12" t="s">
        <v>20</v>
      </c>
      <c r="C8" s="12" t="n">
        <v>1001</v>
      </c>
      <c r="D8" s="12" t="n">
        <v>501</v>
      </c>
      <c r="E8" s="12" t="n">
        <v>500</v>
      </c>
      <c r="F8" s="12"/>
      <c r="G8" s="12" t="n">
        <v>108</v>
      </c>
      <c r="H8" s="12" t="n">
        <v>174</v>
      </c>
      <c r="I8" s="12" t="n">
        <v>165</v>
      </c>
      <c r="J8" s="12" t="n">
        <v>172</v>
      </c>
      <c r="K8" s="12" t="n">
        <v>152</v>
      </c>
      <c r="L8" s="12" t="n">
        <v>230</v>
      </c>
      <c r="M8" s="12"/>
      <c r="N8" s="12" t="n">
        <v>68</v>
      </c>
      <c r="O8" s="12" t="n">
        <v>207</v>
      </c>
      <c r="P8" s="12" t="n">
        <v>264</v>
      </c>
      <c r="Q8" s="12" t="n">
        <v>311</v>
      </c>
      <c r="R8" s="12" t="n">
        <v>149</v>
      </c>
      <c r="S8" s="12"/>
      <c r="T8" s="12" t="n">
        <v>49</v>
      </c>
      <c r="U8" s="12" t="n">
        <v>181</v>
      </c>
      <c r="V8" s="12" t="n">
        <v>180</v>
      </c>
      <c r="W8" s="12" t="n">
        <v>487</v>
      </c>
      <c r="X8" s="12"/>
      <c r="Y8" s="12" t="n">
        <v>424</v>
      </c>
      <c r="Z8" s="12" t="n">
        <v>104</v>
      </c>
      <c r="AA8" s="12" t="n">
        <v>272</v>
      </c>
      <c r="AB8" s="12" t="n">
        <v>65</v>
      </c>
      <c r="AC8" s="12" t="n">
        <v>57</v>
      </c>
      <c r="AD8" s="12" t="n">
        <v>67</v>
      </c>
      <c r="AE8" s="12"/>
      <c r="AF8" s="12" t="n">
        <v>498</v>
      </c>
      <c r="AG8" s="12"/>
      <c r="AH8" s="12" t="n">
        <v>939</v>
      </c>
      <c r="AI8" s="12"/>
      <c r="AJ8" s="12" t="n">
        <v>241</v>
      </c>
      <c r="AK8" s="12" t="n">
        <v>190</v>
      </c>
      <c r="AL8" s="12" t="n">
        <v>170</v>
      </c>
      <c r="AM8" s="12" t="n">
        <v>93</v>
      </c>
      <c r="AN8" s="12" t="n">
        <v>76</v>
      </c>
      <c r="AO8" s="12" t="n">
        <v>86</v>
      </c>
      <c r="AP8" s="12" t="n">
        <v>145</v>
      </c>
    </row>
    <row r="9">
      <c r="B9" s="20" t="s">
        <v>135</v>
      </c>
      <c r="C9" s="19" t="n">
        <v>0.0925751954617467</v>
      </c>
      <c r="D9" s="19" t="n">
        <v>0.110057685204383</v>
      </c>
      <c r="E9" s="19" t="n">
        <v>0.0750492808856279</v>
      </c>
      <c r="F9" s="19"/>
      <c r="G9" s="19" t="n">
        <v>0.10671055637882</v>
      </c>
      <c r="H9" s="19" t="n">
        <v>0.171946557079471</v>
      </c>
      <c r="I9" s="19" t="n">
        <v>0.153639320316779</v>
      </c>
      <c r="J9" s="19" t="n">
        <v>0.0535251251963551</v>
      </c>
      <c r="K9" s="19" t="n">
        <v>0.047539938712147</v>
      </c>
      <c r="L9" s="19" t="n">
        <v>0.0411666061532347</v>
      </c>
      <c r="M9" s="19"/>
      <c r="N9" s="19" t="n">
        <v>0.0320370367253059</v>
      </c>
      <c r="O9" s="19" t="n">
        <v>0.0594214988807777</v>
      </c>
      <c r="P9" s="19" t="n">
        <v>0.107196855373142</v>
      </c>
      <c r="Q9" s="19" t="n">
        <v>0.0951629469536037</v>
      </c>
      <c r="R9" s="19" t="n">
        <v>0.136514371362561</v>
      </c>
      <c r="S9" s="19"/>
      <c r="T9" s="19" t="n">
        <v>0.126150801596898</v>
      </c>
      <c r="U9" s="19" t="n">
        <v>0.0686159989959474</v>
      </c>
      <c r="V9" s="19" t="n">
        <v>0.066235168323564</v>
      </c>
      <c r="W9" s="19" t="n">
        <v>0.111918451834255</v>
      </c>
      <c r="X9" s="19"/>
      <c r="Y9" s="19" t="n">
        <v>0.140939868017666</v>
      </c>
      <c r="Z9" s="19" t="n">
        <v>0.116387757529062</v>
      </c>
      <c r="AA9" s="19" t="n">
        <v>0.0389197670678363</v>
      </c>
      <c r="AB9" s="19" t="n">
        <v>0.0271355492338089</v>
      </c>
      <c r="AC9" s="19" t="n">
        <v>0.0731975212920999</v>
      </c>
      <c r="AD9" s="19" t="n">
        <v>0.0391881680362083</v>
      </c>
      <c r="AE9" s="19"/>
      <c r="AF9" s="19" t="n">
        <v>0.0827334913784994</v>
      </c>
      <c r="AG9" s="19"/>
      <c r="AH9" s="19" t="n">
        <v>0.0942176234942401</v>
      </c>
      <c r="AI9" s="19"/>
      <c r="AJ9" s="19" t="n">
        <v>0.123586779857616</v>
      </c>
      <c r="AK9" s="19" t="n">
        <v>0.0653536314546043</v>
      </c>
      <c r="AL9" s="19" t="n">
        <v>0.0854002831161629</v>
      </c>
      <c r="AM9" s="19" t="n">
        <v>0.124893082416585</v>
      </c>
      <c r="AN9" s="19" t="n">
        <v>0.0712434274119765</v>
      </c>
      <c r="AO9" s="19" t="n">
        <v>0.0706608927224238</v>
      </c>
      <c r="AP9" s="19" t="n">
        <v>0.0885636185049614</v>
      </c>
    </row>
    <row r="10">
      <c r="B10" s="20" t="s">
        <v>136</v>
      </c>
      <c r="C10" s="19" t="n">
        <v>0.211120609043505</v>
      </c>
      <c r="D10" s="19" t="n">
        <v>0.26335811004246</v>
      </c>
      <c r="E10" s="19" t="n">
        <v>0.158753355085112</v>
      </c>
      <c r="F10" s="19"/>
      <c r="G10" s="19" t="n">
        <v>0.276790871279934</v>
      </c>
      <c r="H10" s="19" t="n">
        <v>0.272361962193789</v>
      </c>
      <c r="I10" s="19" t="n">
        <v>0.198952120158443</v>
      </c>
      <c r="J10" s="19" t="n">
        <v>0.192930673410686</v>
      </c>
      <c r="K10" s="19" t="n">
        <v>0.17184923848864</v>
      </c>
      <c r="L10" s="19" t="n">
        <v>0.182228772397765</v>
      </c>
      <c r="M10" s="19"/>
      <c r="N10" s="19" t="n">
        <v>0.234516256896402</v>
      </c>
      <c r="O10" s="19" t="n">
        <v>0.2215729323767</v>
      </c>
      <c r="P10" s="19" t="n">
        <v>0.17596073413761</v>
      </c>
      <c r="Q10" s="19" t="n">
        <v>0.23186600035851</v>
      </c>
      <c r="R10" s="19" t="n">
        <v>0.207534988196158</v>
      </c>
      <c r="S10" s="19"/>
      <c r="T10" s="19" t="n">
        <v>0.271110035640434</v>
      </c>
      <c r="U10" s="19" t="n">
        <v>0.18983142458298</v>
      </c>
      <c r="V10" s="19" t="n">
        <v>0.235598402569553</v>
      </c>
      <c r="W10" s="19" t="n">
        <v>0.219090794014249</v>
      </c>
      <c r="X10" s="19"/>
      <c r="Y10" s="19" t="n">
        <v>0.238521895274871</v>
      </c>
      <c r="Z10" s="19" t="n">
        <v>0.269146072049063</v>
      </c>
      <c r="AA10" s="19" t="n">
        <v>0.170409002213546</v>
      </c>
      <c r="AB10" s="19" t="n">
        <v>0.240598972793128</v>
      </c>
      <c r="AC10" s="19" t="n">
        <v>0.2647712021131</v>
      </c>
      <c r="AD10" s="19" t="n">
        <v>0.0747927682069267</v>
      </c>
      <c r="AE10" s="19"/>
      <c r="AF10" s="19" t="n">
        <v>0.21353739632414</v>
      </c>
      <c r="AG10" s="19"/>
      <c r="AH10" s="19" t="n">
        <v>0.220269476128391</v>
      </c>
      <c r="AI10" s="19"/>
      <c r="AJ10" s="19" t="n">
        <v>0.190416537996265</v>
      </c>
      <c r="AK10" s="19" t="n">
        <v>0.23345757679928</v>
      </c>
      <c r="AL10" s="19" t="n">
        <v>0.214088996700279</v>
      </c>
      <c r="AM10" s="19" t="n">
        <v>0.239947744997311</v>
      </c>
      <c r="AN10" s="19" t="n">
        <v>0.236059857232513</v>
      </c>
      <c r="AO10" s="19" t="n">
        <v>0.102370779624524</v>
      </c>
      <c r="AP10" s="19" t="n">
        <v>0.245722058499365</v>
      </c>
    </row>
    <row r="11">
      <c r="B11" s="20" t="s">
        <v>137</v>
      </c>
      <c r="C11" s="19" t="n">
        <v>0.231015884502831</v>
      </c>
      <c r="D11" s="19" t="n">
        <v>0.243394735424897</v>
      </c>
      <c r="E11" s="19" t="n">
        <v>0.218606285698288</v>
      </c>
      <c r="F11" s="19"/>
      <c r="G11" s="19" t="n">
        <v>0.268644656980048</v>
      </c>
      <c r="H11" s="19" t="n">
        <v>0.20499487631163</v>
      </c>
      <c r="I11" s="19" t="n">
        <v>0.292111126113942</v>
      </c>
      <c r="J11" s="19" t="n">
        <v>0.155716656960801</v>
      </c>
      <c r="K11" s="19" t="n">
        <v>0.235297781296974</v>
      </c>
      <c r="L11" s="19" t="n">
        <v>0.242701132797501</v>
      </c>
      <c r="M11" s="19"/>
      <c r="N11" s="19" t="n">
        <v>0.268255696432491</v>
      </c>
      <c r="O11" s="19" t="n">
        <v>0.214505732810113</v>
      </c>
      <c r="P11" s="19" t="n">
        <v>0.195082100172799</v>
      </c>
      <c r="Q11" s="19" t="n">
        <v>0.237519740840127</v>
      </c>
      <c r="R11" s="19" t="n">
        <v>0.290107773505367</v>
      </c>
      <c r="S11" s="19"/>
      <c r="T11" s="19" t="n">
        <v>0.265329380763317</v>
      </c>
      <c r="U11" s="19" t="n">
        <v>0.19776047389434</v>
      </c>
      <c r="V11" s="19" t="n">
        <v>0.167615988223883</v>
      </c>
      <c r="W11" s="19" t="n">
        <v>0.25838496899493</v>
      </c>
      <c r="X11" s="19"/>
      <c r="Y11" s="19" t="n">
        <v>0.235476843647509</v>
      </c>
      <c r="Z11" s="19" t="n">
        <v>0.224729835516904</v>
      </c>
      <c r="AA11" s="19" t="n">
        <v>0.229411314268663</v>
      </c>
      <c r="AB11" s="19" t="n">
        <v>0.1699412283078</v>
      </c>
      <c r="AC11" s="19" t="n">
        <v>0.289052952986699</v>
      </c>
      <c r="AD11" s="19" t="n">
        <v>0.168907705006921</v>
      </c>
      <c r="AE11" s="19"/>
      <c r="AF11" s="19" t="n">
        <v>0.232617296554612</v>
      </c>
      <c r="AG11" s="19"/>
      <c r="AH11" s="19" t="n">
        <v>0.225949854967434</v>
      </c>
      <c r="AI11" s="19"/>
      <c r="AJ11" s="19" t="n">
        <v>0.257488324394976</v>
      </c>
      <c r="AK11" s="19" t="n">
        <v>0.204211612076016</v>
      </c>
      <c r="AL11" s="19" t="n">
        <v>0.27397769974545</v>
      </c>
      <c r="AM11" s="19" t="n">
        <v>0.266672641120274</v>
      </c>
      <c r="AN11" s="19" t="n">
        <v>0.17507938203757</v>
      </c>
      <c r="AO11" s="19" t="n">
        <v>0.197839806934545</v>
      </c>
      <c r="AP11" s="19" t="n">
        <v>0.197896461390093</v>
      </c>
    </row>
    <row r="12">
      <c r="B12" s="20" t="s">
        <v>138</v>
      </c>
      <c r="C12" s="19" t="n">
        <v>0.0452820683406344</v>
      </c>
      <c r="D12" s="19" t="n">
        <v>0.0449427032363128</v>
      </c>
      <c r="E12" s="19" t="n">
        <v>0.0456222763954374</v>
      </c>
      <c r="F12" s="19"/>
      <c r="G12" s="19" t="n">
        <v>0.102703738489032</v>
      </c>
      <c r="H12" s="19" t="n">
        <v>0.0459449203219995</v>
      </c>
      <c r="I12" s="19" t="n">
        <v>0.0569281848689291</v>
      </c>
      <c r="J12" s="19" t="n">
        <v>0.0542660131888928</v>
      </c>
      <c r="K12" s="19" t="n">
        <v>0.0164006919864973</v>
      </c>
      <c r="L12" s="19" t="n">
        <v>0.021769652846239</v>
      </c>
      <c r="M12" s="19"/>
      <c r="N12" s="19" t="n">
        <v>0.0258971555684935</v>
      </c>
      <c r="O12" s="19" t="n">
        <v>0.0739715971795472</v>
      </c>
      <c r="P12" s="19" t="n">
        <v>0.0434629466125111</v>
      </c>
      <c r="Q12" s="19" t="n">
        <v>0.0251090500159066</v>
      </c>
      <c r="R12" s="19" t="n">
        <v>0.0603593479495706</v>
      </c>
      <c r="S12" s="19"/>
      <c r="T12" s="19" t="n">
        <v>0.103278847180416</v>
      </c>
      <c r="U12" s="19" t="n">
        <v>0.0425574089436639</v>
      </c>
      <c r="V12" s="19" t="n">
        <v>0.0351755031028237</v>
      </c>
      <c r="W12" s="19" t="n">
        <v>0.0464337502821432</v>
      </c>
      <c r="X12" s="19"/>
      <c r="Y12" s="19" t="n">
        <v>0.0499185383908612</v>
      </c>
      <c r="Z12" s="19" t="n">
        <v>0.0557275994154847</v>
      </c>
      <c r="AA12" s="19" t="n">
        <v>0.0302666424884258</v>
      </c>
      <c r="AB12" s="19" t="n">
        <v>0.0721538557058232</v>
      </c>
      <c r="AC12" s="19" t="n">
        <v>0.0816930189169053</v>
      </c>
      <c r="AD12" s="19" t="n">
        <v>0.0114330519984662</v>
      </c>
      <c r="AE12" s="19"/>
      <c r="AF12" s="19" t="n">
        <v>0.0339684058438544</v>
      </c>
      <c r="AG12" s="19"/>
      <c r="AH12" s="19" t="n">
        <v>0.0460114541764174</v>
      </c>
      <c r="AI12" s="19"/>
      <c r="AJ12" s="19" t="n">
        <v>0.0342646813174822</v>
      </c>
      <c r="AK12" s="19" t="n">
        <v>0.0133189142054734</v>
      </c>
      <c r="AL12" s="19" t="n">
        <v>0.0630857938285013</v>
      </c>
      <c r="AM12" s="19" t="n">
        <v>0.0687472546034633</v>
      </c>
      <c r="AN12" s="19" t="n">
        <v>0.0437279014550424</v>
      </c>
      <c r="AO12" s="19" t="n">
        <v>0.0691547601516722</v>
      </c>
      <c r="AP12" s="19" t="n">
        <v>0.0562086827574312</v>
      </c>
    </row>
    <row r="13">
      <c r="B13" s="20" t="s">
        <v>139</v>
      </c>
      <c r="C13" s="19" t="n">
        <v>0.0323928356252946</v>
      </c>
      <c r="D13" s="19" t="n">
        <v>0.0349411990604328</v>
      </c>
      <c r="E13" s="19" t="n">
        <v>0.0298381422989651</v>
      </c>
      <c r="F13" s="19"/>
      <c r="G13" s="19" t="n">
        <v>0.0516482114230803</v>
      </c>
      <c r="H13" s="19" t="n">
        <v>0.0123164307731767</v>
      </c>
      <c r="I13" s="19" t="n">
        <v>0.0326502710294789</v>
      </c>
      <c r="J13" s="19" t="n">
        <v>0.0551024218790462</v>
      </c>
      <c r="K13" s="19" t="n">
        <v>0.00726454367624415</v>
      </c>
      <c r="L13" s="19" t="n">
        <v>0.0379215464640322</v>
      </c>
      <c r="M13" s="19"/>
      <c r="N13" s="19" t="n">
        <v>0.0526711135658806</v>
      </c>
      <c r="O13" s="19" t="n">
        <v>0.015247198142808</v>
      </c>
      <c r="P13" s="19" t="n">
        <v>0.0350752252431487</v>
      </c>
      <c r="Q13" s="19" t="n">
        <v>0.0345181387602125</v>
      </c>
      <c r="R13" s="19" t="n">
        <v>0.038159794792464</v>
      </c>
      <c r="S13" s="19"/>
      <c r="T13" s="19" t="n">
        <v>0.0577670337695792</v>
      </c>
      <c r="U13" s="19" t="n">
        <v>0.0343918000980725</v>
      </c>
      <c r="V13" s="19" t="n">
        <v>0.0540327576452935</v>
      </c>
      <c r="W13" s="19" t="n">
        <v>0.0223510863212242</v>
      </c>
      <c r="X13" s="19"/>
      <c r="Y13" s="19" t="n">
        <v>0.025164791782443</v>
      </c>
      <c r="Z13" s="19" t="n">
        <v>0.00677338585641923</v>
      </c>
      <c r="AA13" s="19" t="n">
        <v>0.0383774151902099</v>
      </c>
      <c r="AB13" s="19" t="n">
        <v>0.120442984878784</v>
      </c>
      <c r="AC13" s="19" t="n">
        <v>0.0201162833588878</v>
      </c>
      <c r="AD13" s="19" t="n">
        <v>0.0250193997907265</v>
      </c>
      <c r="AE13" s="19"/>
      <c r="AF13" s="19" t="n">
        <v>0.0227532394834733</v>
      </c>
      <c r="AG13" s="19"/>
      <c r="AH13" s="19" t="n">
        <v>0.0313182601247414</v>
      </c>
      <c r="AI13" s="19"/>
      <c r="AJ13" s="19" t="n">
        <v>0.0089409749715323</v>
      </c>
      <c r="AK13" s="19" t="n">
        <v>0.0110426704376948</v>
      </c>
      <c r="AL13" s="19" t="n">
        <v>0.0506710411690838</v>
      </c>
      <c r="AM13" s="19" t="n">
        <v>0.0469753562453908</v>
      </c>
      <c r="AN13" s="19" t="n">
        <v>0.0892707420199541</v>
      </c>
      <c r="AO13" s="19" t="n">
        <v>0.0361580048792476</v>
      </c>
      <c r="AP13" s="19" t="n">
        <v>0.0365199735649738</v>
      </c>
    </row>
    <row r="14">
      <c r="B14" s="20" t="s">
        <v>60</v>
      </c>
      <c r="C14" s="21" t="n">
        <v>0.387613407025989</v>
      </c>
      <c r="D14" s="21" t="n">
        <v>0.303305567031515</v>
      </c>
      <c r="E14" s="21" t="n">
        <v>0.472130659636569</v>
      </c>
      <c r="F14" s="21"/>
      <c r="G14" s="21" t="n">
        <v>0.193501965449086</v>
      </c>
      <c r="H14" s="21" t="n">
        <v>0.292435253319933</v>
      </c>
      <c r="I14" s="21" t="n">
        <v>0.265718977512428</v>
      </c>
      <c r="J14" s="21" t="n">
        <v>0.488459109364219</v>
      </c>
      <c r="K14" s="21" t="n">
        <v>0.521647805839497</v>
      </c>
      <c r="L14" s="21" t="n">
        <v>0.474212289341227</v>
      </c>
      <c r="M14" s="21"/>
      <c r="N14" s="21" t="n">
        <v>0.386622740811428</v>
      </c>
      <c r="O14" s="21" t="n">
        <v>0.415281040610054</v>
      </c>
      <c r="P14" s="21" t="n">
        <v>0.443222138460789</v>
      </c>
      <c r="Q14" s="21" t="n">
        <v>0.37582412307164</v>
      </c>
      <c r="R14" s="21" t="n">
        <v>0.267323724193879</v>
      </c>
      <c r="S14" s="21"/>
      <c r="T14" s="21" t="n">
        <v>0.176363901049356</v>
      </c>
      <c r="U14" s="21" t="n">
        <v>0.466842893484997</v>
      </c>
      <c r="V14" s="21" t="n">
        <v>0.441342180134882</v>
      </c>
      <c r="W14" s="21" t="n">
        <v>0.341820948553198</v>
      </c>
      <c r="X14" s="21"/>
      <c r="Y14" s="21" t="n">
        <v>0.309978062886649</v>
      </c>
      <c r="Z14" s="21" t="n">
        <v>0.327235349633067</v>
      </c>
      <c r="AA14" s="21" t="n">
        <v>0.492615858771319</v>
      </c>
      <c r="AB14" s="21" t="n">
        <v>0.369727409080656</v>
      </c>
      <c r="AC14" s="21" t="n">
        <v>0.271169021332308</v>
      </c>
      <c r="AD14" s="21" t="n">
        <v>0.680658906960752</v>
      </c>
      <c r="AE14" s="21"/>
      <c r="AF14" s="21" t="n">
        <v>0.414390170415421</v>
      </c>
      <c r="AG14" s="21"/>
      <c r="AH14" s="21" t="n">
        <v>0.382233331108776</v>
      </c>
      <c r="AI14" s="21"/>
      <c r="AJ14" s="21" t="n">
        <v>0.385302701462129</v>
      </c>
      <c r="AK14" s="21" t="n">
        <v>0.472615595026932</v>
      </c>
      <c r="AL14" s="21" t="n">
        <v>0.312776185440523</v>
      </c>
      <c r="AM14" s="21" t="n">
        <v>0.252763920616976</v>
      </c>
      <c r="AN14" s="21" t="n">
        <v>0.384618689842944</v>
      </c>
      <c r="AO14" s="21" t="n">
        <v>0.523815755687588</v>
      </c>
      <c r="AP14" s="21" t="n">
        <v>0.375089205283176</v>
      </c>
    </row>
    <row r="15">
      <c r="B15" s="18"/>
    </row>
    <row r="16">
      <c r="B16" t="s">
        <v>65</v>
      </c>
    </row>
    <row r="17">
      <c r="B17" t="s">
        <v>66</v>
      </c>
    </row>
    <row r="19">
      <c r="B19" s="9" t="str">
        <f>=HYPERLINK("#'Contents'!A1", "Return to Contents")</f>
      </c>
    </row>
  </sheetData>
  <mergeCells count="9">
    <mergeCell ref="D5:E5"/>
    <mergeCell ref="G5:L5"/>
    <mergeCell ref="N5:R5"/>
    <mergeCell ref="T5:W5"/>
    <mergeCell ref="Y5:AD5"/>
    <mergeCell ref="AF5:AF5"/>
    <mergeCell ref="AH5:AH5"/>
    <mergeCell ref="AJ5:AP5"/>
    <mergeCell ref="D2:AJ2"/>
  </mergeCells>
  <pageMargins left="0.7" right="0.7" top="0.75" bottom="0.75" header="0.3" footer="0.3"/>
  <pageSetup paperSize="9" orientation="portrait" horizontalDpi="300" verticalDpi="300" r:id="rId2"/>
  <drawing r:id="rId1"/>
</worksheet>
</file>

<file path=xl/worksheets/sheet16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2.21" hidden="0" customWidth="1"/>
    <col min="20" max="20" width="10.71" hidden="0" customWidth="1"/>
    <col min="21" max="21" width="10.71" hidden="0" customWidth="1"/>
    <col min="22" max="22" width="10.71" hidden="0" customWidth="1"/>
    <col min="23" max="23" width="10.71" hidden="0" customWidth="1"/>
    <col min="24" max="24" width="2.2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2.21" hidden="0" customWidth="1"/>
    <col min="34" max="34" width="10.71" hidden="0" customWidth="1"/>
    <col min="35" max="35" width="2.2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s>
  <sheetData>
    <row r="2" ht="40" customHeight="1">
      <c r="D2" s="16" t="s">
        <v>512</v>
      </c>
    </row>
    <row r="5" ht="30" customHeight="1">
      <c r="B5" s="17"/>
      <c r="C5" s="17"/>
      <c r="D5" s="17" t="s">
        <v>51</v>
      </c>
      <c r="E5" s="17"/>
      <c r="F5" s="17"/>
      <c r="G5" s="17" t="s">
        <v>52</v>
      </c>
      <c r="H5" s="17"/>
      <c r="I5" s="17"/>
      <c r="J5" s="17"/>
      <c r="K5" s="17"/>
      <c r="L5" s="17"/>
      <c r="M5" s="17"/>
      <c r="N5" s="17" t="s">
        <v>53</v>
      </c>
      <c r="O5" s="17"/>
      <c r="P5" s="17"/>
      <c r="Q5" s="17"/>
      <c r="R5" s="17"/>
      <c r="S5" s="17"/>
      <c r="T5" s="17" t="s">
        <v>54</v>
      </c>
      <c r="U5" s="17"/>
      <c r="V5" s="17"/>
      <c r="W5" s="17"/>
      <c r="X5" s="17"/>
      <c r="Y5" s="17" t="s">
        <v>55</v>
      </c>
      <c r="Z5" s="17"/>
      <c r="AA5" s="17"/>
      <c r="AB5" s="17"/>
      <c r="AC5" s="17"/>
      <c r="AD5" s="17"/>
      <c r="AE5" s="17"/>
      <c r="AF5" s="17" t="s">
        <v>42</v>
      </c>
      <c r="AG5" s="17"/>
      <c r="AH5" s="17" t="s">
        <v>43</v>
      </c>
      <c r="AI5" s="17"/>
      <c r="AJ5" s="17" t="s">
        <v>56</v>
      </c>
      <c r="AK5" s="17"/>
      <c r="AL5" s="17"/>
      <c r="AM5" s="17"/>
      <c r="AN5" s="17"/>
      <c r="AO5" s="17"/>
      <c r="AP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R6" s="13" t="s">
        <v>31</v>
      </c>
      <c r="T6" s="13" t="s">
        <v>32</v>
      </c>
      <c r="U6" s="13" t="s">
        <v>33</v>
      </c>
      <c r="V6" s="13" t="s">
        <v>34</v>
      </c>
      <c r="W6" s="13" t="s">
        <v>35</v>
      </c>
      <c r="Y6" s="13" t="s">
        <v>36</v>
      </c>
      <c r="Z6" s="13" t="s">
        <v>37</v>
      </c>
      <c r="AA6" s="13" t="s">
        <v>38</v>
      </c>
      <c r="AB6" s="13" t="s">
        <v>39</v>
      </c>
      <c r="AC6" s="13" t="s">
        <v>40</v>
      </c>
      <c r="AD6" s="13" t="s">
        <v>41</v>
      </c>
      <c r="AF6" s="13" t="s">
        <v>42</v>
      </c>
      <c r="AH6" s="13" t="s">
        <v>43</v>
      </c>
      <c r="AJ6" s="13" t="s">
        <v>44</v>
      </c>
      <c r="AK6" s="13" t="s">
        <v>45</v>
      </c>
      <c r="AL6" s="13" t="s">
        <v>46</v>
      </c>
      <c r="AM6" s="13" t="s">
        <v>47</v>
      </c>
      <c r="AN6" s="13" t="s">
        <v>48</v>
      </c>
      <c r="AO6" s="13" t="s">
        <v>49</v>
      </c>
      <c r="AP6" s="13" t="s">
        <v>50</v>
      </c>
    </row>
    <row r="7" ht="30" customHeight="1">
      <c r="B7" s="11" t="s">
        <v>19</v>
      </c>
      <c r="C7" s="11" t="n">
        <v>1001</v>
      </c>
      <c r="D7" s="11" t="n">
        <v>498</v>
      </c>
      <c r="E7" s="11" t="n">
        <v>503</v>
      </c>
      <c r="F7" s="11"/>
      <c r="G7" s="11" t="n">
        <v>125</v>
      </c>
      <c r="H7" s="11" t="n">
        <v>185</v>
      </c>
      <c r="I7" s="11" t="n">
        <v>192</v>
      </c>
      <c r="J7" s="11" t="n">
        <v>175</v>
      </c>
      <c r="K7" s="11" t="n">
        <v>131</v>
      </c>
      <c r="L7" s="11" t="n">
        <v>193</v>
      </c>
      <c r="M7" s="11"/>
      <c r="N7" s="11" t="n">
        <v>55</v>
      </c>
      <c r="O7" s="11" t="n">
        <v>178</v>
      </c>
      <c r="P7" s="11" t="n">
        <v>209</v>
      </c>
      <c r="Q7" s="11" t="n">
        <v>374</v>
      </c>
      <c r="R7" s="11" t="n">
        <v>183</v>
      </c>
      <c r="S7" s="11"/>
      <c r="T7" s="11" t="n">
        <v>51</v>
      </c>
      <c r="U7" s="11" t="n">
        <v>158</v>
      </c>
      <c r="V7" s="11" t="n">
        <v>168</v>
      </c>
      <c r="W7" s="11" t="n">
        <v>523</v>
      </c>
      <c r="X7" s="11"/>
      <c r="Y7" s="11" t="n">
        <v>473</v>
      </c>
      <c r="Z7" s="11" t="n">
        <v>105</v>
      </c>
      <c r="AA7" s="11" t="n">
        <v>228</v>
      </c>
      <c r="AB7" s="11" t="n">
        <v>58</v>
      </c>
      <c r="AC7" s="11" t="n">
        <v>67</v>
      </c>
      <c r="AD7" s="11" t="n">
        <v>60</v>
      </c>
      <c r="AE7" s="11"/>
      <c r="AF7" s="11" t="n">
        <v>484</v>
      </c>
      <c r="AG7" s="11"/>
      <c r="AH7" s="11" t="n">
        <v>939</v>
      </c>
      <c r="AI7" s="11"/>
      <c r="AJ7" s="11" t="n">
        <v>270</v>
      </c>
      <c r="AK7" s="11" t="n">
        <v>188</v>
      </c>
      <c r="AL7" s="11" t="n">
        <v>196</v>
      </c>
      <c r="AM7" s="11" t="n">
        <v>89</v>
      </c>
      <c r="AN7" s="11" t="n">
        <v>62</v>
      </c>
      <c r="AO7" s="11" t="n">
        <v>98</v>
      </c>
      <c r="AP7" s="11" t="n">
        <v>98</v>
      </c>
    </row>
    <row r="8" ht="30" customHeight="1">
      <c r="B8" s="12" t="s">
        <v>20</v>
      </c>
      <c r="C8" s="12" t="n">
        <v>1001</v>
      </c>
      <c r="D8" s="12" t="n">
        <v>501</v>
      </c>
      <c r="E8" s="12" t="n">
        <v>500</v>
      </c>
      <c r="F8" s="12"/>
      <c r="G8" s="12" t="n">
        <v>108</v>
      </c>
      <c r="H8" s="12" t="n">
        <v>174</v>
      </c>
      <c r="I8" s="12" t="n">
        <v>165</v>
      </c>
      <c r="J8" s="12" t="n">
        <v>172</v>
      </c>
      <c r="K8" s="12" t="n">
        <v>152</v>
      </c>
      <c r="L8" s="12" t="n">
        <v>230</v>
      </c>
      <c r="M8" s="12"/>
      <c r="N8" s="12" t="n">
        <v>68</v>
      </c>
      <c r="O8" s="12" t="n">
        <v>207</v>
      </c>
      <c r="P8" s="12" t="n">
        <v>264</v>
      </c>
      <c r="Q8" s="12" t="n">
        <v>311</v>
      </c>
      <c r="R8" s="12" t="n">
        <v>149</v>
      </c>
      <c r="S8" s="12"/>
      <c r="T8" s="12" t="n">
        <v>49</v>
      </c>
      <c r="U8" s="12" t="n">
        <v>181</v>
      </c>
      <c r="V8" s="12" t="n">
        <v>180</v>
      </c>
      <c r="W8" s="12" t="n">
        <v>487</v>
      </c>
      <c r="X8" s="12"/>
      <c r="Y8" s="12" t="n">
        <v>424</v>
      </c>
      <c r="Z8" s="12" t="n">
        <v>104</v>
      </c>
      <c r="AA8" s="12" t="n">
        <v>272</v>
      </c>
      <c r="AB8" s="12" t="n">
        <v>65</v>
      </c>
      <c r="AC8" s="12" t="n">
        <v>57</v>
      </c>
      <c r="AD8" s="12" t="n">
        <v>67</v>
      </c>
      <c r="AE8" s="12"/>
      <c r="AF8" s="12" t="n">
        <v>498</v>
      </c>
      <c r="AG8" s="12"/>
      <c r="AH8" s="12" t="n">
        <v>939</v>
      </c>
      <c r="AI8" s="12"/>
      <c r="AJ8" s="12" t="n">
        <v>241</v>
      </c>
      <c r="AK8" s="12" t="n">
        <v>190</v>
      </c>
      <c r="AL8" s="12" t="n">
        <v>170</v>
      </c>
      <c r="AM8" s="12" t="n">
        <v>93</v>
      </c>
      <c r="AN8" s="12" t="n">
        <v>76</v>
      </c>
      <c r="AO8" s="12" t="n">
        <v>86</v>
      </c>
      <c r="AP8" s="12" t="n">
        <v>145</v>
      </c>
    </row>
    <row r="9">
      <c r="B9" s="20" t="s">
        <v>135</v>
      </c>
      <c r="C9" s="19" t="n">
        <v>0.0550015874631709</v>
      </c>
      <c r="D9" s="19" t="n">
        <v>0.0685332725089515</v>
      </c>
      <c r="E9" s="19" t="n">
        <v>0.0414362910051426</v>
      </c>
      <c r="F9" s="19"/>
      <c r="G9" s="19" t="n">
        <v>0.112707026305076</v>
      </c>
      <c r="H9" s="19" t="n">
        <v>0.0974337836352894</v>
      </c>
      <c r="I9" s="19" t="n">
        <v>0.0783736764682172</v>
      </c>
      <c r="J9" s="19" t="n">
        <v>0.0271121656835207</v>
      </c>
      <c r="K9" s="19" t="n">
        <v>0.0260279280143157</v>
      </c>
      <c r="L9" s="19" t="n">
        <v>0.019049793907478</v>
      </c>
      <c r="M9" s="19"/>
      <c r="N9" s="19" t="n">
        <v>0.0490576862169205</v>
      </c>
      <c r="O9" s="19" t="n">
        <v>0.0524275362778647</v>
      </c>
      <c r="P9" s="19" t="n">
        <v>0.0596710919977706</v>
      </c>
      <c r="Q9" s="19" t="n">
        <v>0.0548177007354765</v>
      </c>
      <c r="R9" s="19" t="n">
        <v>0.054161767521725</v>
      </c>
      <c r="S9" s="19"/>
      <c r="T9" s="19" t="n">
        <v>0.13328045108328</v>
      </c>
      <c r="U9" s="19" t="n">
        <v>0.0468948660150188</v>
      </c>
      <c r="V9" s="19" t="n">
        <v>0.0421902906357423</v>
      </c>
      <c r="W9" s="19" t="n">
        <v>0.059352641795709</v>
      </c>
      <c r="X9" s="19"/>
      <c r="Y9" s="19" t="n">
        <v>0.0789362926807981</v>
      </c>
      <c r="Z9" s="19" t="n">
        <v>0.101476689490124</v>
      </c>
      <c r="AA9" s="19" t="n">
        <v>0.0160980811960932</v>
      </c>
      <c r="AB9" s="19" t="n">
        <v>0.0161784537513146</v>
      </c>
      <c r="AC9" s="19" t="n">
        <v>0.0656132120624685</v>
      </c>
      <c r="AD9" s="19" t="n">
        <v>0.0269632129598472</v>
      </c>
      <c r="AE9" s="19"/>
      <c r="AF9" s="19" t="n">
        <v>0.0526129270271485</v>
      </c>
      <c r="AG9" s="19"/>
      <c r="AH9" s="19" t="n">
        <v>0.0586412191917323</v>
      </c>
      <c r="AI9" s="19"/>
      <c r="AJ9" s="19" t="n">
        <v>0.0639167796024745</v>
      </c>
      <c r="AK9" s="19" t="n">
        <v>0.0518604100485221</v>
      </c>
      <c r="AL9" s="19" t="n">
        <v>0.0671454891560343</v>
      </c>
      <c r="AM9" s="19" t="n">
        <v>0.116356216379371</v>
      </c>
      <c r="AN9" s="19" t="n">
        <v>0.0117360099154147</v>
      </c>
      <c r="AO9" s="19" t="n">
        <v>0.0269976485679931</v>
      </c>
      <c r="AP9" s="19" t="n">
        <v>0.0299970444620156</v>
      </c>
    </row>
    <row r="10">
      <c r="B10" s="20" t="s">
        <v>136</v>
      </c>
      <c r="C10" s="19" t="n">
        <v>0.212431515324495</v>
      </c>
      <c r="D10" s="19" t="n">
        <v>0.268204701788445</v>
      </c>
      <c r="E10" s="19" t="n">
        <v>0.156519793596366</v>
      </c>
      <c r="F10" s="19"/>
      <c r="G10" s="19" t="n">
        <v>0.299699497071081</v>
      </c>
      <c r="H10" s="19" t="n">
        <v>0.3037820099092</v>
      </c>
      <c r="I10" s="19" t="n">
        <v>0.249406691545976</v>
      </c>
      <c r="J10" s="19" t="n">
        <v>0.155822515800568</v>
      </c>
      <c r="K10" s="19" t="n">
        <v>0.167038321314406</v>
      </c>
      <c r="L10" s="19" t="n">
        <v>0.1482003138701</v>
      </c>
      <c r="M10" s="19"/>
      <c r="N10" s="19" t="n">
        <v>0.152715967731812</v>
      </c>
      <c r="O10" s="19" t="n">
        <v>0.270255796971951</v>
      </c>
      <c r="P10" s="19" t="n">
        <v>0.168173537560424</v>
      </c>
      <c r="Q10" s="19" t="n">
        <v>0.215725443462988</v>
      </c>
      <c r="R10" s="19" t="n">
        <v>0.233869040572059</v>
      </c>
      <c r="S10" s="19"/>
      <c r="T10" s="19" t="n">
        <v>0.24856232199594</v>
      </c>
      <c r="U10" s="19" t="n">
        <v>0.145381354252143</v>
      </c>
      <c r="V10" s="19" t="n">
        <v>0.185465090902561</v>
      </c>
      <c r="W10" s="19" t="n">
        <v>0.259016428469251</v>
      </c>
      <c r="X10" s="19"/>
      <c r="Y10" s="19" t="n">
        <v>0.270611627683961</v>
      </c>
      <c r="Z10" s="19" t="n">
        <v>0.192987666965048</v>
      </c>
      <c r="AA10" s="19" t="n">
        <v>0.149605754966167</v>
      </c>
      <c r="AB10" s="19" t="n">
        <v>0.257042580937519</v>
      </c>
      <c r="AC10" s="19" t="n">
        <v>0.291394451425072</v>
      </c>
      <c r="AD10" s="19" t="n">
        <v>0.0557113966292208</v>
      </c>
      <c r="AE10" s="19"/>
      <c r="AF10" s="19" t="n">
        <v>0.195281425246364</v>
      </c>
      <c r="AG10" s="19"/>
      <c r="AH10" s="19" t="n">
        <v>0.212794120751334</v>
      </c>
      <c r="AI10" s="19"/>
      <c r="AJ10" s="19" t="n">
        <v>0.249417692463168</v>
      </c>
      <c r="AK10" s="19" t="n">
        <v>0.221511790510706</v>
      </c>
      <c r="AL10" s="19" t="n">
        <v>0.182254680078005</v>
      </c>
      <c r="AM10" s="19" t="n">
        <v>0.188339463815926</v>
      </c>
      <c r="AN10" s="19" t="n">
        <v>0.214148917921656</v>
      </c>
      <c r="AO10" s="19" t="n">
        <v>0.192663514535363</v>
      </c>
      <c r="AP10" s="19" t="n">
        <v>0.200715841371954</v>
      </c>
    </row>
    <row r="11">
      <c r="B11" s="20" t="s">
        <v>137</v>
      </c>
      <c r="C11" s="19" t="n">
        <v>0.24682544227665</v>
      </c>
      <c r="D11" s="19" t="n">
        <v>0.243067155798288</v>
      </c>
      <c r="E11" s="19" t="n">
        <v>0.250593063979394</v>
      </c>
      <c r="F11" s="19"/>
      <c r="G11" s="19" t="n">
        <v>0.317816534394067</v>
      </c>
      <c r="H11" s="19" t="n">
        <v>0.214435252356872</v>
      </c>
      <c r="I11" s="19" t="n">
        <v>0.308802639531258</v>
      </c>
      <c r="J11" s="19" t="n">
        <v>0.211001716399857</v>
      </c>
      <c r="K11" s="19" t="n">
        <v>0.217003407535508</v>
      </c>
      <c r="L11" s="19" t="n">
        <v>0.239979518265965</v>
      </c>
      <c r="M11" s="19"/>
      <c r="N11" s="19" t="n">
        <v>0.245248310676168</v>
      </c>
      <c r="O11" s="19" t="n">
        <v>0.215014779016977</v>
      </c>
      <c r="P11" s="19" t="n">
        <v>0.23444575206366</v>
      </c>
      <c r="Q11" s="19" t="n">
        <v>0.26113326648702</v>
      </c>
      <c r="R11" s="19" t="n">
        <v>0.287164026815079</v>
      </c>
      <c r="S11" s="19"/>
      <c r="T11" s="19" t="n">
        <v>0.335712481068133</v>
      </c>
      <c r="U11" s="19" t="n">
        <v>0.206665701819963</v>
      </c>
      <c r="V11" s="19" t="n">
        <v>0.263367231459529</v>
      </c>
      <c r="W11" s="19" t="n">
        <v>0.244045125525429</v>
      </c>
      <c r="X11" s="19"/>
      <c r="Y11" s="19" t="n">
        <v>0.256669521369573</v>
      </c>
      <c r="Z11" s="19" t="n">
        <v>0.248788817471193</v>
      </c>
      <c r="AA11" s="19" t="n">
        <v>0.217649333123772</v>
      </c>
      <c r="AB11" s="19" t="n">
        <v>0.216350025635354</v>
      </c>
      <c r="AC11" s="19" t="n">
        <v>0.320302262555906</v>
      </c>
      <c r="AD11" s="19" t="n">
        <v>0.244067729964129</v>
      </c>
      <c r="AE11" s="19"/>
      <c r="AF11" s="19" t="n">
        <v>0.232977478888537</v>
      </c>
      <c r="AG11" s="19"/>
      <c r="AH11" s="19" t="n">
        <v>0.249934296234274</v>
      </c>
      <c r="AI11" s="19"/>
      <c r="AJ11" s="19" t="n">
        <v>0.226449725228988</v>
      </c>
      <c r="AK11" s="19" t="n">
        <v>0.214430456408091</v>
      </c>
      <c r="AL11" s="19" t="n">
        <v>0.313690798105983</v>
      </c>
      <c r="AM11" s="19" t="n">
        <v>0.279674842182515</v>
      </c>
      <c r="AN11" s="19" t="n">
        <v>0.192180395645222</v>
      </c>
      <c r="AO11" s="19" t="n">
        <v>0.237431784297448</v>
      </c>
      <c r="AP11" s="19" t="n">
        <v>0.257890053114449</v>
      </c>
    </row>
    <row r="12">
      <c r="B12" s="20" t="s">
        <v>138</v>
      </c>
      <c r="C12" s="19" t="n">
        <v>0.0548823043339249</v>
      </c>
      <c r="D12" s="19" t="n">
        <v>0.0647296155289275</v>
      </c>
      <c r="E12" s="19" t="n">
        <v>0.0450105333591544</v>
      </c>
      <c r="F12" s="19"/>
      <c r="G12" s="19" t="n">
        <v>0.0699449882168733</v>
      </c>
      <c r="H12" s="19" t="n">
        <v>0.0511749230969669</v>
      </c>
      <c r="I12" s="19" t="n">
        <v>0.0807508034796026</v>
      </c>
      <c r="J12" s="19" t="n">
        <v>0.0538481599976952</v>
      </c>
      <c r="K12" s="19" t="n">
        <v>0.0741527569904298</v>
      </c>
      <c r="L12" s="19" t="n">
        <v>0.020095151161259</v>
      </c>
      <c r="M12" s="19"/>
      <c r="N12" s="19" t="n">
        <v>0.035226282528126</v>
      </c>
      <c r="O12" s="19" t="n">
        <v>0.0546729503738933</v>
      </c>
      <c r="P12" s="19" t="n">
        <v>0.0584755160837211</v>
      </c>
      <c r="Q12" s="19" t="n">
        <v>0.0608524884277362</v>
      </c>
      <c r="R12" s="19" t="n">
        <v>0.0460730640893503</v>
      </c>
      <c r="S12" s="19"/>
      <c r="T12" s="19" t="n">
        <v>0.0180630081603473</v>
      </c>
      <c r="U12" s="19" t="n">
        <v>0.0921458605654046</v>
      </c>
      <c r="V12" s="19" t="n">
        <v>0.0282783744976729</v>
      </c>
      <c r="W12" s="19" t="n">
        <v>0.0628958887475308</v>
      </c>
      <c r="X12" s="19"/>
      <c r="Y12" s="19" t="n">
        <v>0.0488623666103596</v>
      </c>
      <c r="Z12" s="19" t="n">
        <v>0.0359114314174136</v>
      </c>
      <c r="AA12" s="19" t="n">
        <v>0.0458261189431016</v>
      </c>
      <c r="AB12" s="19" t="n">
        <v>0.0902036406335002</v>
      </c>
      <c r="AC12" s="19" t="n">
        <v>0.0976631699127876</v>
      </c>
      <c r="AD12" s="19" t="n">
        <v>0.0826817374281465</v>
      </c>
      <c r="AE12" s="19"/>
      <c r="AF12" s="19" t="n">
        <v>0.0511594975510836</v>
      </c>
      <c r="AG12" s="19"/>
      <c r="AH12" s="19" t="n">
        <v>0.0569169126692546</v>
      </c>
      <c r="AI12" s="19"/>
      <c r="AJ12" s="19" t="n">
        <v>0.0700929446130987</v>
      </c>
      <c r="AK12" s="19" t="n">
        <v>0.0462772985014106</v>
      </c>
      <c r="AL12" s="19" t="n">
        <v>0.0464471530120845</v>
      </c>
      <c r="AM12" s="19" t="n">
        <v>0.0868844062491949</v>
      </c>
      <c r="AN12" s="19" t="n">
        <v>0.0235721937408717</v>
      </c>
      <c r="AO12" s="19" t="n">
        <v>0.0431459445121623</v>
      </c>
      <c r="AP12" s="19" t="n">
        <v>0.0536123898320848</v>
      </c>
    </row>
    <row r="13">
      <c r="B13" s="20" t="s">
        <v>139</v>
      </c>
      <c r="C13" s="19" t="n">
        <v>0.028855073849865</v>
      </c>
      <c r="D13" s="19" t="n">
        <v>0.0293124589110292</v>
      </c>
      <c r="E13" s="19" t="n">
        <v>0.0283965526879274</v>
      </c>
      <c r="F13" s="19"/>
      <c r="G13" s="19" t="n">
        <v>0.0360890116365007</v>
      </c>
      <c r="H13" s="19" t="n">
        <v>0.0218024530231191</v>
      </c>
      <c r="I13" s="19" t="n">
        <v>0.0210078469044717</v>
      </c>
      <c r="J13" s="19" t="n">
        <v>0.0482657934738858</v>
      </c>
      <c r="K13" s="19" t="n">
        <v>0.0239480431907413</v>
      </c>
      <c r="L13" s="19" t="n">
        <v>0.0251190560138774</v>
      </c>
      <c r="M13" s="19"/>
      <c r="N13" s="19" t="n">
        <v>0.0526711135658806</v>
      </c>
      <c r="O13" s="19" t="n">
        <v>0.0172728593153005</v>
      </c>
      <c r="P13" s="19" t="n">
        <v>0.019613599483185</v>
      </c>
      <c r="Q13" s="19" t="n">
        <v>0.0238006553535575</v>
      </c>
      <c r="R13" s="19" t="n">
        <v>0.0614046544703896</v>
      </c>
      <c r="S13" s="19"/>
      <c r="T13" s="19" t="n">
        <v>0.0650549704974047</v>
      </c>
      <c r="U13" s="19" t="n">
        <v>0.0391748088098461</v>
      </c>
      <c r="V13" s="19" t="n">
        <v>0.0411464289367122</v>
      </c>
      <c r="W13" s="19" t="n">
        <v>0.0174622280568555</v>
      </c>
      <c r="X13" s="19"/>
      <c r="Y13" s="19" t="n">
        <v>0.0281121997468432</v>
      </c>
      <c r="Z13" s="19" t="n">
        <v>0.0418193727835669</v>
      </c>
      <c r="AA13" s="19" t="n">
        <v>0.0249569069250333</v>
      </c>
      <c r="AB13" s="19" t="n">
        <v>0.0553563408418653</v>
      </c>
      <c r="AC13" s="19" t="n">
        <v>0</v>
      </c>
      <c r="AD13" s="19" t="n">
        <v>0.0333572859242033</v>
      </c>
      <c r="AE13" s="19"/>
      <c r="AF13" s="19" t="n">
        <v>0.0217415812138879</v>
      </c>
      <c r="AG13" s="19"/>
      <c r="AH13" s="19" t="n">
        <v>0.0233458876798089</v>
      </c>
      <c r="AI13" s="19"/>
      <c r="AJ13" s="19" t="n">
        <v>0.0210184967639223</v>
      </c>
      <c r="AK13" s="19" t="n">
        <v>0.0117891023945527</v>
      </c>
      <c r="AL13" s="19" t="n">
        <v>0.0481823438492133</v>
      </c>
      <c r="AM13" s="19" t="n">
        <v>0.0362333567947277</v>
      </c>
      <c r="AN13" s="19" t="n">
        <v>0.0610166204527854</v>
      </c>
      <c r="AO13" s="19" t="n">
        <v>0.0162531902490298</v>
      </c>
      <c r="AP13" s="19" t="n">
        <v>0.0274676110106236</v>
      </c>
    </row>
    <row r="14">
      <c r="B14" s="20" t="s">
        <v>60</v>
      </c>
      <c r="C14" s="21" t="n">
        <v>0.402004076751893</v>
      </c>
      <c r="D14" s="21" t="n">
        <v>0.326152795464358</v>
      </c>
      <c r="E14" s="21" t="n">
        <v>0.478043765372015</v>
      </c>
      <c r="F14" s="21"/>
      <c r="G14" s="21" t="n">
        <v>0.163742942376401</v>
      </c>
      <c r="H14" s="21" t="n">
        <v>0.311371577978553</v>
      </c>
      <c r="I14" s="21" t="n">
        <v>0.261658342070475</v>
      </c>
      <c r="J14" s="21" t="n">
        <v>0.503949648644473</v>
      </c>
      <c r="K14" s="21" t="n">
        <v>0.491829542954599</v>
      </c>
      <c r="L14" s="21" t="n">
        <v>0.547556166781321</v>
      </c>
      <c r="M14" s="21"/>
      <c r="N14" s="21" t="n">
        <v>0.465080639281094</v>
      </c>
      <c r="O14" s="21" t="n">
        <v>0.390356078044013</v>
      </c>
      <c r="P14" s="21" t="n">
        <v>0.45962050281124</v>
      </c>
      <c r="Q14" s="21" t="n">
        <v>0.383670445533222</v>
      </c>
      <c r="R14" s="21" t="n">
        <v>0.317327446531397</v>
      </c>
      <c r="S14" s="21"/>
      <c r="T14" s="21" t="n">
        <v>0.199326767194895</v>
      </c>
      <c r="U14" s="21" t="n">
        <v>0.469737408537625</v>
      </c>
      <c r="V14" s="21" t="n">
        <v>0.439552583567783</v>
      </c>
      <c r="W14" s="21" t="n">
        <v>0.357227687405225</v>
      </c>
      <c r="X14" s="21"/>
      <c r="Y14" s="21" t="n">
        <v>0.316807991908465</v>
      </c>
      <c r="Z14" s="21" t="n">
        <v>0.379016021872654</v>
      </c>
      <c r="AA14" s="21" t="n">
        <v>0.545863804845832</v>
      </c>
      <c r="AB14" s="21" t="n">
        <v>0.364868958200446</v>
      </c>
      <c r="AC14" s="21" t="n">
        <v>0.225026904043766</v>
      </c>
      <c r="AD14" s="21" t="n">
        <v>0.557218637094453</v>
      </c>
      <c r="AE14" s="21"/>
      <c r="AF14" s="21" t="n">
        <v>0.446227090072979</v>
      </c>
      <c r="AG14" s="21"/>
      <c r="AH14" s="21" t="n">
        <v>0.398367563473596</v>
      </c>
      <c r="AI14" s="21"/>
      <c r="AJ14" s="21" t="n">
        <v>0.369104361328348</v>
      </c>
      <c r="AK14" s="21" t="n">
        <v>0.454130942136718</v>
      </c>
      <c r="AL14" s="21" t="n">
        <v>0.34227953579868</v>
      </c>
      <c r="AM14" s="21" t="n">
        <v>0.292511714578265</v>
      </c>
      <c r="AN14" s="21" t="n">
        <v>0.49734586232405</v>
      </c>
      <c r="AO14" s="21" t="n">
        <v>0.483507917838004</v>
      </c>
      <c r="AP14" s="21" t="n">
        <v>0.430317060208873</v>
      </c>
    </row>
    <row r="15">
      <c r="B15" s="18"/>
    </row>
    <row r="16">
      <c r="B16" t="s">
        <v>65</v>
      </c>
    </row>
    <row r="17">
      <c r="B17" t="s">
        <v>66</v>
      </c>
    </row>
    <row r="19">
      <c r="B19" s="9" t="str">
        <f>=HYPERLINK("#'Contents'!A1", "Return to Contents")</f>
      </c>
    </row>
  </sheetData>
  <mergeCells count="9">
    <mergeCell ref="D5:E5"/>
    <mergeCell ref="G5:L5"/>
    <mergeCell ref="N5:R5"/>
    <mergeCell ref="T5:W5"/>
    <mergeCell ref="Y5:AD5"/>
    <mergeCell ref="AF5:AF5"/>
    <mergeCell ref="AH5:AH5"/>
    <mergeCell ref="AJ5:AP5"/>
    <mergeCell ref="D2:AJ2"/>
  </mergeCells>
  <pageMargins left="0.7" right="0.7" top="0.75" bottom="0.75" header="0.3" footer="0.3"/>
  <pageSetup paperSize="9" orientation="portrait" horizontalDpi="300" verticalDpi="300" r:id="rId2"/>
  <drawing r:id="rId1"/>
</worksheet>
</file>

<file path=xl/worksheets/sheet16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2.21" hidden="0" customWidth="1"/>
    <col min="20" max="20" width="10.71" hidden="0" customWidth="1"/>
    <col min="21" max="21" width="10.71" hidden="0" customWidth="1"/>
    <col min="22" max="22" width="10.71" hidden="0" customWidth="1"/>
    <col min="23" max="23" width="10.71" hidden="0" customWidth="1"/>
    <col min="24" max="24" width="2.2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2.21" hidden="0" customWidth="1"/>
    <col min="34" max="34" width="10.71" hidden="0" customWidth="1"/>
    <col min="35" max="35" width="2.2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s>
  <sheetData>
    <row r="2" ht="40" customHeight="1">
      <c r="D2" s="16" t="s">
        <v>513</v>
      </c>
    </row>
    <row r="5" ht="30" customHeight="1">
      <c r="B5" s="17"/>
      <c r="C5" s="17"/>
      <c r="D5" s="17" t="s">
        <v>51</v>
      </c>
      <c r="E5" s="17"/>
      <c r="F5" s="17"/>
      <c r="G5" s="17" t="s">
        <v>52</v>
      </c>
      <c r="H5" s="17"/>
      <c r="I5" s="17"/>
      <c r="J5" s="17"/>
      <c r="K5" s="17"/>
      <c r="L5" s="17"/>
      <c r="M5" s="17"/>
      <c r="N5" s="17" t="s">
        <v>53</v>
      </c>
      <c r="O5" s="17"/>
      <c r="P5" s="17"/>
      <c r="Q5" s="17"/>
      <c r="R5" s="17"/>
      <c r="S5" s="17"/>
      <c r="T5" s="17" t="s">
        <v>54</v>
      </c>
      <c r="U5" s="17"/>
      <c r="V5" s="17"/>
      <c r="W5" s="17"/>
      <c r="X5" s="17"/>
      <c r="Y5" s="17" t="s">
        <v>55</v>
      </c>
      <c r="Z5" s="17"/>
      <c r="AA5" s="17"/>
      <c r="AB5" s="17"/>
      <c r="AC5" s="17"/>
      <c r="AD5" s="17"/>
      <c r="AE5" s="17"/>
      <c r="AF5" s="17" t="s">
        <v>42</v>
      </c>
      <c r="AG5" s="17"/>
      <c r="AH5" s="17" t="s">
        <v>43</v>
      </c>
      <c r="AI5" s="17"/>
      <c r="AJ5" s="17" t="s">
        <v>56</v>
      </c>
      <c r="AK5" s="17"/>
      <c r="AL5" s="17"/>
      <c r="AM5" s="17"/>
      <c r="AN5" s="17"/>
      <c r="AO5" s="17"/>
      <c r="AP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R6" s="13" t="s">
        <v>31</v>
      </c>
      <c r="T6" s="13" t="s">
        <v>32</v>
      </c>
      <c r="U6" s="13" t="s">
        <v>33</v>
      </c>
      <c r="V6" s="13" t="s">
        <v>34</v>
      </c>
      <c r="W6" s="13" t="s">
        <v>35</v>
      </c>
      <c r="Y6" s="13" t="s">
        <v>36</v>
      </c>
      <c r="Z6" s="13" t="s">
        <v>37</v>
      </c>
      <c r="AA6" s="13" t="s">
        <v>38</v>
      </c>
      <c r="AB6" s="13" t="s">
        <v>39</v>
      </c>
      <c r="AC6" s="13" t="s">
        <v>40</v>
      </c>
      <c r="AD6" s="13" t="s">
        <v>41</v>
      </c>
      <c r="AF6" s="13" t="s">
        <v>42</v>
      </c>
      <c r="AH6" s="13" t="s">
        <v>43</v>
      </c>
      <c r="AJ6" s="13" t="s">
        <v>44</v>
      </c>
      <c r="AK6" s="13" t="s">
        <v>45</v>
      </c>
      <c r="AL6" s="13" t="s">
        <v>46</v>
      </c>
      <c r="AM6" s="13" t="s">
        <v>47</v>
      </c>
      <c r="AN6" s="13" t="s">
        <v>48</v>
      </c>
      <c r="AO6" s="13" t="s">
        <v>49</v>
      </c>
      <c r="AP6" s="13" t="s">
        <v>50</v>
      </c>
    </row>
    <row r="7" ht="30" customHeight="1">
      <c r="B7" s="11" t="s">
        <v>19</v>
      </c>
      <c r="C7" s="11" t="n">
        <v>1001</v>
      </c>
      <c r="D7" s="11" t="n">
        <v>498</v>
      </c>
      <c r="E7" s="11" t="n">
        <v>503</v>
      </c>
      <c r="F7" s="11"/>
      <c r="G7" s="11" t="n">
        <v>125</v>
      </c>
      <c r="H7" s="11" t="n">
        <v>185</v>
      </c>
      <c r="I7" s="11" t="n">
        <v>192</v>
      </c>
      <c r="J7" s="11" t="n">
        <v>175</v>
      </c>
      <c r="K7" s="11" t="n">
        <v>131</v>
      </c>
      <c r="L7" s="11" t="n">
        <v>193</v>
      </c>
      <c r="M7" s="11"/>
      <c r="N7" s="11" t="n">
        <v>55</v>
      </c>
      <c r="O7" s="11" t="n">
        <v>178</v>
      </c>
      <c r="P7" s="11" t="n">
        <v>209</v>
      </c>
      <c r="Q7" s="11" t="n">
        <v>374</v>
      </c>
      <c r="R7" s="11" t="n">
        <v>183</v>
      </c>
      <c r="S7" s="11"/>
      <c r="T7" s="11" t="n">
        <v>51</v>
      </c>
      <c r="U7" s="11" t="n">
        <v>158</v>
      </c>
      <c r="V7" s="11" t="n">
        <v>168</v>
      </c>
      <c r="W7" s="11" t="n">
        <v>523</v>
      </c>
      <c r="X7" s="11"/>
      <c r="Y7" s="11" t="n">
        <v>473</v>
      </c>
      <c r="Z7" s="11" t="n">
        <v>105</v>
      </c>
      <c r="AA7" s="11" t="n">
        <v>228</v>
      </c>
      <c r="AB7" s="11" t="n">
        <v>58</v>
      </c>
      <c r="AC7" s="11" t="n">
        <v>67</v>
      </c>
      <c r="AD7" s="11" t="n">
        <v>60</v>
      </c>
      <c r="AE7" s="11"/>
      <c r="AF7" s="11" t="n">
        <v>484</v>
      </c>
      <c r="AG7" s="11"/>
      <c r="AH7" s="11" t="n">
        <v>939</v>
      </c>
      <c r="AI7" s="11"/>
      <c r="AJ7" s="11" t="n">
        <v>270</v>
      </c>
      <c r="AK7" s="11" t="n">
        <v>188</v>
      </c>
      <c r="AL7" s="11" t="n">
        <v>196</v>
      </c>
      <c r="AM7" s="11" t="n">
        <v>89</v>
      </c>
      <c r="AN7" s="11" t="n">
        <v>62</v>
      </c>
      <c r="AO7" s="11" t="n">
        <v>98</v>
      </c>
      <c r="AP7" s="11" t="n">
        <v>98</v>
      </c>
    </row>
    <row r="8" ht="30" customHeight="1">
      <c r="B8" s="12" t="s">
        <v>20</v>
      </c>
      <c r="C8" s="12" t="n">
        <v>1001</v>
      </c>
      <c r="D8" s="12" t="n">
        <v>501</v>
      </c>
      <c r="E8" s="12" t="n">
        <v>500</v>
      </c>
      <c r="F8" s="12"/>
      <c r="G8" s="12" t="n">
        <v>108</v>
      </c>
      <c r="H8" s="12" t="n">
        <v>174</v>
      </c>
      <c r="I8" s="12" t="n">
        <v>165</v>
      </c>
      <c r="J8" s="12" t="n">
        <v>172</v>
      </c>
      <c r="K8" s="12" t="n">
        <v>152</v>
      </c>
      <c r="L8" s="12" t="n">
        <v>230</v>
      </c>
      <c r="M8" s="12"/>
      <c r="N8" s="12" t="n">
        <v>68</v>
      </c>
      <c r="O8" s="12" t="n">
        <v>207</v>
      </c>
      <c r="P8" s="12" t="n">
        <v>264</v>
      </c>
      <c r="Q8" s="12" t="n">
        <v>311</v>
      </c>
      <c r="R8" s="12" t="n">
        <v>149</v>
      </c>
      <c r="S8" s="12"/>
      <c r="T8" s="12" t="n">
        <v>49</v>
      </c>
      <c r="U8" s="12" t="n">
        <v>181</v>
      </c>
      <c r="V8" s="12" t="n">
        <v>180</v>
      </c>
      <c r="W8" s="12" t="n">
        <v>487</v>
      </c>
      <c r="X8" s="12"/>
      <c r="Y8" s="12" t="n">
        <v>424</v>
      </c>
      <c r="Z8" s="12" t="n">
        <v>104</v>
      </c>
      <c r="AA8" s="12" t="n">
        <v>272</v>
      </c>
      <c r="AB8" s="12" t="n">
        <v>65</v>
      </c>
      <c r="AC8" s="12" t="n">
        <v>57</v>
      </c>
      <c r="AD8" s="12" t="n">
        <v>67</v>
      </c>
      <c r="AE8" s="12"/>
      <c r="AF8" s="12" t="n">
        <v>498</v>
      </c>
      <c r="AG8" s="12"/>
      <c r="AH8" s="12" t="n">
        <v>939</v>
      </c>
      <c r="AI8" s="12"/>
      <c r="AJ8" s="12" t="n">
        <v>241</v>
      </c>
      <c r="AK8" s="12" t="n">
        <v>190</v>
      </c>
      <c r="AL8" s="12" t="n">
        <v>170</v>
      </c>
      <c r="AM8" s="12" t="n">
        <v>93</v>
      </c>
      <c r="AN8" s="12" t="n">
        <v>76</v>
      </c>
      <c r="AO8" s="12" t="n">
        <v>86</v>
      </c>
      <c r="AP8" s="12" t="n">
        <v>145</v>
      </c>
    </row>
    <row r="9">
      <c r="B9" s="20" t="s">
        <v>135</v>
      </c>
      <c r="C9" s="19" t="n">
        <v>0.0608796725277325</v>
      </c>
      <c r="D9" s="19" t="n">
        <v>0.0734362402187377</v>
      </c>
      <c r="E9" s="19" t="n">
        <v>0.0482919155227837</v>
      </c>
      <c r="F9" s="19"/>
      <c r="G9" s="19" t="n">
        <v>0.0725612605737897</v>
      </c>
      <c r="H9" s="19" t="n">
        <v>0.128095129932689</v>
      </c>
      <c r="I9" s="19" t="n">
        <v>0.0921551902359259</v>
      </c>
      <c r="J9" s="19" t="n">
        <v>0.0382476691386511</v>
      </c>
      <c r="K9" s="19" t="n">
        <v>0.0411226776979146</v>
      </c>
      <c r="L9" s="19" t="n">
        <v>0.0121729740320124</v>
      </c>
      <c r="M9" s="19"/>
      <c r="N9" s="19" t="n">
        <v>0.0156007453540655</v>
      </c>
      <c r="O9" s="19" t="n">
        <v>0.0228976932762587</v>
      </c>
      <c r="P9" s="19" t="n">
        <v>0.058158746664239</v>
      </c>
      <c r="Q9" s="19" t="n">
        <v>0.0956757284078554</v>
      </c>
      <c r="R9" s="19" t="n">
        <v>0.0673626672605058</v>
      </c>
      <c r="S9" s="19"/>
      <c r="T9" s="19" t="n">
        <v>0.0385709004322294</v>
      </c>
      <c r="U9" s="19" t="n">
        <v>0.0544848753611605</v>
      </c>
      <c r="V9" s="19" t="n">
        <v>0.0150826997795106</v>
      </c>
      <c r="W9" s="19" t="n">
        <v>0.0887682051748363</v>
      </c>
      <c r="X9" s="19"/>
      <c r="Y9" s="19" t="n">
        <v>0.111563766674592</v>
      </c>
      <c r="Z9" s="19" t="n">
        <v>0.0684307858774144</v>
      </c>
      <c r="AA9" s="19" t="n">
        <v>0.0159026450302328</v>
      </c>
      <c r="AB9" s="19" t="n">
        <v>0.00956455639471578</v>
      </c>
      <c r="AC9" s="19" t="n">
        <v>0.0269028785750291</v>
      </c>
      <c r="AD9" s="19" t="n">
        <v>0</v>
      </c>
      <c r="AE9" s="19"/>
      <c r="AF9" s="19" t="n">
        <v>0.064719301256069</v>
      </c>
      <c r="AG9" s="19"/>
      <c r="AH9" s="19" t="n">
        <v>0.0620307328321443</v>
      </c>
      <c r="AI9" s="19"/>
      <c r="AJ9" s="19" t="n">
        <v>0.0870295322069246</v>
      </c>
      <c r="AK9" s="19" t="n">
        <v>0.0352853192388853</v>
      </c>
      <c r="AL9" s="19" t="n">
        <v>0.0611828243314235</v>
      </c>
      <c r="AM9" s="19" t="n">
        <v>0.0821842408123964</v>
      </c>
      <c r="AN9" s="19" t="n">
        <v>0.0410862376907693</v>
      </c>
      <c r="AO9" s="19" t="n">
        <v>0.0583426227198941</v>
      </c>
      <c r="AP9" s="19" t="n">
        <v>0.0488137250530966</v>
      </c>
    </row>
    <row r="10">
      <c r="B10" s="20" t="s">
        <v>136</v>
      </c>
      <c r="C10" s="19" t="n">
        <v>0.172379946992246</v>
      </c>
      <c r="D10" s="19" t="n">
        <v>0.18929492733336</v>
      </c>
      <c r="E10" s="19" t="n">
        <v>0.155422951456759</v>
      </c>
      <c r="F10" s="19"/>
      <c r="G10" s="19" t="n">
        <v>0.207415138408208</v>
      </c>
      <c r="H10" s="19" t="n">
        <v>0.213802968554381</v>
      </c>
      <c r="I10" s="19" t="n">
        <v>0.251613131214287</v>
      </c>
      <c r="J10" s="19" t="n">
        <v>0.157066046559318</v>
      </c>
      <c r="K10" s="19" t="n">
        <v>0.135221185798246</v>
      </c>
      <c r="L10" s="19" t="n">
        <v>0.103815944137249</v>
      </c>
      <c r="M10" s="19"/>
      <c r="N10" s="19" t="n">
        <v>0.122110198645429</v>
      </c>
      <c r="O10" s="19" t="n">
        <v>0.161878582584361</v>
      </c>
      <c r="P10" s="19" t="n">
        <v>0.170356484204945</v>
      </c>
      <c r="Q10" s="19" t="n">
        <v>0.168012658696621</v>
      </c>
      <c r="R10" s="19" t="n">
        <v>0.225220993810268</v>
      </c>
      <c r="S10" s="19"/>
      <c r="T10" s="19" t="n">
        <v>0.200018177162165</v>
      </c>
      <c r="U10" s="19" t="n">
        <v>0.15082741123173</v>
      </c>
      <c r="V10" s="19" t="n">
        <v>0.190680747677005</v>
      </c>
      <c r="W10" s="19" t="n">
        <v>0.187308181129307</v>
      </c>
      <c r="X10" s="19"/>
      <c r="Y10" s="19" t="n">
        <v>0.224045205742523</v>
      </c>
      <c r="Z10" s="19" t="n">
        <v>0.188834576812587</v>
      </c>
      <c r="AA10" s="19" t="n">
        <v>0.0884680343672909</v>
      </c>
      <c r="AB10" s="19" t="n">
        <v>0.168802115973679</v>
      </c>
      <c r="AC10" s="19" t="n">
        <v>0.270196955020805</v>
      </c>
      <c r="AD10" s="19" t="n">
        <v>0.0945812206158711</v>
      </c>
      <c r="AE10" s="19"/>
      <c r="AF10" s="19" t="n">
        <v>0.172499475283511</v>
      </c>
      <c r="AG10" s="19"/>
      <c r="AH10" s="19" t="n">
        <v>0.174448238744946</v>
      </c>
      <c r="AI10" s="19"/>
      <c r="AJ10" s="19" t="n">
        <v>0.171204300831099</v>
      </c>
      <c r="AK10" s="19" t="n">
        <v>0.176692635223399</v>
      </c>
      <c r="AL10" s="19" t="n">
        <v>0.195125463969225</v>
      </c>
      <c r="AM10" s="19" t="n">
        <v>0.234879110769484</v>
      </c>
      <c r="AN10" s="19" t="n">
        <v>0.141418070255772</v>
      </c>
      <c r="AO10" s="19" t="n">
        <v>0.0956830173284044</v>
      </c>
      <c r="AP10" s="19" t="n">
        <v>0.163647522348181</v>
      </c>
    </row>
    <row r="11">
      <c r="B11" s="20" t="s">
        <v>137</v>
      </c>
      <c r="C11" s="19" t="n">
        <v>0.265905682878155</v>
      </c>
      <c r="D11" s="19" t="n">
        <v>0.289416379636002</v>
      </c>
      <c r="E11" s="19" t="n">
        <v>0.242336587796797</v>
      </c>
      <c r="F11" s="19"/>
      <c r="G11" s="19" t="n">
        <v>0.312235171272427</v>
      </c>
      <c r="H11" s="19" t="n">
        <v>0.279774996231678</v>
      </c>
      <c r="I11" s="19" t="n">
        <v>0.298695135418639</v>
      </c>
      <c r="J11" s="19" t="n">
        <v>0.205425019808247</v>
      </c>
      <c r="K11" s="19" t="n">
        <v>0.271431273356668</v>
      </c>
      <c r="L11" s="19" t="n">
        <v>0.251734978159108</v>
      </c>
      <c r="M11" s="19"/>
      <c r="N11" s="19" t="n">
        <v>0.285503196255527</v>
      </c>
      <c r="O11" s="19" t="n">
        <v>0.273217499236549</v>
      </c>
      <c r="P11" s="19" t="n">
        <v>0.226369445267576</v>
      </c>
      <c r="Q11" s="19" t="n">
        <v>0.283587704316468</v>
      </c>
      <c r="R11" s="19" t="n">
        <v>0.283367569889256</v>
      </c>
      <c r="S11" s="19"/>
      <c r="T11" s="19" t="n">
        <v>0.344099454584435</v>
      </c>
      <c r="U11" s="19" t="n">
        <v>0.223733859889141</v>
      </c>
      <c r="V11" s="19" t="n">
        <v>0.251944293208046</v>
      </c>
      <c r="W11" s="19" t="n">
        <v>0.283548180925065</v>
      </c>
      <c r="X11" s="19"/>
      <c r="Y11" s="19" t="n">
        <v>0.27508044502609</v>
      </c>
      <c r="Z11" s="19" t="n">
        <v>0.208333782334258</v>
      </c>
      <c r="AA11" s="19" t="n">
        <v>0.269353345699117</v>
      </c>
      <c r="AB11" s="19" t="n">
        <v>0.319771615583684</v>
      </c>
      <c r="AC11" s="19" t="n">
        <v>0.239972838879409</v>
      </c>
      <c r="AD11" s="19" t="n">
        <v>0.234698504199753</v>
      </c>
      <c r="AE11" s="19"/>
      <c r="AF11" s="19" t="n">
        <v>0.264882078294554</v>
      </c>
      <c r="AG11" s="19"/>
      <c r="AH11" s="19" t="n">
        <v>0.271746372675439</v>
      </c>
      <c r="AI11" s="19"/>
      <c r="AJ11" s="19" t="n">
        <v>0.267473592467785</v>
      </c>
      <c r="AK11" s="19" t="n">
        <v>0.259002685617494</v>
      </c>
      <c r="AL11" s="19" t="n">
        <v>0.266850163200597</v>
      </c>
      <c r="AM11" s="19" t="n">
        <v>0.28154912310613</v>
      </c>
      <c r="AN11" s="19" t="n">
        <v>0.281261050352285</v>
      </c>
      <c r="AO11" s="19" t="n">
        <v>0.255718949765538</v>
      </c>
      <c r="AP11" s="19" t="n">
        <v>0.259197771099255</v>
      </c>
    </row>
    <row r="12">
      <c r="B12" s="20" t="s">
        <v>138</v>
      </c>
      <c r="C12" s="19" t="n">
        <v>0.0403439770738016</v>
      </c>
      <c r="D12" s="19" t="n">
        <v>0.0633898670656806</v>
      </c>
      <c r="E12" s="19" t="n">
        <v>0.01724084329399</v>
      </c>
      <c r="F12" s="19"/>
      <c r="G12" s="19" t="n">
        <v>0.113790200384603</v>
      </c>
      <c r="H12" s="19" t="n">
        <v>0.0519926511935519</v>
      </c>
      <c r="I12" s="19" t="n">
        <v>0.0396278502323968</v>
      </c>
      <c r="J12" s="19" t="n">
        <v>0.0308923933162551</v>
      </c>
      <c r="K12" s="19" t="n">
        <v>0.0256276460090001</v>
      </c>
      <c r="L12" s="19" t="n">
        <v>0.0142895644686036</v>
      </c>
      <c r="M12" s="19"/>
      <c r="N12" s="19" t="n">
        <v>0.0140234015922836</v>
      </c>
      <c r="O12" s="19" t="n">
        <v>0.0726608493773974</v>
      </c>
      <c r="P12" s="19" t="n">
        <v>0.0288215850902632</v>
      </c>
      <c r="Q12" s="19" t="n">
        <v>0.0202484409824373</v>
      </c>
      <c r="R12" s="19" t="n">
        <v>0.0705540905123515</v>
      </c>
      <c r="S12" s="19"/>
      <c r="T12" s="19" t="n">
        <v>0.128600318158748</v>
      </c>
      <c r="U12" s="19" t="n">
        <v>0.0198873015891034</v>
      </c>
      <c r="V12" s="19" t="n">
        <v>0.01389477781923</v>
      </c>
      <c r="W12" s="19" t="n">
        <v>0.0542980640869317</v>
      </c>
      <c r="X12" s="19"/>
      <c r="Y12" s="19" t="n">
        <v>0.0467930708947043</v>
      </c>
      <c r="Z12" s="19" t="n">
        <v>0.0429310704754568</v>
      </c>
      <c r="AA12" s="19" t="n">
        <v>0.0147434338490115</v>
      </c>
      <c r="AB12" s="19" t="n">
        <v>0.0691405092190076</v>
      </c>
      <c r="AC12" s="19" t="n">
        <v>0.114790162999082</v>
      </c>
      <c r="AD12" s="19" t="n">
        <v>0.014997336900345</v>
      </c>
      <c r="AE12" s="19"/>
      <c r="AF12" s="19" t="n">
        <v>0.0296701245315747</v>
      </c>
      <c r="AG12" s="19"/>
      <c r="AH12" s="19" t="n">
        <v>0.0359292560378618</v>
      </c>
      <c r="AI12" s="19"/>
      <c r="AJ12" s="19" t="n">
        <v>0.0475858814545015</v>
      </c>
      <c r="AK12" s="19" t="n">
        <v>0.0359606357871229</v>
      </c>
      <c r="AL12" s="19" t="n">
        <v>0.0530479194823983</v>
      </c>
      <c r="AM12" s="19" t="n">
        <v>0.033650044822641</v>
      </c>
      <c r="AN12" s="19" t="n">
        <v>0.0208850902183818</v>
      </c>
      <c r="AO12" s="19" t="n">
        <v>0.0476450567321685</v>
      </c>
      <c r="AP12" s="19" t="n">
        <v>0.0293190386531751</v>
      </c>
    </row>
    <row r="13">
      <c r="B13" s="20" t="s">
        <v>139</v>
      </c>
      <c r="C13" s="19" t="n">
        <v>0.0267517441546683</v>
      </c>
      <c r="D13" s="19" t="n">
        <v>0.025044398402722</v>
      </c>
      <c r="E13" s="19" t="n">
        <v>0.0284633307902683</v>
      </c>
      <c r="F13" s="19"/>
      <c r="G13" s="19" t="n">
        <v>0.0508865001658641</v>
      </c>
      <c r="H13" s="19" t="n">
        <v>0.0294374586661391</v>
      </c>
      <c r="I13" s="19" t="n">
        <v>0.0255812872663938</v>
      </c>
      <c r="J13" s="19" t="n">
        <v>0.0467889625868611</v>
      </c>
      <c r="K13" s="19" t="n">
        <v>0</v>
      </c>
      <c r="L13" s="19" t="n">
        <v>0.0168828843621263</v>
      </c>
      <c r="M13" s="19"/>
      <c r="N13" s="19" t="n">
        <v>0.0498445073363997</v>
      </c>
      <c r="O13" s="19" t="n">
        <v>0.0327184396512276</v>
      </c>
      <c r="P13" s="19" t="n">
        <v>0.00865339908046624</v>
      </c>
      <c r="Q13" s="19" t="n">
        <v>0.0298067106908565</v>
      </c>
      <c r="R13" s="19" t="n">
        <v>0.0338791995406878</v>
      </c>
      <c r="S13" s="19"/>
      <c r="T13" s="19" t="n">
        <v>0.0357310998202173</v>
      </c>
      <c r="U13" s="19" t="n">
        <v>0.0381149578987878</v>
      </c>
      <c r="V13" s="19" t="n">
        <v>0.0317190795028381</v>
      </c>
      <c r="W13" s="19" t="n">
        <v>0.0169850229316236</v>
      </c>
      <c r="X13" s="19"/>
      <c r="Y13" s="19" t="n">
        <v>0.0300042262124906</v>
      </c>
      <c r="Z13" s="19" t="n">
        <v>0.0331442567745353</v>
      </c>
      <c r="AA13" s="19" t="n">
        <v>0.0142669282725979</v>
      </c>
      <c r="AB13" s="19" t="n">
        <v>0.040483703131166</v>
      </c>
      <c r="AC13" s="19" t="n">
        <v>0.0325424894619772</v>
      </c>
      <c r="AD13" s="19" t="n">
        <v>0.0333572859242033</v>
      </c>
      <c r="AE13" s="19"/>
      <c r="AF13" s="19" t="n">
        <v>0.0133106973023238</v>
      </c>
      <c r="AG13" s="19"/>
      <c r="AH13" s="19" t="n">
        <v>0.0234590314234327</v>
      </c>
      <c r="AI13" s="19"/>
      <c r="AJ13" s="19" t="n">
        <v>0.0217743552882521</v>
      </c>
      <c r="AK13" s="19" t="n">
        <v>0.00529387260998018</v>
      </c>
      <c r="AL13" s="19" t="n">
        <v>0.0147383328969304</v>
      </c>
      <c r="AM13" s="19" t="n">
        <v>0.0489710916835623</v>
      </c>
      <c r="AN13" s="19" t="n">
        <v>0.0932410593745998</v>
      </c>
      <c r="AO13" s="19" t="n">
        <v>0.0150700222995988</v>
      </c>
      <c r="AP13" s="19" t="n">
        <v>0.0350542753736096</v>
      </c>
    </row>
    <row r="14">
      <c r="B14" s="20" t="s">
        <v>60</v>
      </c>
      <c r="C14" s="21" t="n">
        <v>0.433738976373396</v>
      </c>
      <c r="D14" s="21" t="n">
        <v>0.359418187343497</v>
      </c>
      <c r="E14" s="21" t="n">
        <v>0.508244371139403</v>
      </c>
      <c r="F14" s="21"/>
      <c r="G14" s="21" t="n">
        <v>0.243111729195109</v>
      </c>
      <c r="H14" s="21" t="n">
        <v>0.296896795421561</v>
      </c>
      <c r="I14" s="21" t="n">
        <v>0.292327405632358</v>
      </c>
      <c r="J14" s="21" t="n">
        <v>0.521579908590667</v>
      </c>
      <c r="K14" s="21" t="n">
        <v>0.526597217138171</v>
      </c>
      <c r="L14" s="21" t="n">
        <v>0.601103654840901</v>
      </c>
      <c r="M14" s="21"/>
      <c r="N14" s="21" t="n">
        <v>0.512917950816295</v>
      </c>
      <c r="O14" s="21" t="n">
        <v>0.436626935874206</v>
      </c>
      <c r="P14" s="21" t="n">
        <v>0.50764033969251</v>
      </c>
      <c r="Q14" s="21" t="n">
        <v>0.402668756905762</v>
      </c>
      <c r="R14" s="21" t="n">
        <v>0.319615478986932</v>
      </c>
      <c r="S14" s="21"/>
      <c r="T14" s="21" t="n">
        <v>0.252980049842205</v>
      </c>
      <c r="U14" s="21" t="n">
        <v>0.512951594030078</v>
      </c>
      <c r="V14" s="21" t="n">
        <v>0.49667840201337</v>
      </c>
      <c r="W14" s="21" t="n">
        <v>0.369092345752236</v>
      </c>
      <c r="X14" s="21"/>
      <c r="Y14" s="21" t="n">
        <v>0.3125132854496</v>
      </c>
      <c r="Z14" s="21" t="n">
        <v>0.458325527725749</v>
      </c>
      <c r="AA14" s="21" t="n">
        <v>0.59726561278175</v>
      </c>
      <c r="AB14" s="21" t="n">
        <v>0.392237499697748</v>
      </c>
      <c r="AC14" s="21" t="n">
        <v>0.315594675063698</v>
      </c>
      <c r="AD14" s="21" t="n">
        <v>0.622365652359828</v>
      </c>
      <c r="AE14" s="21"/>
      <c r="AF14" s="21" t="n">
        <v>0.454918323331968</v>
      </c>
      <c r="AG14" s="21"/>
      <c r="AH14" s="21" t="n">
        <v>0.432386368286176</v>
      </c>
      <c r="AI14" s="21"/>
      <c r="AJ14" s="21" t="n">
        <v>0.404932337751438</v>
      </c>
      <c r="AK14" s="21" t="n">
        <v>0.487764851523119</v>
      </c>
      <c r="AL14" s="21" t="n">
        <v>0.409055296119426</v>
      </c>
      <c r="AM14" s="21" t="n">
        <v>0.318766388805787</v>
      </c>
      <c r="AN14" s="21" t="n">
        <v>0.422108492108192</v>
      </c>
      <c r="AO14" s="21" t="n">
        <v>0.527540331154396</v>
      </c>
      <c r="AP14" s="21" t="n">
        <v>0.463967667472683</v>
      </c>
    </row>
    <row r="15">
      <c r="B15" s="18"/>
    </row>
    <row r="16">
      <c r="B16" t="s">
        <v>65</v>
      </c>
    </row>
    <row r="17">
      <c r="B17" t="s">
        <v>66</v>
      </c>
    </row>
    <row r="19">
      <c r="B19" s="9" t="str">
        <f>=HYPERLINK("#'Contents'!A1", "Return to Contents")</f>
      </c>
    </row>
  </sheetData>
  <mergeCells count="9">
    <mergeCell ref="D5:E5"/>
    <mergeCell ref="G5:L5"/>
    <mergeCell ref="N5:R5"/>
    <mergeCell ref="T5:W5"/>
    <mergeCell ref="Y5:AD5"/>
    <mergeCell ref="AF5:AF5"/>
    <mergeCell ref="AH5:AH5"/>
    <mergeCell ref="AJ5:AP5"/>
    <mergeCell ref="D2:AJ2"/>
  </mergeCells>
  <pageMargins left="0.7" right="0.7" top="0.75" bottom="0.75" header="0.3" footer="0.3"/>
  <pageSetup paperSize="9" orientation="portrait" horizontalDpi="300" verticalDpi="300" r:id="rId2"/>
  <drawing r:id="rId1"/>
</worksheet>
</file>

<file path=xl/worksheets/sheet16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2.21" hidden="0" customWidth="1"/>
    <col min="20" max="20" width="10.71" hidden="0" customWidth="1"/>
    <col min="21" max="21" width="10.71" hidden="0" customWidth="1"/>
    <col min="22" max="22" width="10.71" hidden="0" customWidth="1"/>
    <col min="23" max="23" width="10.71" hidden="0" customWidth="1"/>
    <col min="24" max="24" width="2.2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2.21" hidden="0" customWidth="1"/>
    <col min="34" max="34" width="10.71" hidden="0" customWidth="1"/>
    <col min="35" max="35" width="2.2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s>
  <sheetData>
    <row r="2" ht="40" customHeight="1">
      <c r="D2" s="16" t="s">
        <v>514</v>
      </c>
    </row>
    <row r="5" ht="30" customHeight="1">
      <c r="B5" s="17"/>
      <c r="C5" s="17"/>
      <c r="D5" s="17" t="s">
        <v>51</v>
      </c>
      <c r="E5" s="17"/>
      <c r="F5" s="17"/>
      <c r="G5" s="17" t="s">
        <v>52</v>
      </c>
      <c r="H5" s="17"/>
      <c r="I5" s="17"/>
      <c r="J5" s="17"/>
      <c r="K5" s="17"/>
      <c r="L5" s="17"/>
      <c r="M5" s="17"/>
      <c r="N5" s="17" t="s">
        <v>53</v>
      </c>
      <c r="O5" s="17"/>
      <c r="P5" s="17"/>
      <c r="Q5" s="17"/>
      <c r="R5" s="17"/>
      <c r="S5" s="17"/>
      <c r="T5" s="17" t="s">
        <v>54</v>
      </c>
      <c r="U5" s="17"/>
      <c r="V5" s="17"/>
      <c r="W5" s="17"/>
      <c r="X5" s="17"/>
      <c r="Y5" s="17" t="s">
        <v>55</v>
      </c>
      <c r="Z5" s="17"/>
      <c r="AA5" s="17"/>
      <c r="AB5" s="17"/>
      <c r="AC5" s="17"/>
      <c r="AD5" s="17"/>
      <c r="AE5" s="17"/>
      <c r="AF5" s="17" t="s">
        <v>42</v>
      </c>
      <c r="AG5" s="17"/>
      <c r="AH5" s="17" t="s">
        <v>43</v>
      </c>
      <c r="AI5" s="17"/>
      <c r="AJ5" s="17" t="s">
        <v>56</v>
      </c>
      <c r="AK5" s="17"/>
      <c r="AL5" s="17"/>
      <c r="AM5" s="17"/>
      <c r="AN5" s="17"/>
      <c r="AO5" s="17"/>
      <c r="AP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R6" s="13" t="s">
        <v>31</v>
      </c>
      <c r="T6" s="13" t="s">
        <v>32</v>
      </c>
      <c r="U6" s="13" t="s">
        <v>33</v>
      </c>
      <c r="V6" s="13" t="s">
        <v>34</v>
      </c>
      <c r="W6" s="13" t="s">
        <v>35</v>
      </c>
      <c r="Y6" s="13" t="s">
        <v>36</v>
      </c>
      <c r="Z6" s="13" t="s">
        <v>37</v>
      </c>
      <c r="AA6" s="13" t="s">
        <v>38</v>
      </c>
      <c r="AB6" s="13" t="s">
        <v>39</v>
      </c>
      <c r="AC6" s="13" t="s">
        <v>40</v>
      </c>
      <c r="AD6" s="13" t="s">
        <v>41</v>
      </c>
      <c r="AF6" s="13" t="s">
        <v>42</v>
      </c>
      <c r="AH6" s="13" t="s">
        <v>43</v>
      </c>
      <c r="AJ6" s="13" t="s">
        <v>44</v>
      </c>
      <c r="AK6" s="13" t="s">
        <v>45</v>
      </c>
      <c r="AL6" s="13" t="s">
        <v>46</v>
      </c>
      <c r="AM6" s="13" t="s">
        <v>47</v>
      </c>
      <c r="AN6" s="13" t="s">
        <v>48</v>
      </c>
      <c r="AO6" s="13" t="s">
        <v>49</v>
      </c>
      <c r="AP6" s="13" t="s">
        <v>50</v>
      </c>
    </row>
    <row r="7" ht="30" customHeight="1">
      <c r="B7" s="11" t="s">
        <v>19</v>
      </c>
      <c r="C7" s="11" t="n">
        <v>1001</v>
      </c>
      <c r="D7" s="11" t="n">
        <v>498</v>
      </c>
      <c r="E7" s="11" t="n">
        <v>503</v>
      </c>
      <c r="F7" s="11"/>
      <c r="G7" s="11" t="n">
        <v>125</v>
      </c>
      <c r="H7" s="11" t="n">
        <v>185</v>
      </c>
      <c r="I7" s="11" t="n">
        <v>192</v>
      </c>
      <c r="J7" s="11" t="n">
        <v>175</v>
      </c>
      <c r="K7" s="11" t="n">
        <v>131</v>
      </c>
      <c r="L7" s="11" t="n">
        <v>193</v>
      </c>
      <c r="M7" s="11"/>
      <c r="N7" s="11" t="n">
        <v>55</v>
      </c>
      <c r="O7" s="11" t="n">
        <v>178</v>
      </c>
      <c r="P7" s="11" t="n">
        <v>209</v>
      </c>
      <c r="Q7" s="11" t="n">
        <v>374</v>
      </c>
      <c r="R7" s="11" t="n">
        <v>183</v>
      </c>
      <c r="S7" s="11"/>
      <c r="T7" s="11" t="n">
        <v>51</v>
      </c>
      <c r="U7" s="11" t="n">
        <v>158</v>
      </c>
      <c r="V7" s="11" t="n">
        <v>168</v>
      </c>
      <c r="W7" s="11" t="n">
        <v>523</v>
      </c>
      <c r="X7" s="11"/>
      <c r="Y7" s="11" t="n">
        <v>473</v>
      </c>
      <c r="Z7" s="11" t="n">
        <v>105</v>
      </c>
      <c r="AA7" s="11" t="n">
        <v>228</v>
      </c>
      <c r="AB7" s="11" t="n">
        <v>58</v>
      </c>
      <c r="AC7" s="11" t="n">
        <v>67</v>
      </c>
      <c r="AD7" s="11" t="n">
        <v>60</v>
      </c>
      <c r="AE7" s="11"/>
      <c r="AF7" s="11" t="n">
        <v>484</v>
      </c>
      <c r="AG7" s="11"/>
      <c r="AH7" s="11" t="n">
        <v>939</v>
      </c>
      <c r="AI7" s="11"/>
      <c r="AJ7" s="11" t="n">
        <v>270</v>
      </c>
      <c r="AK7" s="11" t="n">
        <v>188</v>
      </c>
      <c r="AL7" s="11" t="n">
        <v>196</v>
      </c>
      <c r="AM7" s="11" t="n">
        <v>89</v>
      </c>
      <c r="AN7" s="11" t="n">
        <v>62</v>
      </c>
      <c r="AO7" s="11" t="n">
        <v>98</v>
      </c>
      <c r="AP7" s="11" t="n">
        <v>98</v>
      </c>
    </row>
    <row r="8" ht="30" customHeight="1">
      <c r="B8" s="12" t="s">
        <v>20</v>
      </c>
      <c r="C8" s="12" t="n">
        <v>1001</v>
      </c>
      <c r="D8" s="12" t="n">
        <v>501</v>
      </c>
      <c r="E8" s="12" t="n">
        <v>500</v>
      </c>
      <c r="F8" s="12"/>
      <c r="G8" s="12" t="n">
        <v>108</v>
      </c>
      <c r="H8" s="12" t="n">
        <v>174</v>
      </c>
      <c r="I8" s="12" t="n">
        <v>165</v>
      </c>
      <c r="J8" s="12" t="n">
        <v>172</v>
      </c>
      <c r="K8" s="12" t="n">
        <v>152</v>
      </c>
      <c r="L8" s="12" t="n">
        <v>230</v>
      </c>
      <c r="M8" s="12"/>
      <c r="N8" s="12" t="n">
        <v>68</v>
      </c>
      <c r="O8" s="12" t="n">
        <v>207</v>
      </c>
      <c r="P8" s="12" t="n">
        <v>264</v>
      </c>
      <c r="Q8" s="12" t="n">
        <v>311</v>
      </c>
      <c r="R8" s="12" t="n">
        <v>149</v>
      </c>
      <c r="S8" s="12"/>
      <c r="T8" s="12" t="n">
        <v>49</v>
      </c>
      <c r="U8" s="12" t="n">
        <v>181</v>
      </c>
      <c r="V8" s="12" t="n">
        <v>180</v>
      </c>
      <c r="W8" s="12" t="n">
        <v>487</v>
      </c>
      <c r="X8" s="12"/>
      <c r="Y8" s="12" t="n">
        <v>424</v>
      </c>
      <c r="Z8" s="12" t="n">
        <v>104</v>
      </c>
      <c r="AA8" s="12" t="n">
        <v>272</v>
      </c>
      <c r="AB8" s="12" t="n">
        <v>65</v>
      </c>
      <c r="AC8" s="12" t="n">
        <v>57</v>
      </c>
      <c r="AD8" s="12" t="n">
        <v>67</v>
      </c>
      <c r="AE8" s="12"/>
      <c r="AF8" s="12" t="n">
        <v>498</v>
      </c>
      <c r="AG8" s="12"/>
      <c r="AH8" s="12" t="n">
        <v>939</v>
      </c>
      <c r="AI8" s="12"/>
      <c r="AJ8" s="12" t="n">
        <v>241</v>
      </c>
      <c r="AK8" s="12" t="n">
        <v>190</v>
      </c>
      <c r="AL8" s="12" t="n">
        <v>170</v>
      </c>
      <c r="AM8" s="12" t="n">
        <v>93</v>
      </c>
      <c r="AN8" s="12" t="n">
        <v>76</v>
      </c>
      <c r="AO8" s="12" t="n">
        <v>86</v>
      </c>
      <c r="AP8" s="12" t="n">
        <v>145</v>
      </c>
    </row>
    <row r="9">
      <c r="B9" s="20" t="s">
        <v>135</v>
      </c>
      <c r="C9" s="19" t="n">
        <v>0.0522421965699907</v>
      </c>
      <c r="D9" s="19" t="n">
        <v>0.0616874915894003</v>
      </c>
      <c r="E9" s="19" t="n">
        <v>0.0427734403405674</v>
      </c>
      <c r="F9" s="19"/>
      <c r="G9" s="19" t="n">
        <v>0.0373227239620521</v>
      </c>
      <c r="H9" s="19" t="n">
        <v>0.0917372929054601</v>
      </c>
      <c r="I9" s="19" t="n">
        <v>0.0756490127573389</v>
      </c>
      <c r="J9" s="19" t="n">
        <v>0.0328473443925853</v>
      </c>
      <c r="K9" s="19" t="n">
        <v>0.0328027923024005</v>
      </c>
      <c r="L9" s="19" t="n">
        <v>0.0400048882934977</v>
      </c>
      <c r="M9" s="19"/>
      <c r="N9" s="19" t="n">
        <v>0.0267975407168682</v>
      </c>
      <c r="O9" s="19" t="n">
        <v>0.0366628046525656</v>
      </c>
      <c r="P9" s="19" t="n">
        <v>0.0562380510446347</v>
      </c>
      <c r="Q9" s="19" t="n">
        <v>0.0703166382947708</v>
      </c>
      <c r="R9" s="19" t="n">
        <v>0.0413916222914375</v>
      </c>
      <c r="S9" s="19"/>
      <c r="T9" s="19" t="n">
        <v>0.0693183528722927</v>
      </c>
      <c r="U9" s="19" t="n">
        <v>0.0330339741139459</v>
      </c>
      <c r="V9" s="19" t="n">
        <v>0.0323185075611394</v>
      </c>
      <c r="W9" s="19" t="n">
        <v>0.0680293586185542</v>
      </c>
      <c r="X9" s="19"/>
      <c r="Y9" s="19" t="n">
        <v>0.0766157527797946</v>
      </c>
      <c r="Z9" s="19" t="n">
        <v>0.0725584669593814</v>
      </c>
      <c r="AA9" s="19" t="n">
        <v>0.0394220813978996</v>
      </c>
      <c r="AB9" s="19" t="n">
        <v>0.0113257119420849</v>
      </c>
      <c r="AC9" s="19" t="n">
        <v>0.0134696931187992</v>
      </c>
      <c r="AD9" s="19" t="n">
        <v>0</v>
      </c>
      <c r="AE9" s="19"/>
      <c r="AF9" s="19" t="n">
        <v>0.0576796155731344</v>
      </c>
      <c r="AG9" s="19"/>
      <c r="AH9" s="19" t="n">
        <v>0.0532819744895514</v>
      </c>
      <c r="AI9" s="19"/>
      <c r="AJ9" s="19" t="n">
        <v>0.0544667641251794</v>
      </c>
      <c r="AK9" s="19" t="n">
        <v>0.0355356182257699</v>
      </c>
      <c r="AL9" s="19" t="n">
        <v>0.0471005764515351</v>
      </c>
      <c r="AM9" s="19" t="n">
        <v>0.0676402860060625</v>
      </c>
      <c r="AN9" s="19" t="n">
        <v>0.0459378512412599</v>
      </c>
      <c r="AO9" s="19" t="n">
        <v>0.0563523616402297</v>
      </c>
      <c r="AP9" s="19" t="n">
        <v>0.0674548741984546</v>
      </c>
    </row>
    <row r="10">
      <c r="B10" s="20" t="s">
        <v>136</v>
      </c>
      <c r="C10" s="19" t="n">
        <v>0.19907853179752</v>
      </c>
      <c r="D10" s="19" t="n">
        <v>0.23045373787751</v>
      </c>
      <c r="E10" s="19" t="n">
        <v>0.167625392704579</v>
      </c>
      <c r="F10" s="19"/>
      <c r="G10" s="19" t="n">
        <v>0.373175631080685</v>
      </c>
      <c r="H10" s="19" t="n">
        <v>0.224289094221311</v>
      </c>
      <c r="I10" s="19" t="n">
        <v>0.260948552071776</v>
      </c>
      <c r="J10" s="19" t="n">
        <v>0.12090411119378</v>
      </c>
      <c r="K10" s="19" t="n">
        <v>0.153917183440557</v>
      </c>
      <c r="L10" s="19" t="n">
        <v>0.142099097728067</v>
      </c>
      <c r="M10" s="19"/>
      <c r="N10" s="19" t="n">
        <v>0.209343613594767</v>
      </c>
      <c r="O10" s="19" t="n">
        <v>0.284406671616947</v>
      </c>
      <c r="P10" s="19" t="n">
        <v>0.137122509718115</v>
      </c>
      <c r="Q10" s="19" t="n">
        <v>0.177220903290984</v>
      </c>
      <c r="R10" s="19" t="n">
        <v>0.23391561115925</v>
      </c>
      <c r="S10" s="19"/>
      <c r="T10" s="19" t="n">
        <v>0.338650842141642</v>
      </c>
      <c r="U10" s="19" t="n">
        <v>0.143199588758593</v>
      </c>
      <c r="V10" s="19" t="n">
        <v>0.213160876141883</v>
      </c>
      <c r="W10" s="19" t="n">
        <v>0.217401444475522</v>
      </c>
      <c r="X10" s="19"/>
      <c r="Y10" s="19" t="n">
        <v>0.2427717713808</v>
      </c>
      <c r="Z10" s="19" t="n">
        <v>0.181137145538682</v>
      </c>
      <c r="AA10" s="19" t="n">
        <v>0.128428603938903</v>
      </c>
      <c r="AB10" s="19" t="n">
        <v>0.230227567773652</v>
      </c>
      <c r="AC10" s="19" t="n">
        <v>0.302727351750214</v>
      </c>
      <c r="AD10" s="19" t="n">
        <v>0.142715791283507</v>
      </c>
      <c r="AE10" s="19"/>
      <c r="AF10" s="19" t="n">
        <v>0.193371238271624</v>
      </c>
      <c r="AG10" s="19"/>
      <c r="AH10" s="19" t="n">
        <v>0.208456782391976</v>
      </c>
      <c r="AI10" s="19"/>
      <c r="AJ10" s="19" t="n">
        <v>0.231808560229591</v>
      </c>
      <c r="AK10" s="19" t="n">
        <v>0.226597727282361</v>
      </c>
      <c r="AL10" s="19" t="n">
        <v>0.190044527654739</v>
      </c>
      <c r="AM10" s="19" t="n">
        <v>0.190915380480299</v>
      </c>
      <c r="AN10" s="19" t="n">
        <v>0.0802266367477277</v>
      </c>
      <c r="AO10" s="19" t="n">
        <v>0.157031893072114</v>
      </c>
      <c r="AP10" s="19" t="n">
        <v>0.211679392050583</v>
      </c>
    </row>
    <row r="11">
      <c r="B11" s="20" t="s">
        <v>137</v>
      </c>
      <c r="C11" s="19" t="n">
        <v>0.244561470512573</v>
      </c>
      <c r="D11" s="19" t="n">
        <v>0.269468673278964</v>
      </c>
      <c r="E11" s="19" t="n">
        <v>0.219592400635228</v>
      </c>
      <c r="F11" s="19"/>
      <c r="G11" s="19" t="n">
        <v>0.27484988612283</v>
      </c>
      <c r="H11" s="19" t="n">
        <v>0.285054862388129</v>
      </c>
      <c r="I11" s="19" t="n">
        <v>0.265025645618299</v>
      </c>
      <c r="J11" s="19" t="n">
        <v>0.231886198585311</v>
      </c>
      <c r="K11" s="19" t="n">
        <v>0.193035677683626</v>
      </c>
      <c r="L11" s="19" t="n">
        <v>0.228575026356147</v>
      </c>
      <c r="M11" s="19"/>
      <c r="N11" s="19" t="n">
        <v>0.19101203220381</v>
      </c>
      <c r="O11" s="19" t="n">
        <v>0.237417191155957</v>
      </c>
      <c r="P11" s="19" t="n">
        <v>0.240691906038792</v>
      </c>
      <c r="Q11" s="19" t="n">
        <v>0.260745022268107</v>
      </c>
      <c r="R11" s="19" t="n">
        <v>0.25540712666187</v>
      </c>
      <c r="S11" s="19"/>
      <c r="T11" s="19" t="n">
        <v>0.290719250058543</v>
      </c>
      <c r="U11" s="19" t="n">
        <v>0.237370649484871</v>
      </c>
      <c r="V11" s="19" t="n">
        <v>0.225051611250964</v>
      </c>
      <c r="W11" s="19" t="n">
        <v>0.255122542172706</v>
      </c>
      <c r="X11" s="19"/>
      <c r="Y11" s="19" t="n">
        <v>0.266688368504112</v>
      </c>
      <c r="Z11" s="19" t="n">
        <v>0.241120301530042</v>
      </c>
      <c r="AA11" s="19" t="n">
        <v>0.219133074341673</v>
      </c>
      <c r="AB11" s="19" t="n">
        <v>0.265144107106404</v>
      </c>
      <c r="AC11" s="19" t="n">
        <v>0.327097760365472</v>
      </c>
      <c r="AD11" s="19" t="n">
        <v>0.129824335528225</v>
      </c>
      <c r="AE11" s="19"/>
      <c r="AF11" s="19" t="n">
        <v>0.238098782983992</v>
      </c>
      <c r="AG11" s="19"/>
      <c r="AH11" s="19" t="n">
        <v>0.241071533623091</v>
      </c>
      <c r="AI11" s="19"/>
      <c r="AJ11" s="19" t="n">
        <v>0.243294309770872</v>
      </c>
      <c r="AK11" s="19" t="n">
        <v>0.209861813925131</v>
      </c>
      <c r="AL11" s="19" t="n">
        <v>0.265379373137709</v>
      </c>
      <c r="AM11" s="19" t="n">
        <v>0.322718742557469</v>
      </c>
      <c r="AN11" s="19" t="n">
        <v>0.276964814467438</v>
      </c>
      <c r="AO11" s="19" t="n">
        <v>0.252187440653919</v>
      </c>
      <c r="AP11" s="19" t="n">
        <v>0.196093630313883</v>
      </c>
    </row>
    <row r="12">
      <c r="B12" s="20" t="s">
        <v>138</v>
      </c>
      <c r="C12" s="19" t="n">
        <v>0.0536674143972445</v>
      </c>
      <c r="D12" s="19" t="n">
        <v>0.0571183547504119</v>
      </c>
      <c r="E12" s="19" t="n">
        <v>0.0502079022380928</v>
      </c>
      <c r="F12" s="19"/>
      <c r="G12" s="19" t="n">
        <v>0.0656469575580428</v>
      </c>
      <c r="H12" s="19" t="n">
        <v>0.0649605414598673</v>
      </c>
      <c r="I12" s="19" t="n">
        <v>0.0617712803561729</v>
      </c>
      <c r="J12" s="19" t="n">
        <v>0.0416045172546385</v>
      </c>
      <c r="K12" s="19" t="n">
        <v>0.0623930294315803</v>
      </c>
      <c r="L12" s="19" t="n">
        <v>0.0369518645223005</v>
      </c>
      <c r="M12" s="19"/>
      <c r="N12" s="19" t="n">
        <v>0.0376398390453512</v>
      </c>
      <c r="O12" s="19" t="n">
        <v>0.0375688303931793</v>
      </c>
      <c r="P12" s="19" t="n">
        <v>0.0541729504594427</v>
      </c>
      <c r="Q12" s="19" t="n">
        <v>0.0664177367704487</v>
      </c>
      <c r="R12" s="19" t="n">
        <v>0.0565757772472442</v>
      </c>
      <c r="S12" s="19"/>
      <c r="T12" s="19" t="n">
        <v>0.0235492277059821</v>
      </c>
      <c r="U12" s="19" t="n">
        <v>0.065551725358214</v>
      </c>
      <c r="V12" s="19" t="n">
        <v>0.047923952593497</v>
      </c>
      <c r="W12" s="19" t="n">
        <v>0.0602035057967173</v>
      </c>
      <c r="X12" s="19"/>
      <c r="Y12" s="19" t="n">
        <v>0.0582920583007745</v>
      </c>
      <c r="Z12" s="19" t="n">
        <v>0.0335813020260663</v>
      </c>
      <c r="AA12" s="19" t="n">
        <v>0.0472764879048449</v>
      </c>
      <c r="AB12" s="19" t="n">
        <v>0.0352007780955132</v>
      </c>
      <c r="AC12" s="19" t="n">
        <v>0.0759534760826505</v>
      </c>
      <c r="AD12" s="19" t="n">
        <v>0.0895704770608141</v>
      </c>
      <c r="AE12" s="19"/>
      <c r="AF12" s="19" t="n">
        <v>0.0352672127556746</v>
      </c>
      <c r="AG12" s="19"/>
      <c r="AH12" s="19" t="n">
        <v>0.053091172062354</v>
      </c>
      <c r="AI12" s="19"/>
      <c r="AJ12" s="19" t="n">
        <v>0.0742080778838943</v>
      </c>
      <c r="AK12" s="19" t="n">
        <v>0.0369470194135441</v>
      </c>
      <c r="AL12" s="19" t="n">
        <v>0.0431565804916548</v>
      </c>
      <c r="AM12" s="19" t="n">
        <v>0.0345672427777293</v>
      </c>
      <c r="AN12" s="19" t="n">
        <v>0.04057442289104</v>
      </c>
      <c r="AO12" s="19" t="n">
        <v>0.0451691107570153</v>
      </c>
      <c r="AP12" s="19" t="n">
        <v>0.0779133063883956</v>
      </c>
    </row>
    <row r="13">
      <c r="B13" s="20" t="s">
        <v>139</v>
      </c>
      <c r="C13" s="19" t="n">
        <v>0.0348677223197351</v>
      </c>
      <c r="D13" s="19" t="n">
        <v>0.0334380475161868</v>
      </c>
      <c r="E13" s="19" t="n">
        <v>0.0363009482988421</v>
      </c>
      <c r="F13" s="19"/>
      <c r="G13" s="19" t="n">
        <v>0.0497033723582425</v>
      </c>
      <c r="H13" s="19" t="n">
        <v>0.0235675808444425</v>
      </c>
      <c r="I13" s="19" t="n">
        <v>0.0292793001345838</v>
      </c>
      <c r="J13" s="19" t="n">
        <v>0.0573115178991404</v>
      </c>
      <c r="K13" s="19" t="n">
        <v>0.0239480431907413</v>
      </c>
      <c r="L13" s="19" t="n">
        <v>0.030847058176364</v>
      </c>
      <c r="M13" s="19"/>
      <c r="N13" s="19" t="n">
        <v>0.0379707533601898</v>
      </c>
      <c r="O13" s="19" t="n">
        <v>0.0208686312664354</v>
      </c>
      <c r="P13" s="19" t="n">
        <v>0.0218676111829173</v>
      </c>
      <c r="Q13" s="19" t="n">
        <v>0.0353723475675001</v>
      </c>
      <c r="R13" s="19" t="n">
        <v>0.0754236345738844</v>
      </c>
      <c r="S13" s="19"/>
      <c r="T13" s="19" t="n">
        <v>0.058725020491777</v>
      </c>
      <c r="U13" s="19" t="n">
        <v>0.0462350302423012</v>
      </c>
      <c r="V13" s="19" t="n">
        <v>0.0356250628147427</v>
      </c>
      <c r="W13" s="19" t="n">
        <v>0.0283202173462619</v>
      </c>
      <c r="X13" s="19"/>
      <c r="Y13" s="19" t="n">
        <v>0.0327792569271383</v>
      </c>
      <c r="Z13" s="19" t="n">
        <v>0.0586032463957956</v>
      </c>
      <c r="AA13" s="19" t="n">
        <v>0.029797371045063</v>
      </c>
      <c r="AB13" s="19" t="n">
        <v>0.0546830968795583</v>
      </c>
      <c r="AC13" s="19" t="n">
        <v>0.00948247045827562</v>
      </c>
      <c r="AD13" s="19" t="n">
        <v>0.024936820707977</v>
      </c>
      <c r="AE13" s="19"/>
      <c r="AF13" s="19" t="n">
        <v>0.0245448431974682</v>
      </c>
      <c r="AG13" s="19"/>
      <c r="AH13" s="19" t="n">
        <v>0.0285991852066888</v>
      </c>
      <c r="AI13" s="19"/>
      <c r="AJ13" s="19" t="n">
        <v>0.0279713988659884</v>
      </c>
      <c r="AK13" s="19" t="n">
        <v>0.019010414571782</v>
      </c>
      <c r="AL13" s="19" t="n">
        <v>0.0449405848430373</v>
      </c>
      <c r="AM13" s="19" t="n">
        <v>0.0462318063615444</v>
      </c>
      <c r="AN13" s="19" t="n">
        <v>0.0815050494591851</v>
      </c>
      <c r="AO13" s="19" t="n">
        <v>0.0162531902490298</v>
      </c>
      <c r="AP13" s="19" t="n">
        <v>0.0346061283548859</v>
      </c>
    </row>
    <row r="14">
      <c r="B14" s="20" t="s">
        <v>60</v>
      </c>
      <c r="C14" s="21" t="n">
        <v>0.415582664402937</v>
      </c>
      <c r="D14" s="21" t="n">
        <v>0.347833694987527</v>
      </c>
      <c r="E14" s="21" t="n">
        <v>0.48349991578269</v>
      </c>
      <c r="F14" s="21"/>
      <c r="G14" s="21" t="n">
        <v>0.199301428918147</v>
      </c>
      <c r="H14" s="21" t="n">
        <v>0.31039062818079</v>
      </c>
      <c r="I14" s="21" t="n">
        <v>0.30732620906183</v>
      </c>
      <c r="J14" s="21" t="n">
        <v>0.515446310674545</v>
      </c>
      <c r="K14" s="21" t="n">
        <v>0.533903273951095</v>
      </c>
      <c r="L14" s="21" t="n">
        <v>0.521522064923624</v>
      </c>
      <c r="M14" s="21"/>
      <c r="N14" s="21" t="n">
        <v>0.497236221079014</v>
      </c>
      <c r="O14" s="21" t="n">
        <v>0.383075870914915</v>
      </c>
      <c r="P14" s="21" t="n">
        <v>0.489906971556098</v>
      </c>
      <c r="Q14" s="21" t="n">
        <v>0.38992735180819</v>
      </c>
      <c r="R14" s="21" t="n">
        <v>0.337286228066315</v>
      </c>
      <c r="S14" s="21"/>
      <c r="T14" s="21" t="n">
        <v>0.219037306729764</v>
      </c>
      <c r="U14" s="21" t="n">
        <v>0.474609032042074</v>
      </c>
      <c r="V14" s="21" t="n">
        <v>0.445919989637774</v>
      </c>
      <c r="W14" s="21" t="n">
        <v>0.370922931590239</v>
      </c>
      <c r="X14" s="21"/>
      <c r="Y14" s="21" t="n">
        <v>0.322852792107381</v>
      </c>
      <c r="Z14" s="21" t="n">
        <v>0.412999537550033</v>
      </c>
      <c r="AA14" s="21" t="n">
        <v>0.535942381371616</v>
      </c>
      <c r="AB14" s="21" t="n">
        <v>0.403418738202787</v>
      </c>
      <c r="AC14" s="21" t="n">
        <v>0.27126924822459</v>
      </c>
      <c r="AD14" s="21" t="n">
        <v>0.612952575419477</v>
      </c>
      <c r="AE14" s="21"/>
      <c r="AF14" s="21" t="n">
        <v>0.451038307218108</v>
      </c>
      <c r="AG14" s="21"/>
      <c r="AH14" s="21" t="n">
        <v>0.415499352226339</v>
      </c>
      <c r="AI14" s="21"/>
      <c r="AJ14" s="21" t="n">
        <v>0.368250889124475</v>
      </c>
      <c r="AK14" s="21" t="n">
        <v>0.472047406581412</v>
      </c>
      <c r="AL14" s="21" t="n">
        <v>0.409378357421324</v>
      </c>
      <c r="AM14" s="21" t="n">
        <v>0.337926541816895</v>
      </c>
      <c r="AN14" s="21" t="n">
        <v>0.474791225193349</v>
      </c>
      <c r="AO14" s="21" t="n">
        <v>0.473006003627692</v>
      </c>
      <c r="AP14" s="21" t="n">
        <v>0.412252668693798</v>
      </c>
    </row>
    <row r="15">
      <c r="B15" s="18"/>
    </row>
    <row r="16">
      <c r="B16" t="s">
        <v>65</v>
      </c>
    </row>
    <row r="17">
      <c r="B17" t="s">
        <v>66</v>
      </c>
    </row>
    <row r="19">
      <c r="B19" s="9" t="str">
        <f>=HYPERLINK("#'Contents'!A1", "Return to Contents")</f>
      </c>
    </row>
  </sheetData>
  <mergeCells count="9">
    <mergeCell ref="D5:E5"/>
    <mergeCell ref="G5:L5"/>
    <mergeCell ref="N5:R5"/>
    <mergeCell ref="T5:W5"/>
    <mergeCell ref="Y5:AD5"/>
    <mergeCell ref="AF5:AF5"/>
    <mergeCell ref="AH5:AH5"/>
    <mergeCell ref="AJ5:AP5"/>
    <mergeCell ref="D2:AJ2"/>
  </mergeCells>
  <pageMargins left="0.7" right="0.7" top="0.75" bottom="0.75" header="0.3" footer="0.3"/>
  <pageSetup paperSize="9" orientation="portrait" horizontalDpi="300" verticalDpi="300" r:id="rId2"/>
  <drawing r:id="rId1"/>
</worksheet>
</file>

<file path=xl/worksheets/sheet16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2.21" hidden="0" customWidth="1"/>
    <col min="20" max="20" width="10.71" hidden="0" customWidth="1"/>
    <col min="21" max="21" width="10.71" hidden="0" customWidth="1"/>
    <col min="22" max="22" width="10.71" hidden="0" customWidth="1"/>
    <col min="23" max="23" width="10.71" hidden="0" customWidth="1"/>
    <col min="24" max="24" width="2.2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2.21" hidden="0" customWidth="1"/>
    <col min="34" max="34" width="10.71" hidden="0" customWidth="1"/>
    <col min="35" max="35" width="2.2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s>
  <sheetData>
    <row r="2" ht="40" customHeight="1">
      <c r="D2" s="16" t="s">
        <v>515</v>
      </c>
    </row>
    <row r="5" ht="30" customHeight="1">
      <c r="B5" s="17"/>
      <c r="C5" s="17"/>
      <c r="D5" s="17" t="s">
        <v>51</v>
      </c>
      <c r="E5" s="17"/>
      <c r="F5" s="17"/>
      <c r="G5" s="17" t="s">
        <v>52</v>
      </c>
      <c r="H5" s="17"/>
      <c r="I5" s="17"/>
      <c r="J5" s="17"/>
      <c r="K5" s="17"/>
      <c r="L5" s="17"/>
      <c r="M5" s="17"/>
      <c r="N5" s="17" t="s">
        <v>53</v>
      </c>
      <c r="O5" s="17"/>
      <c r="P5" s="17"/>
      <c r="Q5" s="17"/>
      <c r="R5" s="17"/>
      <c r="S5" s="17"/>
      <c r="T5" s="17" t="s">
        <v>54</v>
      </c>
      <c r="U5" s="17"/>
      <c r="V5" s="17"/>
      <c r="W5" s="17"/>
      <c r="X5" s="17"/>
      <c r="Y5" s="17" t="s">
        <v>55</v>
      </c>
      <c r="Z5" s="17"/>
      <c r="AA5" s="17"/>
      <c r="AB5" s="17"/>
      <c r="AC5" s="17"/>
      <c r="AD5" s="17"/>
      <c r="AE5" s="17"/>
      <c r="AF5" s="17" t="s">
        <v>42</v>
      </c>
      <c r="AG5" s="17"/>
      <c r="AH5" s="17" t="s">
        <v>43</v>
      </c>
      <c r="AI5" s="17"/>
      <c r="AJ5" s="17" t="s">
        <v>56</v>
      </c>
      <c r="AK5" s="17"/>
      <c r="AL5" s="17"/>
      <c r="AM5" s="17"/>
      <c r="AN5" s="17"/>
      <c r="AO5" s="17"/>
      <c r="AP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R6" s="13" t="s">
        <v>31</v>
      </c>
      <c r="T6" s="13" t="s">
        <v>32</v>
      </c>
      <c r="U6" s="13" t="s">
        <v>33</v>
      </c>
      <c r="V6" s="13" t="s">
        <v>34</v>
      </c>
      <c r="W6" s="13" t="s">
        <v>35</v>
      </c>
      <c r="Y6" s="13" t="s">
        <v>36</v>
      </c>
      <c r="Z6" s="13" t="s">
        <v>37</v>
      </c>
      <c r="AA6" s="13" t="s">
        <v>38</v>
      </c>
      <c r="AB6" s="13" t="s">
        <v>39</v>
      </c>
      <c r="AC6" s="13" t="s">
        <v>40</v>
      </c>
      <c r="AD6" s="13" t="s">
        <v>41</v>
      </c>
      <c r="AF6" s="13" t="s">
        <v>42</v>
      </c>
      <c r="AH6" s="13" t="s">
        <v>43</v>
      </c>
      <c r="AJ6" s="13" t="s">
        <v>44</v>
      </c>
      <c r="AK6" s="13" t="s">
        <v>45</v>
      </c>
      <c r="AL6" s="13" t="s">
        <v>46</v>
      </c>
      <c r="AM6" s="13" t="s">
        <v>47</v>
      </c>
      <c r="AN6" s="13" t="s">
        <v>48</v>
      </c>
      <c r="AO6" s="13" t="s">
        <v>49</v>
      </c>
      <c r="AP6" s="13" t="s">
        <v>50</v>
      </c>
    </row>
    <row r="7" ht="30" customHeight="1">
      <c r="B7" s="11" t="s">
        <v>19</v>
      </c>
      <c r="C7" s="11" t="n">
        <v>1001</v>
      </c>
      <c r="D7" s="11" t="n">
        <v>498</v>
      </c>
      <c r="E7" s="11" t="n">
        <v>503</v>
      </c>
      <c r="F7" s="11"/>
      <c r="G7" s="11" t="n">
        <v>125</v>
      </c>
      <c r="H7" s="11" t="n">
        <v>185</v>
      </c>
      <c r="I7" s="11" t="n">
        <v>192</v>
      </c>
      <c r="J7" s="11" t="n">
        <v>175</v>
      </c>
      <c r="K7" s="11" t="n">
        <v>131</v>
      </c>
      <c r="L7" s="11" t="n">
        <v>193</v>
      </c>
      <c r="M7" s="11"/>
      <c r="N7" s="11" t="n">
        <v>55</v>
      </c>
      <c r="O7" s="11" t="n">
        <v>178</v>
      </c>
      <c r="P7" s="11" t="n">
        <v>209</v>
      </c>
      <c r="Q7" s="11" t="n">
        <v>374</v>
      </c>
      <c r="R7" s="11" t="n">
        <v>183</v>
      </c>
      <c r="S7" s="11"/>
      <c r="T7" s="11" t="n">
        <v>51</v>
      </c>
      <c r="U7" s="11" t="n">
        <v>158</v>
      </c>
      <c r="V7" s="11" t="n">
        <v>168</v>
      </c>
      <c r="W7" s="11" t="n">
        <v>523</v>
      </c>
      <c r="X7" s="11"/>
      <c r="Y7" s="11" t="n">
        <v>473</v>
      </c>
      <c r="Z7" s="11" t="n">
        <v>105</v>
      </c>
      <c r="AA7" s="11" t="n">
        <v>228</v>
      </c>
      <c r="AB7" s="11" t="n">
        <v>58</v>
      </c>
      <c r="AC7" s="11" t="n">
        <v>67</v>
      </c>
      <c r="AD7" s="11" t="n">
        <v>60</v>
      </c>
      <c r="AE7" s="11"/>
      <c r="AF7" s="11" t="n">
        <v>484</v>
      </c>
      <c r="AG7" s="11"/>
      <c r="AH7" s="11" t="n">
        <v>939</v>
      </c>
      <c r="AI7" s="11"/>
      <c r="AJ7" s="11" t="n">
        <v>270</v>
      </c>
      <c r="AK7" s="11" t="n">
        <v>188</v>
      </c>
      <c r="AL7" s="11" t="n">
        <v>196</v>
      </c>
      <c r="AM7" s="11" t="n">
        <v>89</v>
      </c>
      <c r="AN7" s="11" t="n">
        <v>62</v>
      </c>
      <c r="AO7" s="11" t="n">
        <v>98</v>
      </c>
      <c r="AP7" s="11" t="n">
        <v>98</v>
      </c>
    </row>
    <row r="8" ht="30" customHeight="1">
      <c r="B8" s="12" t="s">
        <v>20</v>
      </c>
      <c r="C8" s="12" t="n">
        <v>1001</v>
      </c>
      <c r="D8" s="12" t="n">
        <v>501</v>
      </c>
      <c r="E8" s="12" t="n">
        <v>500</v>
      </c>
      <c r="F8" s="12"/>
      <c r="G8" s="12" t="n">
        <v>108</v>
      </c>
      <c r="H8" s="12" t="n">
        <v>174</v>
      </c>
      <c r="I8" s="12" t="n">
        <v>165</v>
      </c>
      <c r="J8" s="12" t="n">
        <v>172</v>
      </c>
      <c r="K8" s="12" t="n">
        <v>152</v>
      </c>
      <c r="L8" s="12" t="n">
        <v>230</v>
      </c>
      <c r="M8" s="12"/>
      <c r="N8" s="12" t="n">
        <v>68</v>
      </c>
      <c r="O8" s="12" t="n">
        <v>207</v>
      </c>
      <c r="P8" s="12" t="n">
        <v>264</v>
      </c>
      <c r="Q8" s="12" t="n">
        <v>311</v>
      </c>
      <c r="R8" s="12" t="n">
        <v>149</v>
      </c>
      <c r="S8" s="12"/>
      <c r="T8" s="12" t="n">
        <v>49</v>
      </c>
      <c r="U8" s="12" t="n">
        <v>181</v>
      </c>
      <c r="V8" s="12" t="n">
        <v>180</v>
      </c>
      <c r="W8" s="12" t="n">
        <v>487</v>
      </c>
      <c r="X8" s="12"/>
      <c r="Y8" s="12" t="n">
        <v>424</v>
      </c>
      <c r="Z8" s="12" t="n">
        <v>104</v>
      </c>
      <c r="AA8" s="12" t="n">
        <v>272</v>
      </c>
      <c r="AB8" s="12" t="n">
        <v>65</v>
      </c>
      <c r="AC8" s="12" t="n">
        <v>57</v>
      </c>
      <c r="AD8" s="12" t="n">
        <v>67</v>
      </c>
      <c r="AE8" s="12"/>
      <c r="AF8" s="12" t="n">
        <v>498</v>
      </c>
      <c r="AG8" s="12"/>
      <c r="AH8" s="12" t="n">
        <v>939</v>
      </c>
      <c r="AI8" s="12"/>
      <c r="AJ8" s="12" t="n">
        <v>241</v>
      </c>
      <c r="AK8" s="12" t="n">
        <v>190</v>
      </c>
      <c r="AL8" s="12" t="n">
        <v>170</v>
      </c>
      <c r="AM8" s="12" t="n">
        <v>93</v>
      </c>
      <c r="AN8" s="12" t="n">
        <v>76</v>
      </c>
      <c r="AO8" s="12" t="n">
        <v>86</v>
      </c>
      <c r="AP8" s="12" t="n">
        <v>145</v>
      </c>
    </row>
    <row r="9">
      <c r="B9" s="20" t="s">
        <v>135</v>
      </c>
      <c r="C9" s="19" t="n">
        <v>0.064141061826763</v>
      </c>
      <c r="D9" s="19" t="n">
        <v>0.0874759015547598</v>
      </c>
      <c r="E9" s="19" t="n">
        <v>0.0407482605873079</v>
      </c>
      <c r="F9" s="19"/>
      <c r="G9" s="19" t="n">
        <v>0.0900520274367155</v>
      </c>
      <c r="H9" s="19" t="n">
        <v>0.126710028567226</v>
      </c>
      <c r="I9" s="19" t="n">
        <v>0.094752479876784</v>
      </c>
      <c r="J9" s="19" t="n">
        <v>0.027988552831762</v>
      </c>
      <c r="K9" s="19" t="n">
        <v>0.0392866575682593</v>
      </c>
      <c r="L9" s="19" t="n">
        <v>0.0262112291980416</v>
      </c>
      <c r="M9" s="19"/>
      <c r="N9" s="19" t="n">
        <v>0.0156007453540655</v>
      </c>
      <c r="O9" s="19" t="n">
        <v>0.0393240101919245</v>
      </c>
      <c r="P9" s="19" t="n">
        <v>0.0603806981368336</v>
      </c>
      <c r="Q9" s="19" t="n">
        <v>0.0764222486582105</v>
      </c>
      <c r="R9" s="19" t="n">
        <v>0.102864459327306</v>
      </c>
      <c r="S9" s="19"/>
      <c r="T9" s="19" t="n">
        <v>0.073574225200801</v>
      </c>
      <c r="U9" s="19" t="n">
        <v>0.0364805846685394</v>
      </c>
      <c r="V9" s="19" t="n">
        <v>0.0442247980218255</v>
      </c>
      <c r="W9" s="19" t="n">
        <v>0.0863845358848303</v>
      </c>
      <c r="X9" s="19"/>
      <c r="Y9" s="19" t="n">
        <v>0.105568548380668</v>
      </c>
      <c r="Z9" s="19" t="n">
        <v>0.08103352532454</v>
      </c>
      <c r="AA9" s="19" t="n">
        <v>0.025628014527482</v>
      </c>
      <c r="AB9" s="19" t="n">
        <v>0.0493501786433234</v>
      </c>
      <c r="AC9" s="19" t="n">
        <v>0.0143268014343977</v>
      </c>
      <c r="AD9" s="19" t="n">
        <v>0</v>
      </c>
      <c r="AE9" s="19"/>
      <c r="AF9" s="19" t="n">
        <v>0.0684184914557051</v>
      </c>
      <c r="AG9" s="19"/>
      <c r="AH9" s="19" t="n">
        <v>0.0630088420193793</v>
      </c>
      <c r="AI9" s="19"/>
      <c r="AJ9" s="19" t="n">
        <v>0.109075886070253</v>
      </c>
      <c r="AK9" s="19" t="n">
        <v>0.0184034176222938</v>
      </c>
      <c r="AL9" s="19" t="n">
        <v>0.0709640351897747</v>
      </c>
      <c r="AM9" s="19" t="n">
        <v>0.0790381347618383</v>
      </c>
      <c r="AN9" s="19" t="n">
        <v>0.0347082908763277</v>
      </c>
      <c r="AO9" s="19" t="n">
        <v>0.0584690598038379</v>
      </c>
      <c r="AP9" s="19" t="n">
        <v>0.0506252636729618</v>
      </c>
    </row>
    <row r="10">
      <c r="B10" s="20" t="s">
        <v>136</v>
      </c>
      <c r="C10" s="19" t="n">
        <v>0.16815394724834</v>
      </c>
      <c r="D10" s="19" t="n">
        <v>0.190103684036967</v>
      </c>
      <c r="E10" s="19" t="n">
        <v>0.146149689411564</v>
      </c>
      <c r="F10" s="19"/>
      <c r="G10" s="19" t="n">
        <v>0.286339220785851</v>
      </c>
      <c r="H10" s="19" t="n">
        <v>0.239563492381537</v>
      </c>
      <c r="I10" s="19" t="n">
        <v>0.167832136037945</v>
      </c>
      <c r="J10" s="19" t="n">
        <v>0.110681097470211</v>
      </c>
      <c r="K10" s="19" t="n">
        <v>0.0886258224045569</v>
      </c>
      <c r="L10" s="19" t="n">
        <v>0.154371949753043</v>
      </c>
      <c r="M10" s="19"/>
      <c r="N10" s="19" t="n">
        <v>0.178985492996583</v>
      </c>
      <c r="O10" s="19" t="n">
        <v>0.214889631702131</v>
      </c>
      <c r="P10" s="19" t="n">
        <v>0.129093751073469</v>
      </c>
      <c r="Q10" s="19" t="n">
        <v>0.16825725977648</v>
      </c>
      <c r="R10" s="19" t="n">
        <v>0.169416934889253</v>
      </c>
      <c r="S10" s="19"/>
      <c r="T10" s="19" t="n">
        <v>0.229053140083492</v>
      </c>
      <c r="U10" s="19" t="n">
        <v>0.1153197618703</v>
      </c>
      <c r="V10" s="19" t="n">
        <v>0.159552671104179</v>
      </c>
      <c r="W10" s="19" t="n">
        <v>0.198398463879369</v>
      </c>
      <c r="X10" s="19"/>
      <c r="Y10" s="19" t="n">
        <v>0.190558087614585</v>
      </c>
      <c r="Z10" s="19" t="n">
        <v>0.159195068689934</v>
      </c>
      <c r="AA10" s="19" t="n">
        <v>0.136096755525993</v>
      </c>
      <c r="AB10" s="19" t="n">
        <v>0.124106773560734</v>
      </c>
      <c r="AC10" s="19" t="n">
        <v>0.304040696313727</v>
      </c>
      <c r="AD10" s="19" t="n">
        <v>0.125583289257165</v>
      </c>
      <c r="AE10" s="19"/>
      <c r="AF10" s="19" t="n">
        <v>0.160249072091882</v>
      </c>
      <c r="AG10" s="19"/>
      <c r="AH10" s="19" t="n">
        <v>0.174340398784014</v>
      </c>
      <c r="AI10" s="19"/>
      <c r="AJ10" s="19" t="n">
        <v>0.178730604697337</v>
      </c>
      <c r="AK10" s="19" t="n">
        <v>0.185270594288274</v>
      </c>
      <c r="AL10" s="19" t="n">
        <v>0.134208597171719</v>
      </c>
      <c r="AM10" s="19" t="n">
        <v>0.156868550480218</v>
      </c>
      <c r="AN10" s="19" t="n">
        <v>0.192561733740166</v>
      </c>
      <c r="AO10" s="19" t="n">
        <v>0.0831679368729475</v>
      </c>
      <c r="AP10" s="19" t="n">
        <v>0.21279476896262</v>
      </c>
    </row>
    <row r="11">
      <c r="B11" s="20" t="s">
        <v>137</v>
      </c>
      <c r="C11" s="19" t="n">
        <v>0.225384755660536</v>
      </c>
      <c r="D11" s="19" t="n">
        <v>0.243641191777733</v>
      </c>
      <c r="E11" s="19" t="n">
        <v>0.207082972301037</v>
      </c>
      <c r="F11" s="19"/>
      <c r="G11" s="19" t="n">
        <v>0.310645085508271</v>
      </c>
      <c r="H11" s="19" t="n">
        <v>0.233268909940606</v>
      </c>
      <c r="I11" s="19" t="n">
        <v>0.243761130109029</v>
      </c>
      <c r="J11" s="19" t="n">
        <v>0.192498088908267</v>
      </c>
      <c r="K11" s="19" t="n">
        <v>0.243545659301411</v>
      </c>
      <c r="L11" s="19" t="n">
        <v>0.178746797787146</v>
      </c>
      <c r="M11" s="19"/>
      <c r="N11" s="19" t="n">
        <v>0.237078847771948</v>
      </c>
      <c r="O11" s="19" t="n">
        <v>0.239895543503918</v>
      </c>
      <c r="P11" s="19" t="n">
        <v>0.215568938484904</v>
      </c>
      <c r="Q11" s="19" t="n">
        <v>0.237584949267181</v>
      </c>
      <c r="R11" s="19" t="n">
        <v>0.194657437288607</v>
      </c>
      <c r="S11" s="19"/>
      <c r="T11" s="19" t="n">
        <v>0.395739330571421</v>
      </c>
      <c r="U11" s="19" t="n">
        <v>0.200479711907384</v>
      </c>
      <c r="V11" s="19" t="n">
        <v>0.224040250831466</v>
      </c>
      <c r="W11" s="19" t="n">
        <v>0.217134706180809</v>
      </c>
      <c r="X11" s="19"/>
      <c r="Y11" s="19" t="n">
        <v>0.254979969508287</v>
      </c>
      <c r="Z11" s="19" t="n">
        <v>0.189105476258309</v>
      </c>
      <c r="AA11" s="19" t="n">
        <v>0.17213504368678</v>
      </c>
      <c r="AB11" s="19" t="n">
        <v>0.326285050455923</v>
      </c>
      <c r="AC11" s="19" t="n">
        <v>0.305687318561444</v>
      </c>
      <c r="AD11" s="19" t="n">
        <v>0.138475196377288</v>
      </c>
      <c r="AE11" s="19"/>
      <c r="AF11" s="19" t="n">
        <v>0.215268826300834</v>
      </c>
      <c r="AG11" s="19"/>
      <c r="AH11" s="19" t="n">
        <v>0.227146153545379</v>
      </c>
      <c r="AI11" s="19"/>
      <c r="AJ11" s="19" t="n">
        <v>0.196895426512112</v>
      </c>
      <c r="AK11" s="19" t="n">
        <v>0.187056175027775</v>
      </c>
      <c r="AL11" s="19" t="n">
        <v>0.328337057670436</v>
      </c>
      <c r="AM11" s="19" t="n">
        <v>0.29416570664755</v>
      </c>
      <c r="AN11" s="19" t="n">
        <v>0.178384300663322</v>
      </c>
      <c r="AO11" s="19" t="n">
        <v>0.250795291093709</v>
      </c>
      <c r="AP11" s="19" t="n">
        <v>0.16770591010229</v>
      </c>
    </row>
    <row r="12">
      <c r="B12" s="20" t="s">
        <v>138</v>
      </c>
      <c r="C12" s="19" t="n">
        <v>0.0791843425746408</v>
      </c>
      <c r="D12" s="19" t="n">
        <v>0.084664225834952</v>
      </c>
      <c r="E12" s="19" t="n">
        <v>0.0736908478080974</v>
      </c>
      <c r="F12" s="19"/>
      <c r="G12" s="19" t="n">
        <v>0.0504178816990889</v>
      </c>
      <c r="H12" s="19" t="n">
        <v>0.0650537321129791</v>
      </c>
      <c r="I12" s="19" t="n">
        <v>0.125736713522661</v>
      </c>
      <c r="J12" s="19" t="n">
        <v>0.110947927943412</v>
      </c>
      <c r="K12" s="19" t="n">
        <v>0.0575555811990012</v>
      </c>
      <c r="L12" s="19" t="n">
        <v>0.0605487079393832</v>
      </c>
      <c r="M12" s="19"/>
      <c r="N12" s="19" t="n">
        <v>0.0446135318622124</v>
      </c>
      <c r="O12" s="19" t="n">
        <v>0.0474695428448936</v>
      </c>
      <c r="P12" s="19" t="n">
        <v>0.0887112619123483</v>
      </c>
      <c r="Q12" s="19" t="n">
        <v>0.0742869817083242</v>
      </c>
      <c r="R12" s="19" t="n">
        <v>0.133710062105192</v>
      </c>
      <c r="S12" s="19"/>
      <c r="T12" s="19" t="n">
        <v>0.0881874324016061</v>
      </c>
      <c r="U12" s="19" t="n">
        <v>0.0611159729708239</v>
      </c>
      <c r="V12" s="19" t="n">
        <v>0.0822845055948542</v>
      </c>
      <c r="W12" s="19" t="n">
        <v>0.091036812272758</v>
      </c>
      <c r="X12" s="19"/>
      <c r="Y12" s="19" t="n">
        <v>0.0836236694746431</v>
      </c>
      <c r="Z12" s="19" t="n">
        <v>0.0926419860582212</v>
      </c>
      <c r="AA12" s="19" t="n">
        <v>0.0676267315640695</v>
      </c>
      <c r="AB12" s="19" t="n">
        <v>0.0720304863333357</v>
      </c>
      <c r="AC12" s="19" t="n">
        <v>0.110701777357985</v>
      </c>
      <c r="AD12" s="19" t="n">
        <v>0.0706335135763575</v>
      </c>
      <c r="AE12" s="19"/>
      <c r="AF12" s="19" t="n">
        <v>0.0827906057033243</v>
      </c>
      <c r="AG12" s="19"/>
      <c r="AH12" s="19" t="n">
        <v>0.081064160016245</v>
      </c>
      <c r="AI12" s="19"/>
      <c r="AJ12" s="19" t="n">
        <v>0.0822213351507188</v>
      </c>
      <c r="AK12" s="19" t="n">
        <v>0.0834575901175299</v>
      </c>
      <c r="AL12" s="19" t="n">
        <v>0.0665718816236646</v>
      </c>
      <c r="AM12" s="19" t="n">
        <v>0.0731889777424514</v>
      </c>
      <c r="AN12" s="19" t="n">
        <v>0.0663859950131779</v>
      </c>
      <c r="AO12" s="19" t="n">
        <v>0.0990688236053365</v>
      </c>
      <c r="AP12" s="19" t="n">
        <v>0.082084094940897</v>
      </c>
    </row>
    <row r="13">
      <c r="B13" s="20" t="s">
        <v>139</v>
      </c>
      <c r="C13" s="19" t="n">
        <v>0.0453554566361477</v>
      </c>
      <c r="D13" s="19" t="n">
        <v>0.0485262709284668</v>
      </c>
      <c r="E13" s="19" t="n">
        <v>0.0421767663442041</v>
      </c>
      <c r="F13" s="19"/>
      <c r="G13" s="19" t="n">
        <v>0.0384044797847515</v>
      </c>
      <c r="H13" s="19" t="n">
        <v>0.0224532856945523</v>
      </c>
      <c r="I13" s="19" t="n">
        <v>0.0461490129112752</v>
      </c>
      <c r="J13" s="19" t="n">
        <v>0.0718482566169114</v>
      </c>
      <c r="K13" s="19" t="n">
        <v>0.0584312717548526</v>
      </c>
      <c r="L13" s="19" t="n">
        <v>0.0368946710606619</v>
      </c>
      <c r="M13" s="19"/>
      <c r="N13" s="19" t="n">
        <v>0.0229394788396604</v>
      </c>
      <c r="O13" s="19" t="n">
        <v>0.031197545021421</v>
      </c>
      <c r="P13" s="19" t="n">
        <v>0.0281641029712092</v>
      </c>
      <c r="Q13" s="19" t="n">
        <v>0.0533647264308417</v>
      </c>
      <c r="R13" s="19" t="n">
        <v>0.0897352058499996</v>
      </c>
      <c r="S13" s="19"/>
      <c r="T13" s="19" t="n">
        <v>0.0647711598906398</v>
      </c>
      <c r="U13" s="19" t="n">
        <v>0.0622702716353608</v>
      </c>
      <c r="V13" s="19" t="n">
        <v>0.0306381240370629</v>
      </c>
      <c r="W13" s="19" t="n">
        <v>0.0430297016552863</v>
      </c>
      <c r="X13" s="19"/>
      <c r="Y13" s="19" t="n">
        <v>0.0513097577597942</v>
      </c>
      <c r="Z13" s="19" t="n">
        <v>0.0408841675348077</v>
      </c>
      <c r="AA13" s="19" t="n">
        <v>0.0456764528635688</v>
      </c>
      <c r="AB13" s="19" t="n">
        <v>0.0144128917790241</v>
      </c>
      <c r="AC13" s="19" t="n">
        <v>0.037543934183056</v>
      </c>
      <c r="AD13" s="19" t="n">
        <v>0.0576116770075329</v>
      </c>
      <c r="AE13" s="19"/>
      <c r="AF13" s="19" t="n">
        <v>0.0428986452626454</v>
      </c>
      <c r="AG13" s="19"/>
      <c r="AH13" s="19" t="n">
        <v>0.0412359391801197</v>
      </c>
      <c r="AI13" s="19"/>
      <c r="AJ13" s="19" t="n">
        <v>0.0475170535988103</v>
      </c>
      <c r="AK13" s="19" t="n">
        <v>0.0471581946332291</v>
      </c>
      <c r="AL13" s="19" t="n">
        <v>0.0518742305926223</v>
      </c>
      <c r="AM13" s="19" t="n">
        <v>0.0342798375630559</v>
      </c>
      <c r="AN13" s="19" t="n">
        <v>0.061006896320016</v>
      </c>
      <c r="AO13" s="19" t="n">
        <v>0.0160826035208376</v>
      </c>
      <c r="AP13" s="19" t="n">
        <v>0.0480198143305781</v>
      </c>
    </row>
    <row r="14">
      <c r="B14" s="20" t="s">
        <v>60</v>
      </c>
      <c r="C14" s="21" t="n">
        <v>0.417780436053572</v>
      </c>
      <c r="D14" s="21" t="n">
        <v>0.345588725867121</v>
      </c>
      <c r="E14" s="21" t="n">
        <v>0.49015146354779</v>
      </c>
      <c r="F14" s="21"/>
      <c r="G14" s="21" t="n">
        <v>0.224141304785322</v>
      </c>
      <c r="H14" s="21" t="n">
        <v>0.3129505513031</v>
      </c>
      <c r="I14" s="21" t="n">
        <v>0.321768527542306</v>
      </c>
      <c r="J14" s="21" t="n">
        <v>0.486036076229436</v>
      </c>
      <c r="K14" s="21" t="n">
        <v>0.512555007771919</v>
      </c>
      <c r="L14" s="21" t="n">
        <v>0.543226644261724</v>
      </c>
      <c r="M14" s="21"/>
      <c r="N14" s="21" t="n">
        <v>0.500781903175531</v>
      </c>
      <c r="O14" s="21" t="n">
        <v>0.427223726735712</v>
      </c>
      <c r="P14" s="21" t="n">
        <v>0.478081247421236</v>
      </c>
      <c r="Q14" s="21" t="n">
        <v>0.390083834158963</v>
      </c>
      <c r="R14" s="21" t="n">
        <v>0.309615900539642</v>
      </c>
      <c r="S14" s="21"/>
      <c r="T14" s="21" t="n">
        <v>0.148674711852041</v>
      </c>
      <c r="U14" s="21" t="n">
        <v>0.524333696947592</v>
      </c>
      <c r="V14" s="21" t="n">
        <v>0.459259650410612</v>
      </c>
      <c r="W14" s="21" t="n">
        <v>0.364015780126948</v>
      </c>
      <c r="X14" s="21"/>
      <c r="Y14" s="21" t="n">
        <v>0.313959967262023</v>
      </c>
      <c r="Z14" s="21" t="n">
        <v>0.437139776134188</v>
      </c>
      <c r="AA14" s="21" t="n">
        <v>0.552837001832107</v>
      </c>
      <c r="AB14" s="21" t="n">
        <v>0.41381461922766</v>
      </c>
      <c r="AC14" s="21" t="n">
        <v>0.227699472149389</v>
      </c>
      <c r="AD14" s="21" t="n">
        <v>0.607696323781656</v>
      </c>
      <c r="AE14" s="21"/>
      <c r="AF14" s="21" t="n">
        <v>0.43037435918561</v>
      </c>
      <c r="AG14" s="21"/>
      <c r="AH14" s="21" t="n">
        <v>0.413204506454863</v>
      </c>
      <c r="AI14" s="21"/>
      <c r="AJ14" s="21" t="n">
        <v>0.385559693970769</v>
      </c>
      <c r="AK14" s="21" t="n">
        <v>0.478654028310898</v>
      </c>
      <c r="AL14" s="21" t="n">
        <v>0.348044197751784</v>
      </c>
      <c r="AM14" s="21" t="n">
        <v>0.362458792804887</v>
      </c>
      <c r="AN14" s="21" t="n">
        <v>0.46695278338699</v>
      </c>
      <c r="AO14" s="21" t="n">
        <v>0.492416285103331</v>
      </c>
      <c r="AP14" s="21" t="n">
        <v>0.438770147990653</v>
      </c>
    </row>
    <row r="15">
      <c r="B15" s="18"/>
    </row>
    <row r="16">
      <c r="B16" t="s">
        <v>65</v>
      </c>
    </row>
    <row r="17">
      <c r="B17" t="s">
        <v>66</v>
      </c>
    </row>
    <row r="19">
      <c r="B19" s="9" t="str">
        <f>=HYPERLINK("#'Contents'!A1", "Return to Contents")</f>
      </c>
    </row>
  </sheetData>
  <mergeCells count="9">
    <mergeCell ref="D5:E5"/>
    <mergeCell ref="G5:L5"/>
    <mergeCell ref="N5:R5"/>
    <mergeCell ref="T5:W5"/>
    <mergeCell ref="Y5:AD5"/>
    <mergeCell ref="AF5:AF5"/>
    <mergeCell ref="AH5:AH5"/>
    <mergeCell ref="AJ5:AP5"/>
    <mergeCell ref="D2:AJ2"/>
  </mergeCells>
  <pageMargins left="0.7" right="0.7" top="0.75" bottom="0.75" header="0.3" footer="0.3"/>
  <pageSetup paperSize="9" orientation="portrait" horizontalDpi="300" verticalDpi="300" r:id="rId2"/>
  <drawing r:id="rId1"/>
</worksheet>
</file>

<file path=xl/worksheets/sheet16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2.21" hidden="0" customWidth="1"/>
    <col min="20" max="20" width="10.71" hidden="0" customWidth="1"/>
    <col min="21" max="21" width="10.71" hidden="0" customWidth="1"/>
    <col min="22" max="22" width="10.71" hidden="0" customWidth="1"/>
    <col min="23" max="23" width="10.71" hidden="0" customWidth="1"/>
    <col min="24" max="24" width="2.2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2.21" hidden="0" customWidth="1"/>
    <col min="34" max="34" width="10.71" hidden="0" customWidth="1"/>
    <col min="35" max="35" width="2.2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s>
  <sheetData>
    <row r="2" ht="40" customHeight="1">
      <c r="D2" s="16" t="s">
        <v>516</v>
      </c>
    </row>
    <row r="5" ht="30" customHeight="1">
      <c r="B5" s="17"/>
      <c r="C5" s="17"/>
      <c r="D5" s="17" t="s">
        <v>51</v>
      </c>
      <c r="E5" s="17"/>
      <c r="F5" s="17"/>
      <c r="G5" s="17" t="s">
        <v>52</v>
      </c>
      <c r="H5" s="17"/>
      <c r="I5" s="17"/>
      <c r="J5" s="17"/>
      <c r="K5" s="17"/>
      <c r="L5" s="17"/>
      <c r="M5" s="17"/>
      <c r="N5" s="17" t="s">
        <v>53</v>
      </c>
      <c r="O5" s="17"/>
      <c r="P5" s="17"/>
      <c r="Q5" s="17"/>
      <c r="R5" s="17"/>
      <c r="S5" s="17"/>
      <c r="T5" s="17" t="s">
        <v>54</v>
      </c>
      <c r="U5" s="17"/>
      <c r="V5" s="17"/>
      <c r="W5" s="17"/>
      <c r="X5" s="17"/>
      <c r="Y5" s="17" t="s">
        <v>55</v>
      </c>
      <c r="Z5" s="17"/>
      <c r="AA5" s="17"/>
      <c r="AB5" s="17"/>
      <c r="AC5" s="17"/>
      <c r="AD5" s="17"/>
      <c r="AE5" s="17"/>
      <c r="AF5" s="17" t="s">
        <v>42</v>
      </c>
      <c r="AG5" s="17"/>
      <c r="AH5" s="17" t="s">
        <v>43</v>
      </c>
      <c r="AI5" s="17"/>
      <c r="AJ5" s="17" t="s">
        <v>56</v>
      </c>
      <c r="AK5" s="17"/>
      <c r="AL5" s="17"/>
      <c r="AM5" s="17"/>
      <c r="AN5" s="17"/>
      <c r="AO5" s="17"/>
      <c r="AP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R6" s="13" t="s">
        <v>31</v>
      </c>
      <c r="T6" s="13" t="s">
        <v>32</v>
      </c>
      <c r="U6" s="13" t="s">
        <v>33</v>
      </c>
      <c r="V6" s="13" t="s">
        <v>34</v>
      </c>
      <c r="W6" s="13" t="s">
        <v>35</v>
      </c>
      <c r="Y6" s="13" t="s">
        <v>36</v>
      </c>
      <c r="Z6" s="13" t="s">
        <v>37</v>
      </c>
      <c r="AA6" s="13" t="s">
        <v>38</v>
      </c>
      <c r="AB6" s="13" t="s">
        <v>39</v>
      </c>
      <c r="AC6" s="13" t="s">
        <v>40</v>
      </c>
      <c r="AD6" s="13" t="s">
        <v>41</v>
      </c>
      <c r="AF6" s="13" t="s">
        <v>42</v>
      </c>
      <c r="AH6" s="13" t="s">
        <v>43</v>
      </c>
      <c r="AJ6" s="13" t="s">
        <v>44</v>
      </c>
      <c r="AK6" s="13" t="s">
        <v>45</v>
      </c>
      <c r="AL6" s="13" t="s">
        <v>46</v>
      </c>
      <c r="AM6" s="13" t="s">
        <v>47</v>
      </c>
      <c r="AN6" s="13" t="s">
        <v>48</v>
      </c>
      <c r="AO6" s="13" t="s">
        <v>49</v>
      </c>
      <c r="AP6" s="13" t="s">
        <v>50</v>
      </c>
    </row>
    <row r="7" ht="30" customHeight="1">
      <c r="B7" s="11" t="s">
        <v>19</v>
      </c>
      <c r="C7" s="11" t="n">
        <v>1001</v>
      </c>
      <c r="D7" s="11" t="n">
        <v>498</v>
      </c>
      <c r="E7" s="11" t="n">
        <v>503</v>
      </c>
      <c r="F7" s="11"/>
      <c r="G7" s="11" t="n">
        <v>125</v>
      </c>
      <c r="H7" s="11" t="n">
        <v>185</v>
      </c>
      <c r="I7" s="11" t="n">
        <v>192</v>
      </c>
      <c r="J7" s="11" t="n">
        <v>175</v>
      </c>
      <c r="K7" s="11" t="n">
        <v>131</v>
      </c>
      <c r="L7" s="11" t="n">
        <v>193</v>
      </c>
      <c r="M7" s="11"/>
      <c r="N7" s="11" t="n">
        <v>55</v>
      </c>
      <c r="O7" s="11" t="n">
        <v>178</v>
      </c>
      <c r="P7" s="11" t="n">
        <v>209</v>
      </c>
      <c r="Q7" s="11" t="n">
        <v>374</v>
      </c>
      <c r="R7" s="11" t="n">
        <v>183</v>
      </c>
      <c r="S7" s="11"/>
      <c r="T7" s="11" t="n">
        <v>51</v>
      </c>
      <c r="U7" s="11" t="n">
        <v>158</v>
      </c>
      <c r="V7" s="11" t="n">
        <v>168</v>
      </c>
      <c r="W7" s="11" t="n">
        <v>523</v>
      </c>
      <c r="X7" s="11"/>
      <c r="Y7" s="11" t="n">
        <v>473</v>
      </c>
      <c r="Z7" s="11" t="n">
        <v>105</v>
      </c>
      <c r="AA7" s="11" t="n">
        <v>228</v>
      </c>
      <c r="AB7" s="11" t="n">
        <v>58</v>
      </c>
      <c r="AC7" s="11" t="n">
        <v>67</v>
      </c>
      <c r="AD7" s="11" t="n">
        <v>60</v>
      </c>
      <c r="AE7" s="11"/>
      <c r="AF7" s="11" t="n">
        <v>484</v>
      </c>
      <c r="AG7" s="11"/>
      <c r="AH7" s="11" t="n">
        <v>939</v>
      </c>
      <c r="AI7" s="11"/>
      <c r="AJ7" s="11" t="n">
        <v>270</v>
      </c>
      <c r="AK7" s="11" t="n">
        <v>188</v>
      </c>
      <c r="AL7" s="11" t="n">
        <v>196</v>
      </c>
      <c r="AM7" s="11" t="n">
        <v>89</v>
      </c>
      <c r="AN7" s="11" t="n">
        <v>62</v>
      </c>
      <c r="AO7" s="11" t="n">
        <v>98</v>
      </c>
      <c r="AP7" s="11" t="n">
        <v>98</v>
      </c>
    </row>
    <row r="8" ht="30" customHeight="1">
      <c r="B8" s="12" t="s">
        <v>20</v>
      </c>
      <c r="C8" s="12" t="n">
        <v>1001</v>
      </c>
      <c r="D8" s="12" t="n">
        <v>501</v>
      </c>
      <c r="E8" s="12" t="n">
        <v>500</v>
      </c>
      <c r="F8" s="12"/>
      <c r="G8" s="12" t="n">
        <v>108</v>
      </c>
      <c r="H8" s="12" t="n">
        <v>174</v>
      </c>
      <c r="I8" s="12" t="n">
        <v>165</v>
      </c>
      <c r="J8" s="12" t="n">
        <v>172</v>
      </c>
      <c r="K8" s="12" t="n">
        <v>152</v>
      </c>
      <c r="L8" s="12" t="n">
        <v>230</v>
      </c>
      <c r="M8" s="12"/>
      <c r="N8" s="12" t="n">
        <v>68</v>
      </c>
      <c r="O8" s="12" t="n">
        <v>207</v>
      </c>
      <c r="P8" s="12" t="n">
        <v>264</v>
      </c>
      <c r="Q8" s="12" t="n">
        <v>311</v>
      </c>
      <c r="R8" s="12" t="n">
        <v>149</v>
      </c>
      <c r="S8" s="12"/>
      <c r="T8" s="12" t="n">
        <v>49</v>
      </c>
      <c r="U8" s="12" t="n">
        <v>181</v>
      </c>
      <c r="V8" s="12" t="n">
        <v>180</v>
      </c>
      <c r="W8" s="12" t="n">
        <v>487</v>
      </c>
      <c r="X8" s="12"/>
      <c r="Y8" s="12" t="n">
        <v>424</v>
      </c>
      <c r="Z8" s="12" t="n">
        <v>104</v>
      </c>
      <c r="AA8" s="12" t="n">
        <v>272</v>
      </c>
      <c r="AB8" s="12" t="n">
        <v>65</v>
      </c>
      <c r="AC8" s="12" t="n">
        <v>57</v>
      </c>
      <c r="AD8" s="12" t="n">
        <v>67</v>
      </c>
      <c r="AE8" s="12"/>
      <c r="AF8" s="12" t="n">
        <v>498</v>
      </c>
      <c r="AG8" s="12"/>
      <c r="AH8" s="12" t="n">
        <v>939</v>
      </c>
      <c r="AI8" s="12"/>
      <c r="AJ8" s="12" t="n">
        <v>241</v>
      </c>
      <c r="AK8" s="12" t="n">
        <v>190</v>
      </c>
      <c r="AL8" s="12" t="n">
        <v>170</v>
      </c>
      <c r="AM8" s="12" t="n">
        <v>93</v>
      </c>
      <c r="AN8" s="12" t="n">
        <v>76</v>
      </c>
      <c r="AO8" s="12" t="n">
        <v>86</v>
      </c>
      <c r="AP8" s="12" t="n">
        <v>145</v>
      </c>
    </row>
    <row r="9">
      <c r="B9" s="20" t="s">
        <v>135</v>
      </c>
      <c r="C9" s="19" t="n">
        <v>0.0560967481429042</v>
      </c>
      <c r="D9" s="19" t="n">
        <v>0.0899894278744286</v>
      </c>
      <c r="E9" s="19" t="n">
        <v>0.0221198822345081</v>
      </c>
      <c r="F9" s="19"/>
      <c r="G9" s="19" t="n">
        <v>0.0926701455859519</v>
      </c>
      <c r="H9" s="19" t="n">
        <v>0.108895203654742</v>
      </c>
      <c r="I9" s="19" t="n">
        <v>0.0755497386303789</v>
      </c>
      <c r="J9" s="19" t="n">
        <v>0.0556675809288125</v>
      </c>
      <c r="K9" s="19" t="n">
        <v>0.018284380898381</v>
      </c>
      <c r="L9" s="19" t="n">
        <v>0.0103551813625548</v>
      </c>
      <c r="M9" s="19"/>
      <c r="N9" s="19" t="n">
        <v>0.0156007453540655</v>
      </c>
      <c r="O9" s="19" t="n">
        <v>0.0516499034306684</v>
      </c>
      <c r="P9" s="19" t="n">
        <v>0.0561611649884826</v>
      </c>
      <c r="Q9" s="19" t="n">
        <v>0.0541503752127093</v>
      </c>
      <c r="R9" s="19" t="n">
        <v>0.0856609994405455</v>
      </c>
      <c r="S9" s="19"/>
      <c r="T9" s="19" t="n">
        <v>0.0780214534118085</v>
      </c>
      <c r="U9" s="19" t="n">
        <v>0.0381958900733901</v>
      </c>
      <c r="V9" s="19" t="n">
        <v>0.0404536606860409</v>
      </c>
      <c r="W9" s="19" t="n">
        <v>0.0720231577430822</v>
      </c>
      <c r="X9" s="19"/>
      <c r="Y9" s="19" t="n">
        <v>0.0901362942198261</v>
      </c>
      <c r="Z9" s="19" t="n">
        <v>0.0905503943492829</v>
      </c>
      <c r="AA9" s="19" t="n">
        <v>0.00633044268136599</v>
      </c>
      <c r="AB9" s="19" t="n">
        <v>0.0380244667012385</v>
      </c>
      <c r="AC9" s="19" t="n">
        <v>0.0750635663474713</v>
      </c>
      <c r="AD9" s="19" t="n">
        <v>0</v>
      </c>
      <c r="AE9" s="19"/>
      <c r="AF9" s="19" t="n">
        <v>0.0674968919664728</v>
      </c>
      <c r="AG9" s="19"/>
      <c r="AH9" s="19" t="n">
        <v>0.0511888608338992</v>
      </c>
      <c r="AI9" s="19"/>
      <c r="AJ9" s="19" t="n">
        <v>0.080293066541785</v>
      </c>
      <c r="AK9" s="19" t="n">
        <v>0.0346078552107064</v>
      </c>
      <c r="AL9" s="19" t="n">
        <v>0.0507231348685002</v>
      </c>
      <c r="AM9" s="19" t="n">
        <v>0.0773546642094418</v>
      </c>
      <c r="AN9" s="19" t="n">
        <v>0.0464443007917424</v>
      </c>
      <c r="AO9" s="19" t="n">
        <v>0.0628622920977328</v>
      </c>
      <c r="AP9" s="19" t="n">
        <v>0.0377509150671869</v>
      </c>
    </row>
    <row r="10">
      <c r="B10" s="20" t="s">
        <v>136</v>
      </c>
      <c r="C10" s="19" t="n">
        <v>0.128946617224771</v>
      </c>
      <c r="D10" s="19" t="n">
        <v>0.165281970497941</v>
      </c>
      <c r="E10" s="19" t="n">
        <v>0.0925210104071302</v>
      </c>
      <c r="F10" s="19"/>
      <c r="G10" s="19" t="n">
        <v>0.140175446906381</v>
      </c>
      <c r="H10" s="19" t="n">
        <v>0.157004541163957</v>
      </c>
      <c r="I10" s="19" t="n">
        <v>0.178166408595789</v>
      </c>
      <c r="J10" s="19" t="n">
        <v>0.107777808388757</v>
      </c>
      <c r="K10" s="19" t="n">
        <v>0.0645606114893257</v>
      </c>
      <c r="L10" s="19" t="n">
        <v>0.125566975129493</v>
      </c>
      <c r="M10" s="19"/>
      <c r="N10" s="19" t="n">
        <v>0.148265848050494</v>
      </c>
      <c r="O10" s="19" t="n">
        <v>0.155889390932924</v>
      </c>
      <c r="P10" s="19" t="n">
        <v>0.108415353974043</v>
      </c>
      <c r="Q10" s="19" t="n">
        <v>0.131064584679443</v>
      </c>
      <c r="R10" s="19" t="n">
        <v>0.116242401025501</v>
      </c>
      <c r="S10" s="19"/>
      <c r="T10" s="19" t="n">
        <v>0.126590805358515</v>
      </c>
      <c r="U10" s="19" t="n">
        <v>0.0815067515420379</v>
      </c>
      <c r="V10" s="19" t="n">
        <v>0.128484382011464</v>
      </c>
      <c r="W10" s="19" t="n">
        <v>0.155123599414431</v>
      </c>
      <c r="X10" s="19"/>
      <c r="Y10" s="19" t="n">
        <v>0.153756418113546</v>
      </c>
      <c r="Z10" s="19" t="n">
        <v>0.140100309660604</v>
      </c>
      <c r="AA10" s="19" t="n">
        <v>0.102755977170172</v>
      </c>
      <c r="AB10" s="19" t="n">
        <v>0.11130565124984</v>
      </c>
      <c r="AC10" s="19" t="n">
        <v>0.14997798122194</v>
      </c>
      <c r="AD10" s="19" t="n">
        <v>0.0821325005812155</v>
      </c>
      <c r="AE10" s="19"/>
      <c r="AF10" s="19" t="n">
        <v>0.133028671443264</v>
      </c>
      <c r="AG10" s="19"/>
      <c r="AH10" s="19" t="n">
        <v>0.131544030656791</v>
      </c>
      <c r="AI10" s="19"/>
      <c r="AJ10" s="19" t="n">
        <v>0.14734560813438</v>
      </c>
      <c r="AK10" s="19" t="n">
        <v>0.115039144131501</v>
      </c>
      <c r="AL10" s="19" t="n">
        <v>0.115416023154711</v>
      </c>
      <c r="AM10" s="19" t="n">
        <v>0.133071423117403</v>
      </c>
      <c r="AN10" s="19" t="n">
        <v>0.0903629332722269</v>
      </c>
      <c r="AO10" s="19" t="n">
        <v>0.138068933508521</v>
      </c>
      <c r="AP10" s="19" t="n">
        <v>0.144620395861952</v>
      </c>
    </row>
    <row r="11">
      <c r="B11" s="20" t="s">
        <v>137</v>
      </c>
      <c r="C11" s="19" t="n">
        <v>0.25582382103194</v>
      </c>
      <c r="D11" s="19" t="n">
        <v>0.270975374233247</v>
      </c>
      <c r="E11" s="19" t="n">
        <v>0.240634632820719</v>
      </c>
      <c r="F11" s="19"/>
      <c r="G11" s="19" t="n">
        <v>0.415086827841107</v>
      </c>
      <c r="H11" s="19" t="n">
        <v>0.246068466894715</v>
      </c>
      <c r="I11" s="19" t="n">
        <v>0.299164608964029</v>
      </c>
      <c r="J11" s="19" t="n">
        <v>0.189365893036606</v>
      </c>
      <c r="K11" s="19" t="n">
        <v>0.233577397052636</v>
      </c>
      <c r="L11" s="19" t="n">
        <v>0.221615734164168</v>
      </c>
      <c r="M11" s="19"/>
      <c r="N11" s="19" t="n">
        <v>0.271625576122263</v>
      </c>
      <c r="O11" s="19" t="n">
        <v>0.260979624933174</v>
      </c>
      <c r="P11" s="19" t="n">
        <v>0.220267577296017</v>
      </c>
      <c r="Q11" s="19" t="n">
        <v>0.259258682882546</v>
      </c>
      <c r="R11" s="19" t="n">
        <v>0.300700566385551</v>
      </c>
      <c r="S11" s="19"/>
      <c r="T11" s="19" t="n">
        <v>0.443341259706288</v>
      </c>
      <c r="U11" s="19" t="n">
        <v>0.185352929142302</v>
      </c>
      <c r="V11" s="19" t="n">
        <v>0.203200785262589</v>
      </c>
      <c r="W11" s="19" t="n">
        <v>0.286964524171738</v>
      </c>
      <c r="X11" s="19"/>
      <c r="Y11" s="19" t="n">
        <v>0.297421405956698</v>
      </c>
      <c r="Z11" s="19" t="n">
        <v>0.11913565471471</v>
      </c>
      <c r="AA11" s="19" t="n">
        <v>0.219948561103809</v>
      </c>
      <c r="AB11" s="19" t="n">
        <v>0.344119133000117</v>
      </c>
      <c r="AC11" s="19" t="n">
        <v>0.367451956847644</v>
      </c>
      <c r="AD11" s="19" t="n">
        <v>0.179552166605657</v>
      </c>
      <c r="AE11" s="19"/>
      <c r="AF11" s="19" t="n">
        <v>0.244143722476643</v>
      </c>
      <c r="AG11" s="19"/>
      <c r="AH11" s="19" t="n">
        <v>0.261508618088211</v>
      </c>
      <c r="AI11" s="19"/>
      <c r="AJ11" s="19" t="n">
        <v>0.236368799100163</v>
      </c>
      <c r="AK11" s="19" t="n">
        <v>0.215554507311994</v>
      </c>
      <c r="AL11" s="19" t="n">
        <v>0.332913141401254</v>
      </c>
      <c r="AM11" s="19" t="n">
        <v>0.341104094854848</v>
      </c>
      <c r="AN11" s="19" t="n">
        <v>0.274676683882068</v>
      </c>
      <c r="AO11" s="19" t="n">
        <v>0.213631613904197</v>
      </c>
      <c r="AP11" s="19" t="n">
        <v>0.210991353448561</v>
      </c>
    </row>
    <row r="12">
      <c r="B12" s="20" t="s">
        <v>138</v>
      </c>
      <c r="C12" s="19" t="n">
        <v>0.0732166681351208</v>
      </c>
      <c r="D12" s="19" t="n">
        <v>0.0824253415071423</v>
      </c>
      <c r="E12" s="19" t="n">
        <v>0.0639851212986406</v>
      </c>
      <c r="F12" s="19"/>
      <c r="G12" s="19" t="n">
        <v>0.0656727959426529</v>
      </c>
      <c r="H12" s="19" t="n">
        <v>0.115704406011705</v>
      </c>
      <c r="I12" s="19" t="n">
        <v>0.083070083588764</v>
      </c>
      <c r="J12" s="19" t="n">
        <v>0.0489748023685586</v>
      </c>
      <c r="K12" s="19" t="n">
        <v>0.0819081487242671</v>
      </c>
      <c r="L12" s="19" t="n">
        <v>0.0500035519904349</v>
      </c>
      <c r="M12" s="19"/>
      <c r="N12" s="19" t="n">
        <v>0.0229394788396604</v>
      </c>
      <c r="O12" s="19" t="n">
        <v>0.0702106912029447</v>
      </c>
      <c r="P12" s="19" t="n">
        <v>0.0781944380165179</v>
      </c>
      <c r="Q12" s="19" t="n">
        <v>0.0811059809847148</v>
      </c>
      <c r="R12" s="19" t="n">
        <v>0.0761729047915432</v>
      </c>
      <c r="S12" s="19"/>
      <c r="T12" s="19" t="n">
        <v>0.0669613876929634</v>
      </c>
      <c r="U12" s="19" t="n">
        <v>0.117899951495096</v>
      </c>
      <c r="V12" s="19" t="n">
        <v>0.0921012040974388</v>
      </c>
      <c r="W12" s="19" t="n">
        <v>0.0575654748796954</v>
      </c>
      <c r="X12" s="19"/>
      <c r="Y12" s="19" t="n">
        <v>0.0658494879284923</v>
      </c>
      <c r="Z12" s="19" t="n">
        <v>0.121898475816304</v>
      </c>
      <c r="AA12" s="19" t="n">
        <v>0.059502365068766</v>
      </c>
      <c r="AB12" s="19" t="n">
        <v>0.0996173641776676</v>
      </c>
      <c r="AC12" s="19" t="n">
        <v>0.109980672462083</v>
      </c>
      <c r="AD12" s="19" t="n">
        <v>0.0400494705731008</v>
      </c>
      <c r="AE12" s="19"/>
      <c r="AF12" s="19" t="n">
        <v>0.0644445685068762</v>
      </c>
      <c r="AG12" s="19"/>
      <c r="AH12" s="19" t="n">
        <v>0.0731462587746868</v>
      </c>
      <c r="AI12" s="19"/>
      <c r="AJ12" s="19" t="n">
        <v>0.0938830593349779</v>
      </c>
      <c r="AK12" s="19" t="n">
        <v>0.0857219503725384</v>
      </c>
      <c r="AL12" s="19" t="n">
        <v>0.0521156736719456</v>
      </c>
      <c r="AM12" s="19" t="n">
        <v>0.0709668938327744</v>
      </c>
      <c r="AN12" s="19" t="n">
        <v>0.0120022710891128</v>
      </c>
      <c r="AO12" s="19" t="n">
        <v>0.0639083889563183</v>
      </c>
      <c r="AP12" s="19" t="n">
        <v>0.0862690843382708</v>
      </c>
    </row>
    <row r="13">
      <c r="B13" s="20" t="s">
        <v>139</v>
      </c>
      <c r="C13" s="19" t="n">
        <v>0.036986375844162</v>
      </c>
      <c r="D13" s="19" t="n">
        <v>0.0440097402486765</v>
      </c>
      <c r="E13" s="19" t="n">
        <v>0.0299455660737846</v>
      </c>
      <c r="F13" s="19"/>
      <c r="G13" s="19" t="n">
        <v>0.0565723400837065</v>
      </c>
      <c r="H13" s="19" t="n">
        <v>0.0221840742077434</v>
      </c>
      <c r="I13" s="19" t="n">
        <v>0.0350759497241504</v>
      </c>
      <c r="J13" s="19" t="n">
        <v>0.0596832138662815</v>
      </c>
      <c r="K13" s="19" t="n">
        <v>0.0340416662236735</v>
      </c>
      <c r="L13" s="19" t="n">
        <v>0.025281519314316</v>
      </c>
      <c r="M13" s="19"/>
      <c r="N13" s="19" t="n">
        <v>0.0351441471307089</v>
      </c>
      <c r="O13" s="19" t="n">
        <v>0.0377843416357294</v>
      </c>
      <c r="P13" s="19" t="n">
        <v>0.0126398606602765</v>
      </c>
      <c r="Q13" s="19" t="n">
        <v>0.0391359070503036</v>
      </c>
      <c r="R13" s="19" t="n">
        <v>0.0759227596011004</v>
      </c>
      <c r="S13" s="19"/>
      <c r="T13" s="19" t="n">
        <v>0.087388107951384</v>
      </c>
      <c r="U13" s="19" t="n">
        <v>0.0450832220387059</v>
      </c>
      <c r="V13" s="19" t="n">
        <v>0.0337168743576385</v>
      </c>
      <c r="W13" s="19" t="n">
        <v>0.0303913400427713</v>
      </c>
      <c r="X13" s="19"/>
      <c r="Y13" s="19" t="n">
        <v>0.0423267013717455</v>
      </c>
      <c r="Z13" s="19" t="n">
        <v>0.0732319326327378</v>
      </c>
      <c r="AA13" s="19" t="n">
        <v>0.0250941969878313</v>
      </c>
      <c r="AB13" s="19" t="n">
        <v>0.0253975673898349</v>
      </c>
      <c r="AC13" s="19" t="n">
        <v>0.0133595011303759</v>
      </c>
      <c r="AD13" s="19" t="n">
        <v>0.0328173322169884</v>
      </c>
      <c r="AE13" s="19"/>
      <c r="AF13" s="19" t="n">
        <v>0.032811823295454</v>
      </c>
      <c r="AG13" s="19"/>
      <c r="AH13" s="19" t="n">
        <v>0.0306702659410404</v>
      </c>
      <c r="AI13" s="19"/>
      <c r="AJ13" s="19" t="n">
        <v>0.0370227942331995</v>
      </c>
      <c r="AK13" s="19" t="n">
        <v>0.0134998508746087</v>
      </c>
      <c r="AL13" s="19" t="n">
        <v>0.0537515191790295</v>
      </c>
      <c r="AM13" s="19" t="n">
        <v>0.0525654021082454</v>
      </c>
      <c r="AN13" s="19" t="n">
        <v>0.0499641367717806</v>
      </c>
      <c r="AO13" s="19" t="n">
        <v>0.0162531902490298</v>
      </c>
      <c r="AP13" s="19" t="n">
        <v>0.0435483291796947</v>
      </c>
    </row>
    <row r="14">
      <c r="B14" s="20" t="s">
        <v>60</v>
      </c>
      <c r="C14" s="21" t="n">
        <v>0.448929769621103</v>
      </c>
      <c r="D14" s="21" t="n">
        <v>0.347318145638565</v>
      </c>
      <c r="E14" s="21" t="n">
        <v>0.550793787165217</v>
      </c>
      <c r="F14" s="21"/>
      <c r="G14" s="21" t="n">
        <v>0.229822443640201</v>
      </c>
      <c r="H14" s="21" t="n">
        <v>0.350143308067138</v>
      </c>
      <c r="I14" s="21" t="n">
        <v>0.328973210496889</v>
      </c>
      <c r="J14" s="21" t="n">
        <v>0.538530701410985</v>
      </c>
      <c r="K14" s="21" t="n">
        <v>0.567627795611716</v>
      </c>
      <c r="L14" s="21" t="n">
        <v>0.567177038039033</v>
      </c>
      <c r="M14" s="21"/>
      <c r="N14" s="21" t="n">
        <v>0.506424204502808</v>
      </c>
      <c r="O14" s="21" t="n">
        <v>0.423486047864559</v>
      </c>
      <c r="P14" s="21" t="n">
        <v>0.524321605064663</v>
      </c>
      <c r="Q14" s="21" t="n">
        <v>0.435284469190283</v>
      </c>
      <c r="R14" s="21" t="n">
        <v>0.34530036875576</v>
      </c>
      <c r="S14" s="21"/>
      <c r="T14" s="21" t="n">
        <v>0.197696985879041</v>
      </c>
      <c r="U14" s="21" t="n">
        <v>0.531961255708468</v>
      </c>
      <c r="V14" s="21" t="n">
        <v>0.502043093584829</v>
      </c>
      <c r="W14" s="21" t="n">
        <v>0.397931903748282</v>
      </c>
      <c r="X14" s="21"/>
      <c r="Y14" s="21" t="n">
        <v>0.350509692409692</v>
      </c>
      <c r="Z14" s="21" t="n">
        <v>0.455083232826362</v>
      </c>
      <c r="AA14" s="21" t="n">
        <v>0.586368456988056</v>
      </c>
      <c r="AB14" s="21" t="n">
        <v>0.381535817481303</v>
      </c>
      <c r="AC14" s="21" t="n">
        <v>0.284166321990485</v>
      </c>
      <c r="AD14" s="21" t="n">
        <v>0.665448530023038</v>
      </c>
      <c r="AE14" s="21"/>
      <c r="AF14" s="21" t="n">
        <v>0.458074322311291</v>
      </c>
      <c r="AG14" s="21"/>
      <c r="AH14" s="21" t="n">
        <v>0.451941965705371</v>
      </c>
      <c r="AI14" s="21"/>
      <c r="AJ14" s="21" t="n">
        <v>0.405086672655495</v>
      </c>
      <c r="AK14" s="21" t="n">
        <v>0.535576692098651</v>
      </c>
      <c r="AL14" s="21" t="n">
        <v>0.39508050772456</v>
      </c>
      <c r="AM14" s="21" t="n">
        <v>0.324937521877287</v>
      </c>
      <c r="AN14" s="21" t="n">
        <v>0.52654967419307</v>
      </c>
      <c r="AO14" s="21" t="n">
        <v>0.505275581284201</v>
      </c>
      <c r="AP14" s="21" t="n">
        <v>0.476819922104335</v>
      </c>
    </row>
    <row r="15">
      <c r="B15" s="18"/>
    </row>
    <row r="16">
      <c r="B16" t="s">
        <v>65</v>
      </c>
    </row>
    <row r="17">
      <c r="B17" t="s">
        <v>66</v>
      </c>
    </row>
    <row r="19">
      <c r="B19" s="9" t="str">
        <f>=HYPERLINK("#'Contents'!A1", "Return to Contents")</f>
      </c>
    </row>
  </sheetData>
  <mergeCells count="9">
    <mergeCell ref="D5:E5"/>
    <mergeCell ref="G5:L5"/>
    <mergeCell ref="N5:R5"/>
    <mergeCell ref="T5:W5"/>
    <mergeCell ref="Y5:AD5"/>
    <mergeCell ref="AF5:AF5"/>
    <mergeCell ref="AH5:AH5"/>
    <mergeCell ref="AJ5:AP5"/>
    <mergeCell ref="D2:AJ2"/>
  </mergeCells>
  <pageMargins left="0.7" right="0.7" top="0.75" bottom="0.75" header="0.3" footer="0.3"/>
  <pageSetup paperSize="9" orientation="portrait" horizontalDpi="300" verticalDpi="300" r:id="rId2"/>
  <drawing r:id="rId1"/>
</worksheet>
</file>

<file path=xl/worksheets/sheet16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2.21" hidden="0" customWidth="1"/>
    <col min="20" max="20" width="10.71" hidden="0" customWidth="1"/>
    <col min="21" max="21" width="10.71" hidden="0" customWidth="1"/>
    <col min="22" max="22" width="10.71" hidden="0" customWidth="1"/>
    <col min="23" max="23" width="10.71" hidden="0" customWidth="1"/>
    <col min="24" max="24" width="2.2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2.21" hidden="0" customWidth="1"/>
    <col min="34" max="34" width="10.71" hidden="0" customWidth="1"/>
    <col min="35" max="35" width="2.2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s>
  <sheetData>
    <row r="2" ht="40" customHeight="1">
      <c r="D2" s="16" t="s">
        <v>517</v>
      </c>
    </row>
    <row r="5" ht="30" customHeight="1">
      <c r="B5" s="17"/>
      <c r="C5" s="17"/>
      <c r="D5" s="17" t="s">
        <v>51</v>
      </c>
      <c r="E5" s="17"/>
      <c r="F5" s="17"/>
      <c r="G5" s="17" t="s">
        <v>52</v>
      </c>
      <c r="H5" s="17"/>
      <c r="I5" s="17"/>
      <c r="J5" s="17"/>
      <c r="K5" s="17"/>
      <c r="L5" s="17"/>
      <c r="M5" s="17"/>
      <c r="N5" s="17" t="s">
        <v>53</v>
      </c>
      <c r="O5" s="17"/>
      <c r="P5" s="17"/>
      <c r="Q5" s="17"/>
      <c r="R5" s="17"/>
      <c r="S5" s="17"/>
      <c r="T5" s="17" t="s">
        <v>54</v>
      </c>
      <c r="U5" s="17"/>
      <c r="V5" s="17"/>
      <c r="W5" s="17"/>
      <c r="X5" s="17"/>
      <c r="Y5" s="17" t="s">
        <v>55</v>
      </c>
      <c r="Z5" s="17"/>
      <c r="AA5" s="17"/>
      <c r="AB5" s="17"/>
      <c r="AC5" s="17"/>
      <c r="AD5" s="17"/>
      <c r="AE5" s="17"/>
      <c r="AF5" s="17" t="s">
        <v>42</v>
      </c>
      <c r="AG5" s="17"/>
      <c r="AH5" s="17" t="s">
        <v>43</v>
      </c>
      <c r="AI5" s="17"/>
      <c r="AJ5" s="17" t="s">
        <v>56</v>
      </c>
      <c r="AK5" s="17"/>
      <c r="AL5" s="17"/>
      <c r="AM5" s="17"/>
      <c r="AN5" s="17"/>
      <c r="AO5" s="17"/>
      <c r="AP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R6" s="13" t="s">
        <v>31</v>
      </c>
      <c r="T6" s="13" t="s">
        <v>32</v>
      </c>
      <c r="U6" s="13" t="s">
        <v>33</v>
      </c>
      <c r="V6" s="13" t="s">
        <v>34</v>
      </c>
      <c r="W6" s="13" t="s">
        <v>35</v>
      </c>
      <c r="Y6" s="13" t="s">
        <v>36</v>
      </c>
      <c r="Z6" s="13" t="s">
        <v>37</v>
      </c>
      <c r="AA6" s="13" t="s">
        <v>38</v>
      </c>
      <c r="AB6" s="13" t="s">
        <v>39</v>
      </c>
      <c r="AC6" s="13" t="s">
        <v>40</v>
      </c>
      <c r="AD6" s="13" t="s">
        <v>41</v>
      </c>
      <c r="AF6" s="13" t="s">
        <v>42</v>
      </c>
      <c r="AH6" s="13" t="s">
        <v>43</v>
      </c>
      <c r="AJ6" s="13" t="s">
        <v>44</v>
      </c>
      <c r="AK6" s="13" t="s">
        <v>45</v>
      </c>
      <c r="AL6" s="13" t="s">
        <v>46</v>
      </c>
      <c r="AM6" s="13" t="s">
        <v>47</v>
      </c>
      <c r="AN6" s="13" t="s">
        <v>48</v>
      </c>
      <c r="AO6" s="13" t="s">
        <v>49</v>
      </c>
      <c r="AP6" s="13" t="s">
        <v>50</v>
      </c>
    </row>
    <row r="7" ht="30" customHeight="1">
      <c r="B7" s="11" t="s">
        <v>19</v>
      </c>
      <c r="C7" s="11" t="n">
        <v>1001</v>
      </c>
      <c r="D7" s="11" t="n">
        <v>498</v>
      </c>
      <c r="E7" s="11" t="n">
        <v>503</v>
      </c>
      <c r="F7" s="11"/>
      <c r="G7" s="11" t="n">
        <v>125</v>
      </c>
      <c r="H7" s="11" t="n">
        <v>185</v>
      </c>
      <c r="I7" s="11" t="n">
        <v>192</v>
      </c>
      <c r="J7" s="11" t="n">
        <v>175</v>
      </c>
      <c r="K7" s="11" t="n">
        <v>131</v>
      </c>
      <c r="L7" s="11" t="n">
        <v>193</v>
      </c>
      <c r="M7" s="11"/>
      <c r="N7" s="11" t="n">
        <v>55</v>
      </c>
      <c r="O7" s="11" t="n">
        <v>178</v>
      </c>
      <c r="P7" s="11" t="n">
        <v>209</v>
      </c>
      <c r="Q7" s="11" t="n">
        <v>374</v>
      </c>
      <c r="R7" s="11" t="n">
        <v>183</v>
      </c>
      <c r="S7" s="11"/>
      <c r="T7" s="11" t="n">
        <v>51</v>
      </c>
      <c r="U7" s="11" t="n">
        <v>158</v>
      </c>
      <c r="V7" s="11" t="n">
        <v>168</v>
      </c>
      <c r="W7" s="11" t="n">
        <v>523</v>
      </c>
      <c r="X7" s="11"/>
      <c r="Y7" s="11" t="n">
        <v>473</v>
      </c>
      <c r="Z7" s="11" t="n">
        <v>105</v>
      </c>
      <c r="AA7" s="11" t="n">
        <v>228</v>
      </c>
      <c r="AB7" s="11" t="n">
        <v>58</v>
      </c>
      <c r="AC7" s="11" t="n">
        <v>67</v>
      </c>
      <c r="AD7" s="11" t="n">
        <v>60</v>
      </c>
      <c r="AE7" s="11"/>
      <c r="AF7" s="11" t="n">
        <v>484</v>
      </c>
      <c r="AG7" s="11"/>
      <c r="AH7" s="11" t="n">
        <v>939</v>
      </c>
      <c r="AI7" s="11"/>
      <c r="AJ7" s="11" t="n">
        <v>270</v>
      </c>
      <c r="AK7" s="11" t="n">
        <v>188</v>
      </c>
      <c r="AL7" s="11" t="n">
        <v>196</v>
      </c>
      <c r="AM7" s="11" t="n">
        <v>89</v>
      </c>
      <c r="AN7" s="11" t="n">
        <v>62</v>
      </c>
      <c r="AO7" s="11" t="n">
        <v>98</v>
      </c>
      <c r="AP7" s="11" t="n">
        <v>98</v>
      </c>
    </row>
    <row r="8" ht="30" customHeight="1">
      <c r="B8" s="12" t="s">
        <v>20</v>
      </c>
      <c r="C8" s="12" t="n">
        <v>1001</v>
      </c>
      <c r="D8" s="12" t="n">
        <v>501</v>
      </c>
      <c r="E8" s="12" t="n">
        <v>500</v>
      </c>
      <c r="F8" s="12"/>
      <c r="G8" s="12" t="n">
        <v>108</v>
      </c>
      <c r="H8" s="12" t="n">
        <v>174</v>
      </c>
      <c r="I8" s="12" t="n">
        <v>165</v>
      </c>
      <c r="J8" s="12" t="n">
        <v>172</v>
      </c>
      <c r="K8" s="12" t="n">
        <v>152</v>
      </c>
      <c r="L8" s="12" t="n">
        <v>230</v>
      </c>
      <c r="M8" s="12"/>
      <c r="N8" s="12" t="n">
        <v>68</v>
      </c>
      <c r="O8" s="12" t="n">
        <v>207</v>
      </c>
      <c r="P8" s="12" t="n">
        <v>264</v>
      </c>
      <c r="Q8" s="12" t="n">
        <v>311</v>
      </c>
      <c r="R8" s="12" t="n">
        <v>149</v>
      </c>
      <c r="S8" s="12"/>
      <c r="T8" s="12" t="n">
        <v>49</v>
      </c>
      <c r="U8" s="12" t="n">
        <v>181</v>
      </c>
      <c r="V8" s="12" t="n">
        <v>180</v>
      </c>
      <c r="W8" s="12" t="n">
        <v>487</v>
      </c>
      <c r="X8" s="12"/>
      <c r="Y8" s="12" t="n">
        <v>424</v>
      </c>
      <c r="Z8" s="12" t="n">
        <v>104</v>
      </c>
      <c r="AA8" s="12" t="n">
        <v>272</v>
      </c>
      <c r="AB8" s="12" t="n">
        <v>65</v>
      </c>
      <c r="AC8" s="12" t="n">
        <v>57</v>
      </c>
      <c r="AD8" s="12" t="n">
        <v>67</v>
      </c>
      <c r="AE8" s="12"/>
      <c r="AF8" s="12" t="n">
        <v>498</v>
      </c>
      <c r="AG8" s="12"/>
      <c r="AH8" s="12" t="n">
        <v>939</v>
      </c>
      <c r="AI8" s="12"/>
      <c r="AJ8" s="12" t="n">
        <v>241</v>
      </c>
      <c r="AK8" s="12" t="n">
        <v>190</v>
      </c>
      <c r="AL8" s="12" t="n">
        <v>170</v>
      </c>
      <c r="AM8" s="12" t="n">
        <v>93</v>
      </c>
      <c r="AN8" s="12" t="n">
        <v>76</v>
      </c>
      <c r="AO8" s="12" t="n">
        <v>86</v>
      </c>
      <c r="AP8" s="12" t="n">
        <v>145</v>
      </c>
    </row>
    <row r="9">
      <c r="B9" s="20" t="s">
        <v>135</v>
      </c>
      <c r="C9" s="19" t="n">
        <v>0.0606829274827642</v>
      </c>
      <c r="D9" s="19" t="n">
        <v>0.0761895866694901</v>
      </c>
      <c r="E9" s="19" t="n">
        <v>0.0451377512367995</v>
      </c>
      <c r="F9" s="19"/>
      <c r="G9" s="19" t="n">
        <v>0.10248291852632</v>
      </c>
      <c r="H9" s="19" t="n">
        <v>0.100505341870896</v>
      </c>
      <c r="I9" s="19" t="n">
        <v>0.0687684002895249</v>
      </c>
      <c r="J9" s="19" t="n">
        <v>0.0405514327550924</v>
      </c>
      <c r="K9" s="19" t="n">
        <v>0.0330570550528656</v>
      </c>
      <c r="L9" s="19" t="n">
        <v>0.038448407289184</v>
      </c>
      <c r="M9" s="19"/>
      <c r="N9" s="19" t="n">
        <v>0</v>
      </c>
      <c r="O9" s="19" t="n">
        <v>0.0499483233886551</v>
      </c>
      <c r="P9" s="19" t="n">
        <v>0.0656682079691568</v>
      </c>
      <c r="Q9" s="19" t="n">
        <v>0.0660026873176122</v>
      </c>
      <c r="R9" s="19" t="n">
        <v>0.0844030269263755</v>
      </c>
      <c r="S9" s="19"/>
      <c r="T9" s="19" t="n">
        <v>0.0732912786613072</v>
      </c>
      <c r="U9" s="19" t="n">
        <v>0.0383053607994928</v>
      </c>
      <c r="V9" s="19" t="n">
        <v>0.0424481363286448</v>
      </c>
      <c r="W9" s="19" t="n">
        <v>0.081150043128994</v>
      </c>
      <c r="X9" s="19"/>
      <c r="Y9" s="19" t="n">
        <v>0.0878853676620332</v>
      </c>
      <c r="Z9" s="19" t="n">
        <v>0.122855821351812</v>
      </c>
      <c r="AA9" s="19" t="n">
        <v>0.0184624108311093</v>
      </c>
      <c r="AB9" s="19" t="n">
        <v>0.0247473260401846</v>
      </c>
      <c r="AC9" s="19" t="n">
        <v>0.0330209947713516</v>
      </c>
      <c r="AD9" s="19" t="n">
        <v>0.0319534152625408</v>
      </c>
      <c r="AE9" s="19"/>
      <c r="AF9" s="19" t="n">
        <v>0.0701769574094875</v>
      </c>
      <c r="AG9" s="19"/>
      <c r="AH9" s="19" t="n">
        <v>0.0601879915319396</v>
      </c>
      <c r="AI9" s="19"/>
      <c r="AJ9" s="19" t="n">
        <v>0.083278663247744</v>
      </c>
      <c r="AK9" s="19" t="n">
        <v>0.0480469276484111</v>
      </c>
      <c r="AL9" s="19" t="n">
        <v>0.0582528416783219</v>
      </c>
      <c r="AM9" s="19" t="n">
        <v>0.0975949155461483</v>
      </c>
      <c r="AN9" s="19" t="n">
        <v>0.0117360099154147</v>
      </c>
      <c r="AO9" s="19" t="n">
        <v>0.0616791241483019</v>
      </c>
      <c r="AP9" s="19" t="n">
        <v>0.0439233424338663</v>
      </c>
    </row>
    <row r="10">
      <c r="B10" s="20" t="s">
        <v>136</v>
      </c>
      <c r="C10" s="19" t="n">
        <v>0.158679194931973</v>
      </c>
      <c r="D10" s="19" t="n">
        <v>0.199430638176073</v>
      </c>
      <c r="E10" s="19" t="n">
        <v>0.117826528998021</v>
      </c>
      <c r="F10" s="19"/>
      <c r="G10" s="19" t="n">
        <v>0.308291393157855</v>
      </c>
      <c r="H10" s="19" t="n">
        <v>0.196965813563008</v>
      </c>
      <c r="I10" s="19" t="n">
        <v>0.182870428049877</v>
      </c>
      <c r="J10" s="19" t="n">
        <v>0.101010622654994</v>
      </c>
      <c r="K10" s="19" t="n">
        <v>0.0876806457338642</v>
      </c>
      <c r="L10" s="19" t="n">
        <v>0.132073967270961</v>
      </c>
      <c r="M10" s="19"/>
      <c r="N10" s="19" t="n">
        <v>0.234580561257367</v>
      </c>
      <c r="O10" s="19" t="n">
        <v>0.215264190975529</v>
      </c>
      <c r="P10" s="19" t="n">
        <v>0.116952570974487</v>
      </c>
      <c r="Q10" s="19" t="n">
        <v>0.154834368186169</v>
      </c>
      <c r="R10" s="19" t="n">
        <v>0.129132138705616</v>
      </c>
      <c r="S10" s="19"/>
      <c r="T10" s="19" t="n">
        <v>0.29310127063425</v>
      </c>
      <c r="U10" s="19" t="n">
        <v>0.13245445987221</v>
      </c>
      <c r="V10" s="19" t="n">
        <v>0.133767179288537</v>
      </c>
      <c r="W10" s="19" t="n">
        <v>0.179973772709146</v>
      </c>
      <c r="X10" s="19"/>
      <c r="Y10" s="19" t="n">
        <v>0.173167174388152</v>
      </c>
      <c r="Z10" s="19" t="n">
        <v>0.203712560434972</v>
      </c>
      <c r="AA10" s="19" t="n">
        <v>0.126029122442508</v>
      </c>
      <c r="AB10" s="19" t="n">
        <v>0.158022829206826</v>
      </c>
      <c r="AC10" s="19" t="n">
        <v>0.258432240812815</v>
      </c>
      <c r="AD10" s="19" t="n">
        <v>0.0720893156882574</v>
      </c>
      <c r="AE10" s="19"/>
      <c r="AF10" s="19" t="n">
        <v>0.137340960568444</v>
      </c>
      <c r="AG10" s="19"/>
      <c r="AH10" s="19" t="n">
        <v>0.162252355182621</v>
      </c>
      <c r="AI10" s="19"/>
      <c r="AJ10" s="19" t="n">
        <v>0.176031549331171</v>
      </c>
      <c r="AK10" s="19" t="n">
        <v>0.175924787070891</v>
      </c>
      <c r="AL10" s="19" t="n">
        <v>0.170240931085363</v>
      </c>
      <c r="AM10" s="19" t="n">
        <v>0.15171139980061</v>
      </c>
      <c r="AN10" s="19" t="n">
        <v>0.128272029662287</v>
      </c>
      <c r="AO10" s="19" t="n">
        <v>0.0894664863645773</v>
      </c>
      <c r="AP10" s="19" t="n">
        <v>0.155142418254949</v>
      </c>
    </row>
    <row r="11">
      <c r="B11" s="20" t="s">
        <v>137</v>
      </c>
      <c r="C11" s="19" t="n">
        <v>0.243687651987765</v>
      </c>
      <c r="D11" s="19" t="n">
        <v>0.266902598145495</v>
      </c>
      <c r="E11" s="19" t="n">
        <v>0.220415042122745</v>
      </c>
      <c r="F11" s="19"/>
      <c r="G11" s="19" t="n">
        <v>0.273584578862431</v>
      </c>
      <c r="H11" s="19" t="n">
        <v>0.259445522738066</v>
      </c>
      <c r="I11" s="19" t="n">
        <v>0.322701326877477</v>
      </c>
      <c r="J11" s="19" t="n">
        <v>0.231144740373419</v>
      </c>
      <c r="K11" s="19" t="n">
        <v>0.196958012142298</v>
      </c>
      <c r="L11" s="19" t="n">
        <v>0.201339449293844</v>
      </c>
      <c r="M11" s="19"/>
      <c r="N11" s="19" t="n">
        <v>0.25476616120669</v>
      </c>
      <c r="O11" s="19" t="n">
        <v>0.225791906483054</v>
      </c>
      <c r="P11" s="19" t="n">
        <v>0.221968752356407</v>
      </c>
      <c r="Q11" s="19" t="n">
        <v>0.253718240540928</v>
      </c>
      <c r="R11" s="19" t="n">
        <v>0.284309288809828</v>
      </c>
      <c r="S11" s="19"/>
      <c r="T11" s="19" t="n">
        <v>0.348055594245646</v>
      </c>
      <c r="U11" s="19" t="n">
        <v>0.19791190644266</v>
      </c>
      <c r="V11" s="19" t="n">
        <v>0.247980677284642</v>
      </c>
      <c r="W11" s="19" t="n">
        <v>0.256657406171949</v>
      </c>
      <c r="X11" s="19"/>
      <c r="Y11" s="19" t="n">
        <v>0.28563967866032</v>
      </c>
      <c r="Z11" s="19" t="n">
        <v>0.214039155699839</v>
      </c>
      <c r="AA11" s="19" t="n">
        <v>0.21254984829799</v>
      </c>
      <c r="AB11" s="19" t="n">
        <v>0.285207099110917</v>
      </c>
      <c r="AC11" s="19" t="n">
        <v>0.238935019993116</v>
      </c>
      <c r="AD11" s="19" t="n">
        <v>0.121855020215618</v>
      </c>
      <c r="AE11" s="19"/>
      <c r="AF11" s="19" t="n">
        <v>0.230190506733495</v>
      </c>
      <c r="AG11" s="19"/>
      <c r="AH11" s="19" t="n">
        <v>0.245702610320688</v>
      </c>
      <c r="AI11" s="19"/>
      <c r="AJ11" s="19" t="n">
        <v>0.22335008891185</v>
      </c>
      <c r="AK11" s="19" t="n">
        <v>0.200150080570828</v>
      </c>
      <c r="AL11" s="19" t="n">
        <v>0.299945921242464</v>
      </c>
      <c r="AM11" s="19" t="n">
        <v>0.308201913049756</v>
      </c>
      <c r="AN11" s="19" t="n">
        <v>0.227247194679815</v>
      </c>
      <c r="AO11" s="19" t="n">
        <v>0.249378609308188</v>
      </c>
      <c r="AP11" s="19" t="n">
        <v>0.232444973672572</v>
      </c>
    </row>
    <row r="12">
      <c r="B12" s="20" t="s">
        <v>138</v>
      </c>
      <c r="C12" s="19" t="n">
        <v>0.0514864325457576</v>
      </c>
      <c r="D12" s="19" t="n">
        <v>0.0631018539782824</v>
      </c>
      <c r="E12" s="19" t="n">
        <v>0.0398421595166372</v>
      </c>
      <c r="F12" s="19"/>
      <c r="G12" s="19" t="n">
        <v>0.0636935438328046</v>
      </c>
      <c r="H12" s="19" t="n">
        <v>0.0670233769924632</v>
      </c>
      <c r="I12" s="19" t="n">
        <v>0.0392191510462774</v>
      </c>
      <c r="J12" s="19" t="n">
        <v>0.0388665175501774</v>
      </c>
      <c r="K12" s="19" t="n">
        <v>0.0953063778155474</v>
      </c>
      <c r="L12" s="19" t="n">
        <v>0.0232889959519552</v>
      </c>
      <c r="M12" s="19"/>
      <c r="N12" s="19" t="n">
        <v>0</v>
      </c>
      <c r="O12" s="19" t="n">
        <v>0.047175765551168</v>
      </c>
      <c r="P12" s="19" t="n">
        <v>0.0469310504304243</v>
      </c>
      <c r="Q12" s="19" t="n">
        <v>0.0548196753683833</v>
      </c>
      <c r="R12" s="19" t="n">
        <v>0.0829937780481955</v>
      </c>
      <c r="S12" s="19"/>
      <c r="T12" s="19" t="n">
        <v>0.0427034326181177</v>
      </c>
      <c r="U12" s="19" t="n">
        <v>0.044348681526224</v>
      </c>
      <c r="V12" s="19" t="n">
        <v>0.0488118454348069</v>
      </c>
      <c r="W12" s="19" t="n">
        <v>0.053104149354127</v>
      </c>
      <c r="X12" s="19"/>
      <c r="Y12" s="19" t="n">
        <v>0.063550773703362</v>
      </c>
      <c r="Z12" s="19" t="n">
        <v>0.0359850029794442</v>
      </c>
      <c r="AA12" s="19" t="n">
        <v>0.0318979463291219</v>
      </c>
      <c r="AB12" s="19" t="n">
        <v>0.0441018074721823</v>
      </c>
      <c r="AC12" s="19" t="n">
        <v>0.113340487682559</v>
      </c>
      <c r="AD12" s="19" t="n">
        <v>0.0418665034429907</v>
      </c>
      <c r="AE12" s="19"/>
      <c r="AF12" s="19" t="n">
        <v>0.0578791319016361</v>
      </c>
      <c r="AG12" s="19"/>
      <c r="AH12" s="19" t="n">
        <v>0.0522265616787455</v>
      </c>
      <c r="AI12" s="19"/>
      <c r="AJ12" s="19" t="n">
        <v>0.0623732280895135</v>
      </c>
      <c r="AK12" s="19" t="n">
        <v>0.0665308861739078</v>
      </c>
      <c r="AL12" s="19" t="n">
        <v>0.0180973487662794</v>
      </c>
      <c r="AM12" s="19" t="n">
        <v>0.0765593724461686</v>
      </c>
      <c r="AN12" s="19" t="n">
        <v>0.0446233712229093</v>
      </c>
      <c r="AO12" s="19" t="n">
        <v>0.0385976300690803</v>
      </c>
      <c r="AP12" s="19" t="n">
        <v>0.0479845469589308</v>
      </c>
    </row>
    <row r="13">
      <c r="B13" s="20" t="s">
        <v>139</v>
      </c>
      <c r="C13" s="19" t="n">
        <v>0.0389492923435637</v>
      </c>
      <c r="D13" s="19" t="n">
        <v>0.0412853526425724</v>
      </c>
      <c r="E13" s="19" t="n">
        <v>0.0366074294940611</v>
      </c>
      <c r="F13" s="19"/>
      <c r="G13" s="19" t="n">
        <v>0.019164410156831</v>
      </c>
      <c r="H13" s="19" t="n">
        <v>0.022154894293626</v>
      </c>
      <c r="I13" s="19" t="n">
        <v>0.0472998740264148</v>
      </c>
      <c r="J13" s="19" t="n">
        <v>0.0488275137677039</v>
      </c>
      <c r="K13" s="19" t="n">
        <v>0.0446797758027685</v>
      </c>
      <c r="L13" s="19" t="n">
        <v>0.043784195894777</v>
      </c>
      <c r="M13" s="19"/>
      <c r="N13" s="19" t="n">
        <v>0.0111967953628027</v>
      </c>
      <c r="O13" s="19" t="n">
        <v>0.0246839588585206</v>
      </c>
      <c r="P13" s="19" t="n">
        <v>0.0357453090328019</v>
      </c>
      <c r="Q13" s="19" t="n">
        <v>0.036993991452517</v>
      </c>
      <c r="R13" s="19" t="n">
        <v>0.0819122070340461</v>
      </c>
      <c r="S13" s="19"/>
      <c r="T13" s="19" t="n">
        <v>0.0547520947027624</v>
      </c>
      <c r="U13" s="19" t="n">
        <v>0.0410777998321075</v>
      </c>
      <c r="V13" s="19" t="n">
        <v>0.044615225814448</v>
      </c>
      <c r="W13" s="19" t="n">
        <v>0.0372620923616053</v>
      </c>
      <c r="X13" s="19"/>
      <c r="Y13" s="19" t="n">
        <v>0.0410077381225703</v>
      </c>
      <c r="Z13" s="19" t="n">
        <v>0.0486746825980149</v>
      </c>
      <c r="AA13" s="19" t="n">
        <v>0.0383097031087103</v>
      </c>
      <c r="AB13" s="19" t="n">
        <v>0.0242403720610368</v>
      </c>
      <c r="AC13" s="19" t="n">
        <v>0.0191829883316013</v>
      </c>
      <c r="AD13" s="19" t="n">
        <v>0.0511640747506965</v>
      </c>
      <c r="AE13" s="19"/>
      <c r="AF13" s="19" t="n">
        <v>0.0400791853687128</v>
      </c>
      <c r="AG13" s="19"/>
      <c r="AH13" s="19" t="n">
        <v>0.0341947917143375</v>
      </c>
      <c r="AI13" s="19"/>
      <c r="AJ13" s="19" t="n">
        <v>0.0301504283137811</v>
      </c>
      <c r="AK13" s="19" t="n">
        <v>0.0194653397895164</v>
      </c>
      <c r="AL13" s="19" t="n">
        <v>0.0449327993485142</v>
      </c>
      <c r="AM13" s="19" t="n">
        <v>0.0362333567947277</v>
      </c>
      <c r="AN13" s="19" t="n">
        <v>0.0932953770148409</v>
      </c>
      <c r="AO13" s="19" t="n">
        <v>0.0263255325875775</v>
      </c>
      <c r="AP13" s="19" t="n">
        <v>0.0528334574169743</v>
      </c>
    </row>
    <row r="14">
      <c r="B14" s="20" t="s">
        <v>60</v>
      </c>
      <c r="C14" s="21" t="n">
        <v>0.446514500708177</v>
      </c>
      <c r="D14" s="21" t="n">
        <v>0.353089970388087</v>
      </c>
      <c r="E14" s="21" t="n">
        <v>0.540171088631737</v>
      </c>
      <c r="F14" s="21"/>
      <c r="G14" s="21" t="n">
        <v>0.232783155463758</v>
      </c>
      <c r="H14" s="21" t="n">
        <v>0.353905050541941</v>
      </c>
      <c r="I14" s="21" t="n">
        <v>0.339140819710429</v>
      </c>
      <c r="J14" s="21" t="n">
        <v>0.539599172898613</v>
      </c>
      <c r="K14" s="21" t="n">
        <v>0.542318133452656</v>
      </c>
      <c r="L14" s="21" t="n">
        <v>0.561064984299279</v>
      </c>
      <c r="M14" s="21"/>
      <c r="N14" s="21" t="n">
        <v>0.49945648217314</v>
      </c>
      <c r="O14" s="21" t="n">
        <v>0.437135854743073</v>
      </c>
      <c r="P14" s="21" t="n">
        <v>0.512734109236722</v>
      </c>
      <c r="Q14" s="21" t="n">
        <v>0.43363103713439</v>
      </c>
      <c r="R14" s="21" t="n">
        <v>0.337249560475939</v>
      </c>
      <c r="S14" s="21"/>
      <c r="T14" s="21" t="n">
        <v>0.188096329137918</v>
      </c>
      <c r="U14" s="21" t="n">
        <v>0.545901791527306</v>
      </c>
      <c r="V14" s="21" t="n">
        <v>0.482376935848921</v>
      </c>
      <c r="W14" s="21" t="n">
        <v>0.391852536274179</v>
      </c>
      <c r="X14" s="21"/>
      <c r="Y14" s="21" t="n">
        <v>0.348749267463563</v>
      </c>
      <c r="Z14" s="21" t="n">
        <v>0.374732776935918</v>
      </c>
      <c r="AA14" s="21" t="n">
        <v>0.57275096899056</v>
      </c>
      <c r="AB14" s="21" t="n">
        <v>0.463680566108853</v>
      </c>
      <c r="AC14" s="21" t="n">
        <v>0.337088268408558</v>
      </c>
      <c r="AD14" s="21" t="n">
        <v>0.681071670639897</v>
      </c>
      <c r="AE14" s="21"/>
      <c r="AF14" s="21" t="n">
        <v>0.464333258018225</v>
      </c>
      <c r="AG14" s="21"/>
      <c r="AH14" s="21" t="n">
        <v>0.445435689571669</v>
      </c>
      <c r="AI14" s="21"/>
      <c r="AJ14" s="21" t="n">
        <v>0.424816042105941</v>
      </c>
      <c r="AK14" s="21" t="n">
        <v>0.489881978746446</v>
      </c>
      <c r="AL14" s="21" t="n">
        <v>0.408530157879057</v>
      </c>
      <c r="AM14" s="21" t="n">
        <v>0.32969904236259</v>
      </c>
      <c r="AN14" s="21" t="n">
        <v>0.494826017504734</v>
      </c>
      <c r="AO14" s="21" t="n">
        <v>0.534552617522275</v>
      </c>
      <c r="AP14" s="21" t="n">
        <v>0.467671261262708</v>
      </c>
    </row>
    <row r="15">
      <c r="B15" s="18"/>
    </row>
    <row r="16">
      <c r="B16" t="s">
        <v>65</v>
      </c>
    </row>
    <row r="17">
      <c r="B17" t="s">
        <v>66</v>
      </c>
    </row>
    <row r="19">
      <c r="B19" s="9" t="str">
        <f>=HYPERLINK("#'Contents'!A1", "Return to Contents")</f>
      </c>
    </row>
  </sheetData>
  <mergeCells count="9">
    <mergeCell ref="D5:E5"/>
    <mergeCell ref="G5:L5"/>
    <mergeCell ref="N5:R5"/>
    <mergeCell ref="T5:W5"/>
    <mergeCell ref="Y5:AD5"/>
    <mergeCell ref="AF5:AF5"/>
    <mergeCell ref="AH5:AH5"/>
    <mergeCell ref="AJ5:AP5"/>
    <mergeCell ref="D2:AJ2"/>
  </mergeCells>
  <pageMargins left="0.7" right="0.7" top="0.75" bottom="0.75" header="0.3" footer="0.3"/>
  <pageSetup paperSize="9" orientation="portrait" horizontalDpi="300" verticalDpi="300" r:id="rId2"/>
  <drawing r:id="rId1"/>
</worksheet>
</file>

<file path=xl/worksheets/sheet16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2.21" hidden="0" customWidth="1"/>
    <col min="20" max="20" width="10.71" hidden="0" customWidth="1"/>
    <col min="21" max="21" width="10.71" hidden="0" customWidth="1"/>
    <col min="22" max="22" width="10.71" hidden="0" customWidth="1"/>
    <col min="23" max="23" width="10.71" hidden="0" customWidth="1"/>
    <col min="24" max="24" width="2.2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2.21" hidden="0" customWidth="1"/>
    <col min="34" max="34" width="10.71" hidden="0" customWidth="1"/>
    <col min="35" max="35" width="2.2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s>
  <sheetData>
    <row r="2" ht="40" customHeight="1">
      <c r="D2" s="16" t="s">
        <v>518</v>
      </c>
    </row>
    <row r="5" ht="30" customHeight="1">
      <c r="B5" s="17"/>
      <c r="C5" s="17"/>
      <c r="D5" s="17" t="s">
        <v>51</v>
      </c>
      <c r="E5" s="17"/>
      <c r="F5" s="17"/>
      <c r="G5" s="17" t="s">
        <v>52</v>
      </c>
      <c r="H5" s="17"/>
      <c r="I5" s="17"/>
      <c r="J5" s="17"/>
      <c r="K5" s="17"/>
      <c r="L5" s="17"/>
      <c r="M5" s="17"/>
      <c r="N5" s="17" t="s">
        <v>53</v>
      </c>
      <c r="O5" s="17"/>
      <c r="P5" s="17"/>
      <c r="Q5" s="17"/>
      <c r="R5" s="17"/>
      <c r="S5" s="17"/>
      <c r="T5" s="17" t="s">
        <v>54</v>
      </c>
      <c r="U5" s="17"/>
      <c r="V5" s="17"/>
      <c r="W5" s="17"/>
      <c r="X5" s="17"/>
      <c r="Y5" s="17" t="s">
        <v>55</v>
      </c>
      <c r="Z5" s="17"/>
      <c r="AA5" s="17"/>
      <c r="AB5" s="17"/>
      <c r="AC5" s="17"/>
      <c r="AD5" s="17"/>
      <c r="AE5" s="17"/>
      <c r="AF5" s="17" t="s">
        <v>42</v>
      </c>
      <c r="AG5" s="17"/>
      <c r="AH5" s="17" t="s">
        <v>43</v>
      </c>
      <c r="AI5" s="17"/>
      <c r="AJ5" s="17" t="s">
        <v>56</v>
      </c>
      <c r="AK5" s="17"/>
      <c r="AL5" s="17"/>
      <c r="AM5" s="17"/>
      <c r="AN5" s="17"/>
      <c r="AO5" s="17"/>
      <c r="AP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R6" s="13" t="s">
        <v>31</v>
      </c>
      <c r="T6" s="13" t="s">
        <v>32</v>
      </c>
      <c r="U6" s="13" t="s">
        <v>33</v>
      </c>
      <c r="V6" s="13" t="s">
        <v>34</v>
      </c>
      <c r="W6" s="13" t="s">
        <v>35</v>
      </c>
      <c r="Y6" s="13" t="s">
        <v>36</v>
      </c>
      <c r="Z6" s="13" t="s">
        <v>37</v>
      </c>
      <c r="AA6" s="13" t="s">
        <v>38</v>
      </c>
      <c r="AB6" s="13" t="s">
        <v>39</v>
      </c>
      <c r="AC6" s="13" t="s">
        <v>40</v>
      </c>
      <c r="AD6" s="13" t="s">
        <v>41</v>
      </c>
      <c r="AF6" s="13" t="s">
        <v>42</v>
      </c>
      <c r="AH6" s="13" t="s">
        <v>43</v>
      </c>
      <c r="AJ6" s="13" t="s">
        <v>44</v>
      </c>
      <c r="AK6" s="13" t="s">
        <v>45</v>
      </c>
      <c r="AL6" s="13" t="s">
        <v>46</v>
      </c>
      <c r="AM6" s="13" t="s">
        <v>47</v>
      </c>
      <c r="AN6" s="13" t="s">
        <v>48</v>
      </c>
      <c r="AO6" s="13" t="s">
        <v>49</v>
      </c>
      <c r="AP6" s="13" t="s">
        <v>50</v>
      </c>
    </row>
    <row r="7" ht="30" customHeight="1">
      <c r="B7" s="11" t="s">
        <v>19</v>
      </c>
      <c r="C7" s="11" t="n">
        <v>1001</v>
      </c>
      <c r="D7" s="11" t="n">
        <v>498</v>
      </c>
      <c r="E7" s="11" t="n">
        <v>503</v>
      </c>
      <c r="F7" s="11"/>
      <c r="G7" s="11" t="n">
        <v>125</v>
      </c>
      <c r="H7" s="11" t="n">
        <v>185</v>
      </c>
      <c r="I7" s="11" t="n">
        <v>192</v>
      </c>
      <c r="J7" s="11" t="n">
        <v>175</v>
      </c>
      <c r="K7" s="11" t="n">
        <v>131</v>
      </c>
      <c r="L7" s="11" t="n">
        <v>193</v>
      </c>
      <c r="M7" s="11"/>
      <c r="N7" s="11" t="n">
        <v>55</v>
      </c>
      <c r="O7" s="11" t="n">
        <v>178</v>
      </c>
      <c r="P7" s="11" t="n">
        <v>209</v>
      </c>
      <c r="Q7" s="11" t="n">
        <v>374</v>
      </c>
      <c r="R7" s="11" t="n">
        <v>183</v>
      </c>
      <c r="S7" s="11"/>
      <c r="T7" s="11" t="n">
        <v>51</v>
      </c>
      <c r="U7" s="11" t="n">
        <v>158</v>
      </c>
      <c r="V7" s="11" t="n">
        <v>168</v>
      </c>
      <c r="W7" s="11" t="n">
        <v>523</v>
      </c>
      <c r="X7" s="11"/>
      <c r="Y7" s="11" t="n">
        <v>473</v>
      </c>
      <c r="Z7" s="11" t="n">
        <v>105</v>
      </c>
      <c r="AA7" s="11" t="n">
        <v>228</v>
      </c>
      <c r="AB7" s="11" t="n">
        <v>58</v>
      </c>
      <c r="AC7" s="11" t="n">
        <v>67</v>
      </c>
      <c r="AD7" s="11" t="n">
        <v>60</v>
      </c>
      <c r="AE7" s="11"/>
      <c r="AF7" s="11" t="n">
        <v>484</v>
      </c>
      <c r="AG7" s="11"/>
      <c r="AH7" s="11" t="n">
        <v>939</v>
      </c>
      <c r="AI7" s="11"/>
      <c r="AJ7" s="11" t="n">
        <v>270</v>
      </c>
      <c r="AK7" s="11" t="n">
        <v>188</v>
      </c>
      <c r="AL7" s="11" t="n">
        <v>196</v>
      </c>
      <c r="AM7" s="11" t="n">
        <v>89</v>
      </c>
      <c r="AN7" s="11" t="n">
        <v>62</v>
      </c>
      <c r="AO7" s="11" t="n">
        <v>98</v>
      </c>
      <c r="AP7" s="11" t="n">
        <v>98</v>
      </c>
    </row>
    <row r="8" ht="30" customHeight="1">
      <c r="B8" s="12" t="s">
        <v>20</v>
      </c>
      <c r="C8" s="12" t="n">
        <v>1001</v>
      </c>
      <c r="D8" s="12" t="n">
        <v>501</v>
      </c>
      <c r="E8" s="12" t="n">
        <v>500</v>
      </c>
      <c r="F8" s="12"/>
      <c r="G8" s="12" t="n">
        <v>108</v>
      </c>
      <c r="H8" s="12" t="n">
        <v>174</v>
      </c>
      <c r="I8" s="12" t="n">
        <v>165</v>
      </c>
      <c r="J8" s="12" t="n">
        <v>172</v>
      </c>
      <c r="K8" s="12" t="n">
        <v>152</v>
      </c>
      <c r="L8" s="12" t="n">
        <v>230</v>
      </c>
      <c r="M8" s="12"/>
      <c r="N8" s="12" t="n">
        <v>68</v>
      </c>
      <c r="O8" s="12" t="n">
        <v>207</v>
      </c>
      <c r="P8" s="12" t="n">
        <v>264</v>
      </c>
      <c r="Q8" s="12" t="n">
        <v>311</v>
      </c>
      <c r="R8" s="12" t="n">
        <v>149</v>
      </c>
      <c r="S8" s="12"/>
      <c r="T8" s="12" t="n">
        <v>49</v>
      </c>
      <c r="U8" s="12" t="n">
        <v>181</v>
      </c>
      <c r="V8" s="12" t="n">
        <v>180</v>
      </c>
      <c r="W8" s="12" t="n">
        <v>487</v>
      </c>
      <c r="X8" s="12"/>
      <c r="Y8" s="12" t="n">
        <v>424</v>
      </c>
      <c r="Z8" s="12" t="n">
        <v>104</v>
      </c>
      <c r="AA8" s="12" t="n">
        <v>272</v>
      </c>
      <c r="AB8" s="12" t="n">
        <v>65</v>
      </c>
      <c r="AC8" s="12" t="n">
        <v>57</v>
      </c>
      <c r="AD8" s="12" t="n">
        <v>67</v>
      </c>
      <c r="AE8" s="12"/>
      <c r="AF8" s="12" t="n">
        <v>498</v>
      </c>
      <c r="AG8" s="12"/>
      <c r="AH8" s="12" t="n">
        <v>939</v>
      </c>
      <c r="AI8" s="12"/>
      <c r="AJ8" s="12" t="n">
        <v>241</v>
      </c>
      <c r="AK8" s="12" t="n">
        <v>190</v>
      </c>
      <c r="AL8" s="12" t="n">
        <v>170</v>
      </c>
      <c r="AM8" s="12" t="n">
        <v>93</v>
      </c>
      <c r="AN8" s="12" t="n">
        <v>76</v>
      </c>
      <c r="AO8" s="12" t="n">
        <v>86</v>
      </c>
      <c r="AP8" s="12" t="n">
        <v>145</v>
      </c>
    </row>
    <row r="9">
      <c r="B9" s="20" t="s">
        <v>135</v>
      </c>
      <c r="C9" s="19" t="n">
        <v>0.0400891790997328</v>
      </c>
      <c r="D9" s="19" t="n">
        <v>0.0425100907861806</v>
      </c>
      <c r="E9" s="19" t="n">
        <v>0.0376622541000552</v>
      </c>
      <c r="F9" s="19"/>
      <c r="G9" s="19" t="n">
        <v>0.0687490099519719</v>
      </c>
      <c r="H9" s="19" t="n">
        <v>0.0673007514548995</v>
      </c>
      <c r="I9" s="19" t="n">
        <v>0.0814576059478681</v>
      </c>
      <c r="J9" s="19" t="n">
        <v>0.00962266480617472</v>
      </c>
      <c r="K9" s="19" t="n">
        <v>0.0207516730433834</v>
      </c>
      <c r="L9" s="19" t="n">
        <v>0.0119685821432293</v>
      </c>
      <c r="M9" s="19"/>
      <c r="N9" s="19" t="n">
        <v>0</v>
      </c>
      <c r="O9" s="19" t="n">
        <v>0.0318107322940767</v>
      </c>
      <c r="P9" s="19" t="n">
        <v>0.0439312750811355</v>
      </c>
      <c r="Q9" s="19" t="n">
        <v>0.0412857807324318</v>
      </c>
      <c r="R9" s="19" t="n">
        <v>0.0612972595855661</v>
      </c>
      <c r="S9" s="19"/>
      <c r="T9" s="19" t="n">
        <v>0.0157376137458545</v>
      </c>
      <c r="U9" s="19" t="n">
        <v>0.0549655619976089</v>
      </c>
      <c r="V9" s="19" t="n">
        <v>0.0145368153869057</v>
      </c>
      <c r="W9" s="19" t="n">
        <v>0.0486840252776545</v>
      </c>
      <c r="X9" s="19"/>
      <c r="Y9" s="19" t="n">
        <v>0.0623706593488596</v>
      </c>
      <c r="Z9" s="19" t="n">
        <v>0.0555922994565434</v>
      </c>
      <c r="AA9" s="19" t="n">
        <v>0.0101140835475487</v>
      </c>
      <c r="AB9" s="19" t="n">
        <v>0.0127346604387237</v>
      </c>
      <c r="AC9" s="19" t="n">
        <v>0.0750635663474713</v>
      </c>
      <c r="AD9" s="19" t="n">
        <v>0</v>
      </c>
      <c r="AE9" s="19"/>
      <c r="AF9" s="19" t="n">
        <v>0.0391685072906899</v>
      </c>
      <c r="AG9" s="19"/>
      <c r="AH9" s="19" t="n">
        <v>0.0402698032832099</v>
      </c>
      <c r="AI9" s="19"/>
      <c r="AJ9" s="19" t="n">
        <v>0.070098846027174</v>
      </c>
      <c r="AK9" s="19" t="n">
        <v>0.0516232518948865</v>
      </c>
      <c r="AL9" s="19" t="n">
        <v>0.0183242384510635</v>
      </c>
      <c r="AM9" s="19" t="n">
        <v>0.0584881643274677</v>
      </c>
      <c r="AN9" s="19" t="n">
        <v>0.0120022710891128</v>
      </c>
      <c r="AO9" s="19" t="n">
        <v>0.0269976485679931</v>
      </c>
      <c r="AP9" s="19" t="n">
        <v>0.0113002643275857</v>
      </c>
    </row>
    <row r="10">
      <c r="B10" s="20" t="s">
        <v>136</v>
      </c>
      <c r="C10" s="19" t="n">
        <v>0.152244628377764</v>
      </c>
      <c r="D10" s="19" t="n">
        <v>0.196275793622513</v>
      </c>
      <c r="E10" s="19" t="n">
        <v>0.1081040939272</v>
      </c>
      <c r="F10" s="19"/>
      <c r="G10" s="19" t="n">
        <v>0.224545225315117</v>
      </c>
      <c r="H10" s="19" t="n">
        <v>0.161178118857617</v>
      </c>
      <c r="I10" s="19" t="n">
        <v>0.212727921544855</v>
      </c>
      <c r="J10" s="19" t="n">
        <v>0.0960910980155242</v>
      </c>
      <c r="K10" s="19" t="n">
        <v>0.100359840721637</v>
      </c>
      <c r="L10" s="19" t="n">
        <v>0.144423623782737</v>
      </c>
      <c r="M10" s="19"/>
      <c r="N10" s="19" t="n">
        <v>0.174058409239046</v>
      </c>
      <c r="O10" s="19" t="n">
        <v>0.187786452916038</v>
      </c>
      <c r="P10" s="19" t="n">
        <v>0.117478488454026</v>
      </c>
      <c r="Q10" s="19" t="n">
        <v>0.17138156166319</v>
      </c>
      <c r="R10" s="19" t="n">
        <v>0.11631605963248</v>
      </c>
      <c r="S10" s="19"/>
      <c r="T10" s="19" t="n">
        <v>0.223525994367693</v>
      </c>
      <c r="U10" s="19" t="n">
        <v>0.128023324075241</v>
      </c>
      <c r="V10" s="19" t="n">
        <v>0.100056581964639</v>
      </c>
      <c r="W10" s="19" t="n">
        <v>0.182051792526324</v>
      </c>
      <c r="X10" s="19"/>
      <c r="Y10" s="19" t="n">
        <v>0.164141098085401</v>
      </c>
      <c r="Z10" s="19" t="n">
        <v>0.218680633302702</v>
      </c>
      <c r="AA10" s="19" t="n">
        <v>0.126084162551772</v>
      </c>
      <c r="AB10" s="19" t="n">
        <v>0.154947167466234</v>
      </c>
      <c r="AC10" s="19" t="n">
        <v>0.168793873914847</v>
      </c>
      <c r="AD10" s="19" t="n">
        <v>0.0892447253912189</v>
      </c>
      <c r="AE10" s="19"/>
      <c r="AF10" s="19" t="n">
        <v>0.152576420894052</v>
      </c>
      <c r="AG10" s="19"/>
      <c r="AH10" s="19" t="n">
        <v>0.15706260322917</v>
      </c>
      <c r="AI10" s="19"/>
      <c r="AJ10" s="19" t="n">
        <v>0.147511134500049</v>
      </c>
      <c r="AK10" s="19" t="n">
        <v>0.127399963670779</v>
      </c>
      <c r="AL10" s="19" t="n">
        <v>0.139860364146512</v>
      </c>
      <c r="AM10" s="19" t="n">
        <v>0.182298332433907</v>
      </c>
      <c r="AN10" s="19" t="n">
        <v>0.110469978183679</v>
      </c>
      <c r="AO10" s="19" t="n">
        <v>0.102363464921503</v>
      </c>
      <c r="AP10" s="19" t="n">
        <v>0.23939112653595</v>
      </c>
    </row>
    <row r="11">
      <c r="B11" s="20" t="s">
        <v>137</v>
      </c>
      <c r="C11" s="19" t="n">
        <v>0.244855718777601</v>
      </c>
      <c r="D11" s="19" t="n">
        <v>0.271895039916283</v>
      </c>
      <c r="E11" s="19" t="n">
        <v>0.217749234549723</v>
      </c>
      <c r="F11" s="19"/>
      <c r="G11" s="19" t="n">
        <v>0.329064717018079</v>
      </c>
      <c r="H11" s="19" t="n">
        <v>0.292515032818911</v>
      </c>
      <c r="I11" s="19" t="n">
        <v>0.247812456202124</v>
      </c>
      <c r="J11" s="19" t="n">
        <v>0.208483521005171</v>
      </c>
      <c r="K11" s="19" t="n">
        <v>0.256741935486926</v>
      </c>
      <c r="L11" s="19" t="n">
        <v>0.186467804306144</v>
      </c>
      <c r="M11" s="19"/>
      <c r="N11" s="19" t="n">
        <v>0.219628288483583</v>
      </c>
      <c r="O11" s="19" t="n">
        <v>0.231307210290118</v>
      </c>
      <c r="P11" s="19" t="n">
        <v>0.235850397886455</v>
      </c>
      <c r="Q11" s="19" t="n">
        <v>0.243845774910808</v>
      </c>
      <c r="R11" s="19" t="n">
        <v>0.296735256187053</v>
      </c>
      <c r="S11" s="19"/>
      <c r="T11" s="19" t="n">
        <v>0.44107420036822</v>
      </c>
      <c r="U11" s="19" t="n">
        <v>0.193869450738717</v>
      </c>
      <c r="V11" s="19" t="n">
        <v>0.232867890679116</v>
      </c>
      <c r="W11" s="19" t="n">
        <v>0.248226831010553</v>
      </c>
      <c r="X11" s="19"/>
      <c r="Y11" s="19" t="n">
        <v>0.276042552597286</v>
      </c>
      <c r="Z11" s="19" t="n">
        <v>0.202374328831583</v>
      </c>
      <c r="AA11" s="19" t="n">
        <v>0.203842736433044</v>
      </c>
      <c r="AB11" s="19" t="n">
        <v>0.276404493699611</v>
      </c>
      <c r="AC11" s="19" t="n">
        <v>0.312899917951811</v>
      </c>
      <c r="AD11" s="19" t="n">
        <v>0.198746221923127</v>
      </c>
      <c r="AE11" s="19"/>
      <c r="AF11" s="19" t="n">
        <v>0.255950945509673</v>
      </c>
      <c r="AG11" s="19"/>
      <c r="AH11" s="19" t="n">
        <v>0.247858565347289</v>
      </c>
      <c r="AI11" s="19"/>
      <c r="AJ11" s="19" t="n">
        <v>0.249238141977165</v>
      </c>
      <c r="AK11" s="19" t="n">
        <v>0.222078112015231</v>
      </c>
      <c r="AL11" s="19" t="n">
        <v>0.296466290359107</v>
      </c>
      <c r="AM11" s="19" t="n">
        <v>0.288744404650122</v>
      </c>
      <c r="AN11" s="19" t="n">
        <v>0.261511304834376</v>
      </c>
      <c r="AO11" s="19" t="n">
        <v>0.211261066238799</v>
      </c>
      <c r="AP11" s="19" t="n">
        <v>0.189955387169164</v>
      </c>
    </row>
    <row r="12">
      <c r="B12" s="20" t="s">
        <v>138</v>
      </c>
      <c r="C12" s="19" t="n">
        <v>0.062578948671847</v>
      </c>
      <c r="D12" s="19" t="n">
        <v>0.0612569416164854</v>
      </c>
      <c r="E12" s="19" t="n">
        <v>0.0639042394663721</v>
      </c>
      <c r="F12" s="19"/>
      <c r="G12" s="19" t="n">
        <v>0.0982849987468617</v>
      </c>
      <c r="H12" s="19" t="n">
        <v>0.10129534149402</v>
      </c>
      <c r="I12" s="19" t="n">
        <v>0.0936834200089443</v>
      </c>
      <c r="J12" s="19" t="n">
        <v>0.0401523505010443</v>
      </c>
      <c r="K12" s="19" t="n">
        <v>0.028604375021071</v>
      </c>
      <c r="L12" s="19" t="n">
        <v>0.033460737115202</v>
      </c>
      <c r="M12" s="19"/>
      <c r="N12" s="19" t="n">
        <v>0.0527670140815382</v>
      </c>
      <c r="O12" s="19" t="n">
        <v>0.0670111451692716</v>
      </c>
      <c r="P12" s="19" t="n">
        <v>0.0567416452638881</v>
      </c>
      <c r="Q12" s="19" t="n">
        <v>0.0444912925142846</v>
      </c>
      <c r="R12" s="19" t="n">
        <v>0.110034167925946</v>
      </c>
      <c r="S12" s="19"/>
      <c r="T12" s="19" t="n">
        <v>0.0653769886304312</v>
      </c>
      <c r="U12" s="19" t="n">
        <v>0.0634544706641521</v>
      </c>
      <c r="V12" s="19" t="n">
        <v>0.089163448900827</v>
      </c>
      <c r="W12" s="19" t="n">
        <v>0.0546807806052466</v>
      </c>
      <c r="X12" s="19"/>
      <c r="Y12" s="19" t="n">
        <v>0.0767817027543663</v>
      </c>
      <c r="Z12" s="19" t="n">
        <v>0.0699643254727716</v>
      </c>
      <c r="AA12" s="19" t="n">
        <v>0.0281143503327985</v>
      </c>
      <c r="AB12" s="19" t="n">
        <v>0.0901496612812156</v>
      </c>
      <c r="AC12" s="19" t="n">
        <v>0.0761222719026676</v>
      </c>
      <c r="AD12" s="19" t="n">
        <v>0.0583768097831733</v>
      </c>
      <c r="AE12" s="19"/>
      <c r="AF12" s="19" t="n">
        <v>0.0581948102705692</v>
      </c>
      <c r="AG12" s="19"/>
      <c r="AH12" s="19" t="n">
        <v>0.0596297012993179</v>
      </c>
      <c r="AI12" s="19"/>
      <c r="AJ12" s="19" t="n">
        <v>0.0636550410708439</v>
      </c>
      <c r="AK12" s="19" t="n">
        <v>0.0506071566724393</v>
      </c>
      <c r="AL12" s="19" t="n">
        <v>0.0737724284680319</v>
      </c>
      <c r="AM12" s="19" t="n">
        <v>0.0920201853637001</v>
      </c>
      <c r="AN12" s="19" t="n">
        <v>0.0208850902183818</v>
      </c>
      <c r="AO12" s="19" t="n">
        <v>0.080890184984927</v>
      </c>
      <c r="AP12" s="19" t="n">
        <v>0.0554640697309776</v>
      </c>
    </row>
    <row r="13">
      <c r="B13" s="20" t="s">
        <v>139</v>
      </c>
      <c r="C13" s="19" t="n">
        <v>0.0349784142862775</v>
      </c>
      <c r="D13" s="19" t="n">
        <v>0.0392054156443339</v>
      </c>
      <c r="E13" s="19" t="n">
        <v>0.0307409134608793</v>
      </c>
      <c r="F13" s="19"/>
      <c r="G13" s="19" t="n">
        <v>0.042457836645028</v>
      </c>
      <c r="H13" s="19" t="n">
        <v>0.022353372437141</v>
      </c>
      <c r="I13" s="19" t="n">
        <v>0.014708000118931</v>
      </c>
      <c r="J13" s="19" t="n">
        <v>0.068822660666522</v>
      </c>
      <c r="K13" s="19" t="n">
        <v>0.0350372097627784</v>
      </c>
      <c r="L13" s="19" t="n">
        <v>0.0301586269348852</v>
      </c>
      <c r="M13" s="19"/>
      <c r="N13" s="19" t="n">
        <v>0.0263102052807492</v>
      </c>
      <c r="O13" s="19" t="n">
        <v>0.0251103531369474</v>
      </c>
      <c r="P13" s="19" t="n">
        <v>0.0181890007830844</v>
      </c>
      <c r="Q13" s="19" t="n">
        <v>0.0453634255310042</v>
      </c>
      <c r="R13" s="19" t="n">
        <v>0.0612178964369698</v>
      </c>
      <c r="S13" s="19"/>
      <c r="T13" s="19" t="n">
        <v>0.0623311552846348</v>
      </c>
      <c r="U13" s="19" t="n">
        <v>0.0271724465932316</v>
      </c>
      <c r="V13" s="19" t="n">
        <v>0.0347991378457927</v>
      </c>
      <c r="W13" s="19" t="n">
        <v>0.0386868209189843</v>
      </c>
      <c r="X13" s="19"/>
      <c r="Y13" s="19" t="n">
        <v>0.0445402641073462</v>
      </c>
      <c r="Z13" s="19" t="n">
        <v>0.0364622214440552</v>
      </c>
      <c r="AA13" s="19" t="n">
        <v>0.0305253572008152</v>
      </c>
      <c r="AB13" s="19" t="n">
        <v>0.0148726377106992</v>
      </c>
      <c r="AC13" s="19" t="n">
        <v>0.0532291084566466</v>
      </c>
      <c r="AD13" s="19" t="n">
        <v>0</v>
      </c>
      <c r="AE13" s="19"/>
      <c r="AF13" s="19" t="n">
        <v>0.0272907344010685</v>
      </c>
      <c r="AG13" s="19"/>
      <c r="AH13" s="19" t="n">
        <v>0.0334243717334601</v>
      </c>
      <c r="AI13" s="19"/>
      <c r="AJ13" s="19" t="n">
        <v>0.0228994928449037</v>
      </c>
      <c r="AK13" s="19" t="n">
        <v>0.0322658038274191</v>
      </c>
      <c r="AL13" s="19" t="n">
        <v>0.0213662798579098</v>
      </c>
      <c r="AM13" s="19" t="n">
        <v>0.0421014466378071</v>
      </c>
      <c r="AN13" s="19" t="n">
        <v>0.105031386930256</v>
      </c>
      <c r="AO13" s="19" t="n">
        <v>0.0147890994002077</v>
      </c>
      <c r="AP13" s="19" t="n">
        <v>0.045256290547961</v>
      </c>
    </row>
    <row r="14">
      <c r="B14" s="20" t="s">
        <v>60</v>
      </c>
      <c r="C14" s="21" t="n">
        <v>0.465253110786778</v>
      </c>
      <c r="D14" s="21" t="n">
        <v>0.388856718414204</v>
      </c>
      <c r="E14" s="21" t="n">
        <v>0.54183926449577</v>
      </c>
      <c r="F14" s="21"/>
      <c r="G14" s="21" t="n">
        <v>0.236898212322943</v>
      </c>
      <c r="H14" s="21" t="n">
        <v>0.355357382937411</v>
      </c>
      <c r="I14" s="21" t="n">
        <v>0.349610596177278</v>
      </c>
      <c r="J14" s="21" t="n">
        <v>0.576827705005564</v>
      </c>
      <c r="K14" s="21" t="n">
        <v>0.558504965964204</v>
      </c>
      <c r="L14" s="21" t="n">
        <v>0.593520625717802</v>
      </c>
      <c r="M14" s="21"/>
      <c r="N14" s="21" t="n">
        <v>0.527236082915084</v>
      </c>
      <c r="O14" s="21" t="n">
        <v>0.456974106193548</v>
      </c>
      <c r="P14" s="21" t="n">
        <v>0.527809192531411</v>
      </c>
      <c r="Q14" s="21" t="n">
        <v>0.453632164648282</v>
      </c>
      <c r="R14" s="21" t="n">
        <v>0.354399360231985</v>
      </c>
      <c r="S14" s="21"/>
      <c r="T14" s="21" t="n">
        <v>0.191954047603166</v>
      </c>
      <c r="U14" s="21" t="n">
        <v>0.53251474593105</v>
      </c>
      <c r="V14" s="21" t="n">
        <v>0.52857612522272</v>
      </c>
      <c r="W14" s="21" t="n">
        <v>0.427669749661237</v>
      </c>
      <c r="X14" s="21"/>
      <c r="Y14" s="21" t="n">
        <v>0.376123723106741</v>
      </c>
      <c r="Z14" s="21" t="n">
        <v>0.416926191492345</v>
      </c>
      <c r="AA14" s="21" t="n">
        <v>0.601319309934022</v>
      </c>
      <c r="AB14" s="21" t="n">
        <v>0.450891379403516</v>
      </c>
      <c r="AC14" s="21" t="n">
        <v>0.313891261426557</v>
      </c>
      <c r="AD14" s="21" t="n">
        <v>0.653632242902481</v>
      </c>
      <c r="AE14" s="21"/>
      <c r="AF14" s="21" t="n">
        <v>0.466818581633948</v>
      </c>
      <c r="AG14" s="21"/>
      <c r="AH14" s="21" t="n">
        <v>0.461754955107553</v>
      </c>
      <c r="AI14" s="21"/>
      <c r="AJ14" s="21" t="n">
        <v>0.446597343579865</v>
      </c>
      <c r="AK14" s="21" t="n">
        <v>0.516025711919246</v>
      </c>
      <c r="AL14" s="21" t="n">
        <v>0.450210398717376</v>
      </c>
      <c r="AM14" s="21" t="n">
        <v>0.336347466586997</v>
      </c>
      <c r="AN14" s="21" t="n">
        <v>0.490099968744195</v>
      </c>
      <c r="AO14" s="21" t="n">
        <v>0.56369853588657</v>
      </c>
      <c r="AP14" s="21" t="n">
        <v>0.458632861688362</v>
      </c>
    </row>
    <row r="15">
      <c r="B15" s="18"/>
    </row>
    <row r="16">
      <c r="B16" t="s">
        <v>65</v>
      </c>
    </row>
    <row r="17">
      <c r="B17" t="s">
        <v>66</v>
      </c>
    </row>
    <row r="19">
      <c r="B19" s="9" t="str">
        <f>=HYPERLINK("#'Contents'!A1", "Return to Contents")</f>
      </c>
    </row>
  </sheetData>
  <mergeCells count="9">
    <mergeCell ref="D5:E5"/>
    <mergeCell ref="G5:L5"/>
    <mergeCell ref="N5:R5"/>
    <mergeCell ref="T5:W5"/>
    <mergeCell ref="Y5:AD5"/>
    <mergeCell ref="AF5:AF5"/>
    <mergeCell ref="AH5:AH5"/>
    <mergeCell ref="AJ5:AP5"/>
    <mergeCell ref="D2:AJ2"/>
  </mergeCells>
  <pageMargins left="0.7" right="0.7" top="0.75" bottom="0.75" header="0.3" footer="0.3"/>
  <pageSetup paperSize="9" orientation="portrait" horizontalDpi="300" verticalDpi="300" r:id="rId2"/>
  <drawing r:id="rId1"/>
</worksheet>
</file>

<file path=xl/worksheets/sheet16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2.21" hidden="0" customWidth="1"/>
    <col min="20" max="20" width="10.71" hidden="0" customWidth="1"/>
    <col min="21" max="21" width="10.71" hidden="0" customWidth="1"/>
    <col min="22" max="22" width="10.71" hidden="0" customWidth="1"/>
    <col min="23" max="23" width="10.71" hidden="0" customWidth="1"/>
    <col min="24" max="24" width="2.2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2.21" hidden="0" customWidth="1"/>
    <col min="34" max="34" width="10.71" hidden="0" customWidth="1"/>
    <col min="35" max="35" width="2.2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s>
  <sheetData>
    <row r="2" ht="40" customHeight="1">
      <c r="D2" s="16" t="s">
        <v>519</v>
      </c>
    </row>
    <row r="5" ht="30" customHeight="1">
      <c r="B5" s="17"/>
      <c r="C5" s="17"/>
      <c r="D5" s="17" t="s">
        <v>51</v>
      </c>
      <c r="E5" s="17"/>
      <c r="F5" s="17"/>
      <c r="G5" s="17" t="s">
        <v>52</v>
      </c>
      <c r="H5" s="17"/>
      <c r="I5" s="17"/>
      <c r="J5" s="17"/>
      <c r="K5" s="17"/>
      <c r="L5" s="17"/>
      <c r="M5" s="17"/>
      <c r="N5" s="17" t="s">
        <v>53</v>
      </c>
      <c r="O5" s="17"/>
      <c r="P5" s="17"/>
      <c r="Q5" s="17"/>
      <c r="R5" s="17"/>
      <c r="S5" s="17"/>
      <c r="T5" s="17" t="s">
        <v>54</v>
      </c>
      <c r="U5" s="17"/>
      <c r="V5" s="17"/>
      <c r="W5" s="17"/>
      <c r="X5" s="17"/>
      <c r="Y5" s="17" t="s">
        <v>55</v>
      </c>
      <c r="Z5" s="17"/>
      <c r="AA5" s="17"/>
      <c r="AB5" s="17"/>
      <c r="AC5" s="17"/>
      <c r="AD5" s="17"/>
      <c r="AE5" s="17"/>
      <c r="AF5" s="17" t="s">
        <v>42</v>
      </c>
      <c r="AG5" s="17"/>
      <c r="AH5" s="17" t="s">
        <v>43</v>
      </c>
      <c r="AI5" s="17"/>
      <c r="AJ5" s="17" t="s">
        <v>56</v>
      </c>
      <c r="AK5" s="17"/>
      <c r="AL5" s="17"/>
      <c r="AM5" s="17"/>
      <c r="AN5" s="17"/>
      <c r="AO5" s="17"/>
      <c r="AP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R6" s="13" t="s">
        <v>31</v>
      </c>
      <c r="T6" s="13" t="s">
        <v>32</v>
      </c>
      <c r="U6" s="13" t="s">
        <v>33</v>
      </c>
      <c r="V6" s="13" t="s">
        <v>34</v>
      </c>
      <c r="W6" s="13" t="s">
        <v>35</v>
      </c>
      <c r="Y6" s="13" t="s">
        <v>36</v>
      </c>
      <c r="Z6" s="13" t="s">
        <v>37</v>
      </c>
      <c r="AA6" s="13" t="s">
        <v>38</v>
      </c>
      <c r="AB6" s="13" t="s">
        <v>39</v>
      </c>
      <c r="AC6" s="13" t="s">
        <v>40</v>
      </c>
      <c r="AD6" s="13" t="s">
        <v>41</v>
      </c>
      <c r="AF6" s="13" t="s">
        <v>42</v>
      </c>
      <c r="AH6" s="13" t="s">
        <v>43</v>
      </c>
      <c r="AJ6" s="13" t="s">
        <v>44</v>
      </c>
      <c r="AK6" s="13" t="s">
        <v>45</v>
      </c>
      <c r="AL6" s="13" t="s">
        <v>46</v>
      </c>
      <c r="AM6" s="13" t="s">
        <v>47</v>
      </c>
      <c r="AN6" s="13" t="s">
        <v>48</v>
      </c>
      <c r="AO6" s="13" t="s">
        <v>49</v>
      </c>
      <c r="AP6" s="13" t="s">
        <v>50</v>
      </c>
    </row>
    <row r="7" ht="30" customHeight="1">
      <c r="B7" s="11" t="s">
        <v>19</v>
      </c>
      <c r="C7" s="11" t="n">
        <v>1001</v>
      </c>
      <c r="D7" s="11" t="n">
        <v>498</v>
      </c>
      <c r="E7" s="11" t="n">
        <v>503</v>
      </c>
      <c r="F7" s="11"/>
      <c r="G7" s="11" t="n">
        <v>125</v>
      </c>
      <c r="H7" s="11" t="n">
        <v>185</v>
      </c>
      <c r="I7" s="11" t="n">
        <v>192</v>
      </c>
      <c r="J7" s="11" t="n">
        <v>175</v>
      </c>
      <c r="K7" s="11" t="n">
        <v>131</v>
      </c>
      <c r="L7" s="11" t="n">
        <v>193</v>
      </c>
      <c r="M7" s="11"/>
      <c r="N7" s="11" t="n">
        <v>55</v>
      </c>
      <c r="O7" s="11" t="n">
        <v>178</v>
      </c>
      <c r="P7" s="11" t="n">
        <v>209</v>
      </c>
      <c r="Q7" s="11" t="n">
        <v>374</v>
      </c>
      <c r="R7" s="11" t="n">
        <v>183</v>
      </c>
      <c r="S7" s="11"/>
      <c r="T7" s="11" t="n">
        <v>51</v>
      </c>
      <c r="U7" s="11" t="n">
        <v>158</v>
      </c>
      <c r="V7" s="11" t="n">
        <v>168</v>
      </c>
      <c r="W7" s="11" t="n">
        <v>523</v>
      </c>
      <c r="X7" s="11"/>
      <c r="Y7" s="11" t="n">
        <v>473</v>
      </c>
      <c r="Z7" s="11" t="n">
        <v>105</v>
      </c>
      <c r="AA7" s="11" t="n">
        <v>228</v>
      </c>
      <c r="AB7" s="11" t="n">
        <v>58</v>
      </c>
      <c r="AC7" s="11" t="n">
        <v>67</v>
      </c>
      <c r="AD7" s="11" t="n">
        <v>60</v>
      </c>
      <c r="AE7" s="11"/>
      <c r="AF7" s="11" t="n">
        <v>484</v>
      </c>
      <c r="AG7" s="11"/>
      <c r="AH7" s="11" t="n">
        <v>939</v>
      </c>
      <c r="AI7" s="11"/>
      <c r="AJ7" s="11" t="n">
        <v>270</v>
      </c>
      <c r="AK7" s="11" t="n">
        <v>188</v>
      </c>
      <c r="AL7" s="11" t="n">
        <v>196</v>
      </c>
      <c r="AM7" s="11" t="n">
        <v>89</v>
      </c>
      <c r="AN7" s="11" t="n">
        <v>62</v>
      </c>
      <c r="AO7" s="11" t="n">
        <v>98</v>
      </c>
      <c r="AP7" s="11" t="n">
        <v>98</v>
      </c>
    </row>
    <row r="8" ht="30" customHeight="1">
      <c r="B8" s="12" t="s">
        <v>20</v>
      </c>
      <c r="C8" s="12" t="n">
        <v>1001</v>
      </c>
      <c r="D8" s="12" t="n">
        <v>501</v>
      </c>
      <c r="E8" s="12" t="n">
        <v>500</v>
      </c>
      <c r="F8" s="12"/>
      <c r="G8" s="12" t="n">
        <v>108</v>
      </c>
      <c r="H8" s="12" t="n">
        <v>174</v>
      </c>
      <c r="I8" s="12" t="n">
        <v>165</v>
      </c>
      <c r="J8" s="12" t="n">
        <v>172</v>
      </c>
      <c r="K8" s="12" t="n">
        <v>152</v>
      </c>
      <c r="L8" s="12" t="n">
        <v>230</v>
      </c>
      <c r="M8" s="12"/>
      <c r="N8" s="12" t="n">
        <v>68</v>
      </c>
      <c r="O8" s="12" t="n">
        <v>207</v>
      </c>
      <c r="P8" s="12" t="n">
        <v>264</v>
      </c>
      <c r="Q8" s="12" t="n">
        <v>311</v>
      </c>
      <c r="R8" s="12" t="n">
        <v>149</v>
      </c>
      <c r="S8" s="12"/>
      <c r="T8" s="12" t="n">
        <v>49</v>
      </c>
      <c r="U8" s="12" t="n">
        <v>181</v>
      </c>
      <c r="V8" s="12" t="n">
        <v>180</v>
      </c>
      <c r="W8" s="12" t="n">
        <v>487</v>
      </c>
      <c r="X8" s="12"/>
      <c r="Y8" s="12" t="n">
        <v>424</v>
      </c>
      <c r="Z8" s="12" t="n">
        <v>104</v>
      </c>
      <c r="AA8" s="12" t="n">
        <v>272</v>
      </c>
      <c r="AB8" s="12" t="n">
        <v>65</v>
      </c>
      <c r="AC8" s="12" t="n">
        <v>57</v>
      </c>
      <c r="AD8" s="12" t="n">
        <v>67</v>
      </c>
      <c r="AE8" s="12"/>
      <c r="AF8" s="12" t="n">
        <v>498</v>
      </c>
      <c r="AG8" s="12"/>
      <c r="AH8" s="12" t="n">
        <v>939</v>
      </c>
      <c r="AI8" s="12"/>
      <c r="AJ8" s="12" t="n">
        <v>241</v>
      </c>
      <c r="AK8" s="12" t="n">
        <v>190</v>
      </c>
      <c r="AL8" s="12" t="n">
        <v>170</v>
      </c>
      <c r="AM8" s="12" t="n">
        <v>93</v>
      </c>
      <c r="AN8" s="12" t="n">
        <v>76</v>
      </c>
      <c r="AO8" s="12" t="n">
        <v>86</v>
      </c>
      <c r="AP8" s="12" t="n">
        <v>145</v>
      </c>
    </row>
    <row r="9">
      <c r="B9" s="20" t="s">
        <v>135</v>
      </c>
      <c r="C9" s="19" t="n">
        <v>0.0381440609797812</v>
      </c>
      <c r="D9" s="19" t="n">
        <v>0.0513710127679044</v>
      </c>
      <c r="E9" s="19" t="n">
        <v>0.0248842547076947</v>
      </c>
      <c r="F9" s="19"/>
      <c r="G9" s="19" t="n">
        <v>0.0841987344061374</v>
      </c>
      <c r="H9" s="19" t="n">
        <v>0.0562054827304668</v>
      </c>
      <c r="I9" s="19" t="n">
        <v>0.0435286664448149</v>
      </c>
      <c r="J9" s="19" t="n">
        <v>0.0422610824974436</v>
      </c>
      <c r="K9" s="19" t="n">
        <v>0.0275800173849034</v>
      </c>
      <c r="L9" s="19" t="n">
        <v>0.00286400108124331</v>
      </c>
      <c r="M9" s="19"/>
      <c r="N9" s="19" t="n">
        <v>0.0310440510838982</v>
      </c>
      <c r="O9" s="19" t="n">
        <v>0.0349691712145105</v>
      </c>
      <c r="P9" s="19" t="n">
        <v>0.0290923761356053</v>
      </c>
      <c r="Q9" s="19" t="n">
        <v>0.0347378948323056</v>
      </c>
      <c r="R9" s="19" t="n">
        <v>0.0695527496506713</v>
      </c>
      <c r="S9" s="19"/>
      <c r="T9" s="19" t="n">
        <v>0.0824284592504815</v>
      </c>
      <c r="U9" s="19" t="n">
        <v>0.0363881763251217</v>
      </c>
      <c r="V9" s="19" t="n">
        <v>0.0279219659730488</v>
      </c>
      <c r="W9" s="19" t="n">
        <v>0.039915773936692</v>
      </c>
      <c r="X9" s="19"/>
      <c r="Y9" s="19" t="n">
        <v>0.0569788843221586</v>
      </c>
      <c r="Z9" s="19" t="n">
        <v>0.0778230188928981</v>
      </c>
      <c r="AA9" s="19" t="n">
        <v>0.00242023206001484</v>
      </c>
      <c r="AB9" s="19" t="n">
        <v>0.0148726377106992</v>
      </c>
      <c r="AC9" s="19" t="n">
        <v>0.0566127725833503</v>
      </c>
      <c r="AD9" s="19" t="n">
        <v>0</v>
      </c>
      <c r="AE9" s="19"/>
      <c r="AF9" s="19" t="n">
        <v>0.0353515636601354</v>
      </c>
      <c r="AG9" s="19"/>
      <c r="AH9" s="19" t="n">
        <v>0.0369109520494387</v>
      </c>
      <c r="AI9" s="19"/>
      <c r="AJ9" s="19" t="n">
        <v>0.0597489979192792</v>
      </c>
      <c r="AK9" s="19" t="n">
        <v>0.027128212882677</v>
      </c>
      <c r="AL9" s="19" t="n">
        <v>0.0356092113258641</v>
      </c>
      <c r="AM9" s="19" t="n">
        <v>0.0530474549336045</v>
      </c>
      <c r="AN9" s="19" t="n">
        <v>0.0204884290063998</v>
      </c>
      <c r="AO9" s="19" t="n">
        <v>0.0393847854729111</v>
      </c>
      <c r="AP9" s="19" t="n">
        <v>0.0186009979663943</v>
      </c>
    </row>
    <row r="10">
      <c r="B10" s="20" t="s">
        <v>136</v>
      </c>
      <c r="C10" s="19" t="n">
        <v>0.0742536549324971</v>
      </c>
      <c r="D10" s="19" t="n">
        <v>0.095004465551823</v>
      </c>
      <c r="E10" s="19" t="n">
        <v>0.0534513012830281</v>
      </c>
      <c r="F10" s="19"/>
      <c r="G10" s="19" t="n">
        <v>0.149219950894329</v>
      </c>
      <c r="H10" s="19" t="n">
        <v>0.105492137933213</v>
      </c>
      <c r="I10" s="19" t="n">
        <v>0.112318990341745</v>
      </c>
      <c r="J10" s="19" t="n">
        <v>0.044293125732199</v>
      </c>
      <c r="K10" s="19" t="n">
        <v>0.0419224370356619</v>
      </c>
      <c r="L10" s="19" t="n">
        <v>0.0318728350358318</v>
      </c>
      <c r="M10" s="19"/>
      <c r="N10" s="19" t="n">
        <v>0.0326213948456802</v>
      </c>
      <c r="O10" s="19" t="n">
        <v>0.0591655177973922</v>
      </c>
      <c r="P10" s="19" t="n">
        <v>0.0715865325424534</v>
      </c>
      <c r="Q10" s="19" t="n">
        <v>0.0710182444111406</v>
      </c>
      <c r="R10" s="19" t="n">
        <v>0.126959525407797</v>
      </c>
      <c r="S10" s="19"/>
      <c r="T10" s="19" t="n">
        <v>0.0890951438391819</v>
      </c>
      <c r="U10" s="19" t="n">
        <v>0.0575082219082685</v>
      </c>
      <c r="V10" s="19" t="n">
        <v>0.0703016532205207</v>
      </c>
      <c r="W10" s="19" t="n">
        <v>0.0842915451165126</v>
      </c>
      <c r="X10" s="19"/>
      <c r="Y10" s="19" t="n">
        <v>0.107805732164732</v>
      </c>
      <c r="Z10" s="19" t="n">
        <v>0.0681788074010588</v>
      </c>
      <c r="AA10" s="19" t="n">
        <v>0.0268846873254251</v>
      </c>
      <c r="AB10" s="19" t="n">
        <v>0.0246028526031389</v>
      </c>
      <c r="AC10" s="19" t="n">
        <v>0.155563264234997</v>
      </c>
      <c r="AD10" s="19" t="n">
        <v>0.0547682376994826</v>
      </c>
      <c r="AE10" s="19"/>
      <c r="AF10" s="19" t="n">
        <v>0.0574632404391107</v>
      </c>
      <c r="AG10" s="19"/>
      <c r="AH10" s="19" t="n">
        <v>0.0751095847904764</v>
      </c>
      <c r="AI10" s="19"/>
      <c r="AJ10" s="19" t="n">
        <v>0.0957685659822996</v>
      </c>
      <c r="AK10" s="19" t="n">
        <v>0.0622395873674424</v>
      </c>
      <c r="AL10" s="19" t="n">
        <v>0.05526110828968</v>
      </c>
      <c r="AM10" s="19" t="n">
        <v>0.0799734073422563</v>
      </c>
      <c r="AN10" s="19" t="n">
        <v>0.0707814875633184</v>
      </c>
      <c r="AO10" s="19" t="n">
        <v>0.0751724434439188</v>
      </c>
      <c r="AP10" s="19" t="n">
        <v>0.0741105110539079</v>
      </c>
    </row>
    <row r="11">
      <c r="B11" s="20" t="s">
        <v>137</v>
      </c>
      <c r="C11" s="19" t="n">
        <v>0.213536701638827</v>
      </c>
      <c r="D11" s="19" t="n">
        <v>0.218935476018683</v>
      </c>
      <c r="E11" s="19" t="n">
        <v>0.208124517219445</v>
      </c>
      <c r="F11" s="19"/>
      <c r="G11" s="19" t="n">
        <v>0.27806358236286</v>
      </c>
      <c r="H11" s="19" t="n">
        <v>0.225519102577906</v>
      </c>
      <c r="I11" s="19" t="n">
        <v>0.235330005066547</v>
      </c>
      <c r="J11" s="19" t="n">
        <v>0.19717168121304</v>
      </c>
      <c r="K11" s="19" t="n">
        <v>0.219275264092079</v>
      </c>
      <c r="L11" s="19" t="n">
        <v>0.166952950271062</v>
      </c>
      <c r="M11" s="19"/>
      <c r="N11" s="19" t="n">
        <v>0.25114872965696</v>
      </c>
      <c r="O11" s="19" t="n">
        <v>0.223580771240314</v>
      </c>
      <c r="P11" s="19" t="n">
        <v>0.188616809978764</v>
      </c>
      <c r="Q11" s="19" t="n">
        <v>0.210439318421709</v>
      </c>
      <c r="R11" s="19" t="n">
        <v>0.235805517780551</v>
      </c>
      <c r="S11" s="19"/>
      <c r="T11" s="19" t="n">
        <v>0.406930690954092</v>
      </c>
      <c r="U11" s="19" t="n">
        <v>0.177822271017253</v>
      </c>
      <c r="V11" s="19" t="n">
        <v>0.221374334557138</v>
      </c>
      <c r="W11" s="19" t="n">
        <v>0.208862162711023</v>
      </c>
      <c r="X11" s="19"/>
      <c r="Y11" s="19" t="n">
        <v>0.221263728900988</v>
      </c>
      <c r="Z11" s="19" t="n">
        <v>0.135969856220262</v>
      </c>
      <c r="AA11" s="19" t="n">
        <v>0.181611968723766</v>
      </c>
      <c r="AB11" s="19" t="n">
        <v>0.35081270954077</v>
      </c>
      <c r="AC11" s="19" t="n">
        <v>0.298797066574231</v>
      </c>
      <c r="AD11" s="19" t="n">
        <v>0.20790925116593</v>
      </c>
      <c r="AE11" s="19"/>
      <c r="AF11" s="19" t="n">
        <v>0.213153196726013</v>
      </c>
      <c r="AG11" s="19"/>
      <c r="AH11" s="19" t="n">
        <v>0.213382435137268</v>
      </c>
      <c r="AI11" s="19"/>
      <c r="AJ11" s="19" t="n">
        <v>0.21929548843654</v>
      </c>
      <c r="AK11" s="19" t="n">
        <v>0.154168587780702</v>
      </c>
      <c r="AL11" s="19" t="n">
        <v>0.271104153877599</v>
      </c>
      <c r="AM11" s="19" t="n">
        <v>0.286855711655681</v>
      </c>
      <c r="AN11" s="19" t="n">
        <v>0.225259855833776</v>
      </c>
      <c r="AO11" s="19" t="n">
        <v>0.212330814918151</v>
      </c>
      <c r="AP11" s="19" t="n">
        <v>0.161810396409848</v>
      </c>
    </row>
    <row r="12">
      <c r="B12" s="20" t="s">
        <v>138</v>
      </c>
      <c r="C12" s="19" t="n">
        <v>0.14764388832912</v>
      </c>
      <c r="D12" s="19" t="n">
        <v>0.177036716477545</v>
      </c>
      <c r="E12" s="19" t="n">
        <v>0.118178051205044</v>
      </c>
      <c r="F12" s="19"/>
      <c r="G12" s="19" t="n">
        <v>0.211482589173315</v>
      </c>
      <c r="H12" s="19" t="n">
        <v>0.186835562405761</v>
      </c>
      <c r="I12" s="19" t="n">
        <v>0.177296991118482</v>
      </c>
      <c r="J12" s="19" t="n">
        <v>0.0924958781832744</v>
      </c>
      <c r="K12" s="19" t="n">
        <v>0.0828840321850891</v>
      </c>
      <c r="L12" s="19" t="n">
        <v>0.150796237843897</v>
      </c>
      <c r="M12" s="19"/>
      <c r="N12" s="19" t="n">
        <v>0.157701258899586</v>
      </c>
      <c r="O12" s="19" t="n">
        <v>0.171902064014526</v>
      </c>
      <c r="P12" s="19" t="n">
        <v>0.125085849655861</v>
      </c>
      <c r="Q12" s="19" t="n">
        <v>0.153487026939385</v>
      </c>
      <c r="R12" s="19" t="n">
        <v>0.138985469612242</v>
      </c>
      <c r="S12" s="19"/>
      <c r="T12" s="19" t="n">
        <v>0.103752918054255</v>
      </c>
      <c r="U12" s="19" t="n">
        <v>0.129959070080846</v>
      </c>
      <c r="V12" s="19" t="n">
        <v>0.128546970745015</v>
      </c>
      <c r="W12" s="19" t="n">
        <v>0.174405939625409</v>
      </c>
      <c r="X12" s="19"/>
      <c r="Y12" s="19" t="n">
        <v>0.154620564383694</v>
      </c>
      <c r="Z12" s="19" t="n">
        <v>0.20013178090463</v>
      </c>
      <c r="AA12" s="19" t="n">
        <v>0.144128222300143</v>
      </c>
      <c r="AB12" s="19" t="n">
        <v>0.143335342935582</v>
      </c>
      <c r="AC12" s="19" t="n">
        <v>0.148000297841573</v>
      </c>
      <c r="AD12" s="19" t="n">
        <v>0.0503307163873544</v>
      </c>
      <c r="AE12" s="19"/>
      <c r="AF12" s="19" t="n">
        <v>0.146741977634567</v>
      </c>
      <c r="AG12" s="19"/>
      <c r="AH12" s="19" t="n">
        <v>0.153664866078804</v>
      </c>
      <c r="AI12" s="19"/>
      <c r="AJ12" s="19" t="n">
        <v>0.141132973686084</v>
      </c>
      <c r="AK12" s="19" t="n">
        <v>0.172789318759176</v>
      </c>
      <c r="AL12" s="19" t="n">
        <v>0.138692654709758</v>
      </c>
      <c r="AM12" s="19" t="n">
        <v>0.134601854338843</v>
      </c>
      <c r="AN12" s="19" t="n">
        <v>0.0600717800805455</v>
      </c>
      <c r="AO12" s="19" t="n">
        <v>0.10965926850478</v>
      </c>
      <c r="AP12" s="19" t="n">
        <v>0.212804405952795</v>
      </c>
    </row>
    <row r="13">
      <c r="B13" s="20" t="s">
        <v>139</v>
      </c>
      <c r="C13" s="19" t="n">
        <v>0.0763182835007745</v>
      </c>
      <c r="D13" s="19" t="n">
        <v>0.0948317777931048</v>
      </c>
      <c r="E13" s="19" t="n">
        <v>0.057758803458207</v>
      </c>
      <c r="F13" s="19"/>
      <c r="G13" s="19" t="n">
        <v>0.060013819227657</v>
      </c>
      <c r="H13" s="19" t="n">
        <v>0.0842729232808223</v>
      </c>
      <c r="I13" s="19" t="n">
        <v>0.0696035235071832</v>
      </c>
      <c r="J13" s="19" t="n">
        <v>0.0918748876187689</v>
      </c>
      <c r="K13" s="19" t="n">
        <v>0.0545754222496716</v>
      </c>
      <c r="L13" s="19" t="n">
        <v>0.0855169950015179</v>
      </c>
      <c r="M13" s="19"/>
      <c r="N13" s="19" t="n">
        <v>0.066184175829073</v>
      </c>
      <c r="O13" s="19" t="n">
        <v>0.0732258809320346</v>
      </c>
      <c r="P13" s="19" t="n">
        <v>0.073742192573791</v>
      </c>
      <c r="Q13" s="19" t="n">
        <v>0.0870660338214198</v>
      </c>
      <c r="R13" s="19" t="n">
        <v>0.0683630850122201</v>
      </c>
      <c r="S13" s="19"/>
      <c r="T13" s="19" t="n">
        <v>0.0706437951313292</v>
      </c>
      <c r="U13" s="19" t="n">
        <v>0.0725606342888763</v>
      </c>
      <c r="V13" s="19" t="n">
        <v>0.0509966733091857</v>
      </c>
      <c r="W13" s="19" t="n">
        <v>0.090451961673926</v>
      </c>
      <c r="X13" s="19"/>
      <c r="Y13" s="19" t="n">
        <v>0.0988457766297575</v>
      </c>
      <c r="Z13" s="19" t="n">
        <v>0.0742949354595004</v>
      </c>
      <c r="AA13" s="19" t="n">
        <v>0.0721156525417262</v>
      </c>
      <c r="AB13" s="19" t="n">
        <v>0.0623067862441187</v>
      </c>
      <c r="AC13" s="19" t="n">
        <v>0.014660048919897</v>
      </c>
      <c r="AD13" s="19" t="n">
        <v>0.0333572859242033</v>
      </c>
      <c r="AE13" s="19"/>
      <c r="AF13" s="19" t="n">
        <v>0.078725603693343</v>
      </c>
      <c r="AG13" s="19"/>
      <c r="AH13" s="19" t="n">
        <v>0.0768816360569611</v>
      </c>
      <c r="AI13" s="19"/>
      <c r="AJ13" s="19" t="n">
        <v>0.0732594200246263</v>
      </c>
      <c r="AK13" s="19" t="n">
        <v>0.089601819805907</v>
      </c>
      <c r="AL13" s="19" t="n">
        <v>0.0538980132791194</v>
      </c>
      <c r="AM13" s="19" t="n">
        <v>0.122175949584647</v>
      </c>
      <c r="AN13" s="19" t="n">
        <v>0.0903432880409037</v>
      </c>
      <c r="AO13" s="19" t="n">
        <v>0.0576698472687615</v>
      </c>
      <c r="AP13" s="19" t="n">
        <v>0.064579403242575</v>
      </c>
    </row>
    <row r="14">
      <c r="B14" s="20" t="s">
        <v>60</v>
      </c>
      <c r="C14" s="21" t="n">
        <v>0.450103410619001</v>
      </c>
      <c r="D14" s="21" t="n">
        <v>0.362820551390941</v>
      </c>
      <c r="E14" s="21" t="n">
        <v>0.537603072126581</v>
      </c>
      <c r="F14" s="21"/>
      <c r="G14" s="21" t="n">
        <v>0.217021323935702</v>
      </c>
      <c r="H14" s="21" t="n">
        <v>0.341674791071831</v>
      </c>
      <c r="I14" s="21" t="n">
        <v>0.361921823521228</v>
      </c>
      <c r="J14" s="21" t="n">
        <v>0.531903344755274</v>
      </c>
      <c r="K14" s="21" t="n">
        <v>0.573762827052594</v>
      </c>
      <c r="L14" s="21" t="n">
        <v>0.561996980766448</v>
      </c>
      <c r="M14" s="21"/>
      <c r="N14" s="21" t="n">
        <v>0.461300389684803</v>
      </c>
      <c r="O14" s="21" t="n">
        <v>0.437156594801223</v>
      </c>
      <c r="P14" s="21" t="n">
        <v>0.511876239113525</v>
      </c>
      <c r="Q14" s="21" t="n">
        <v>0.443251481574041</v>
      </c>
      <c r="R14" s="21" t="n">
        <v>0.360333652536519</v>
      </c>
      <c r="S14" s="21"/>
      <c r="T14" s="21" t="n">
        <v>0.247148992770661</v>
      </c>
      <c r="U14" s="21" t="n">
        <v>0.525761626379635</v>
      </c>
      <c r="V14" s="21" t="n">
        <v>0.500858402195091</v>
      </c>
      <c r="W14" s="21" t="n">
        <v>0.402072616936438</v>
      </c>
      <c r="X14" s="21"/>
      <c r="Y14" s="21" t="n">
        <v>0.36048531359867</v>
      </c>
      <c r="Z14" s="21" t="n">
        <v>0.443601601121651</v>
      </c>
      <c r="AA14" s="21" t="n">
        <v>0.572839237048925</v>
      </c>
      <c r="AB14" s="21" t="n">
        <v>0.404069670965692</v>
      </c>
      <c r="AC14" s="21" t="n">
        <v>0.326366549845952</v>
      </c>
      <c r="AD14" s="21" t="n">
        <v>0.65363450882303</v>
      </c>
      <c r="AE14" s="21"/>
      <c r="AF14" s="21" t="n">
        <v>0.468564417846831</v>
      </c>
      <c r="AG14" s="21"/>
      <c r="AH14" s="21" t="n">
        <v>0.444050525887052</v>
      </c>
      <c r="AI14" s="21"/>
      <c r="AJ14" s="21" t="n">
        <v>0.410794553951171</v>
      </c>
      <c r="AK14" s="21" t="n">
        <v>0.494072473404095</v>
      </c>
      <c r="AL14" s="21" t="n">
        <v>0.44543485851798</v>
      </c>
      <c r="AM14" s="21" t="n">
        <v>0.323345622144968</v>
      </c>
      <c r="AN14" s="21" t="n">
        <v>0.533055159475057</v>
      </c>
      <c r="AO14" s="21" t="n">
        <v>0.505782840391478</v>
      </c>
      <c r="AP14" s="21" t="n">
        <v>0.468094285374479</v>
      </c>
    </row>
    <row r="15">
      <c r="B15" s="18"/>
    </row>
    <row r="16">
      <c r="B16" t="s">
        <v>65</v>
      </c>
    </row>
    <row r="17">
      <c r="B17" t="s">
        <v>66</v>
      </c>
    </row>
    <row r="19">
      <c r="B19" s="9" t="str">
        <f>=HYPERLINK("#'Contents'!A1", "Return to Contents")</f>
      </c>
    </row>
  </sheetData>
  <mergeCells count="9">
    <mergeCell ref="D5:E5"/>
    <mergeCell ref="G5:L5"/>
    <mergeCell ref="N5:R5"/>
    <mergeCell ref="T5:W5"/>
    <mergeCell ref="Y5:AD5"/>
    <mergeCell ref="AF5:AF5"/>
    <mergeCell ref="AH5:AH5"/>
    <mergeCell ref="AJ5:AP5"/>
    <mergeCell ref="D2:AJ2"/>
  </mergeCells>
  <pageMargins left="0.7" right="0.7" top="0.75" bottom="0.75" header="0.3" footer="0.3"/>
  <pageSetup paperSize="9" orientation="portrait" horizontalDpi="300" verticalDpi="300" r:id="rId2"/>
  <drawing r:id="rId1"/>
</worksheet>
</file>

<file path=xl/worksheets/sheet16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2.21" hidden="0" customWidth="1"/>
    <col min="20" max="20" width="10.71" hidden="0" customWidth="1"/>
    <col min="21" max="21" width="10.71" hidden="0" customWidth="1"/>
    <col min="22" max="22" width="10.71" hidden="0" customWidth="1"/>
    <col min="23" max="23" width="10.71" hidden="0" customWidth="1"/>
    <col min="24" max="24" width="2.2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2.21" hidden="0" customWidth="1"/>
    <col min="34" max="34" width="10.71" hidden="0" customWidth="1"/>
    <col min="35" max="35" width="2.2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s>
  <sheetData>
    <row r="2" ht="40" customHeight="1">
      <c r="D2" s="16" t="s">
        <v>520</v>
      </c>
    </row>
    <row r="5" ht="30" customHeight="1">
      <c r="B5" s="17"/>
      <c r="C5" s="17"/>
      <c r="D5" s="17" t="s">
        <v>51</v>
      </c>
      <c r="E5" s="17"/>
      <c r="F5" s="17"/>
      <c r="G5" s="17" t="s">
        <v>52</v>
      </c>
      <c r="H5" s="17"/>
      <c r="I5" s="17"/>
      <c r="J5" s="17"/>
      <c r="K5" s="17"/>
      <c r="L5" s="17"/>
      <c r="M5" s="17"/>
      <c r="N5" s="17" t="s">
        <v>53</v>
      </c>
      <c r="O5" s="17"/>
      <c r="P5" s="17"/>
      <c r="Q5" s="17"/>
      <c r="R5" s="17"/>
      <c r="S5" s="17"/>
      <c r="T5" s="17" t="s">
        <v>54</v>
      </c>
      <c r="U5" s="17"/>
      <c r="V5" s="17"/>
      <c r="W5" s="17"/>
      <c r="X5" s="17"/>
      <c r="Y5" s="17" t="s">
        <v>55</v>
      </c>
      <c r="Z5" s="17"/>
      <c r="AA5" s="17"/>
      <c r="AB5" s="17"/>
      <c r="AC5" s="17"/>
      <c r="AD5" s="17"/>
      <c r="AE5" s="17"/>
      <c r="AF5" s="17" t="s">
        <v>42</v>
      </c>
      <c r="AG5" s="17"/>
      <c r="AH5" s="17" t="s">
        <v>43</v>
      </c>
      <c r="AI5" s="17"/>
      <c r="AJ5" s="17" t="s">
        <v>56</v>
      </c>
      <c r="AK5" s="17"/>
      <c r="AL5" s="17"/>
      <c r="AM5" s="17"/>
      <c r="AN5" s="17"/>
      <c r="AO5" s="17"/>
      <c r="AP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R6" s="13" t="s">
        <v>31</v>
      </c>
      <c r="T6" s="13" t="s">
        <v>32</v>
      </c>
      <c r="U6" s="13" t="s">
        <v>33</v>
      </c>
      <c r="V6" s="13" t="s">
        <v>34</v>
      </c>
      <c r="W6" s="13" t="s">
        <v>35</v>
      </c>
      <c r="Y6" s="13" t="s">
        <v>36</v>
      </c>
      <c r="Z6" s="13" t="s">
        <v>37</v>
      </c>
      <c r="AA6" s="13" t="s">
        <v>38</v>
      </c>
      <c r="AB6" s="13" t="s">
        <v>39</v>
      </c>
      <c r="AC6" s="13" t="s">
        <v>40</v>
      </c>
      <c r="AD6" s="13" t="s">
        <v>41</v>
      </c>
      <c r="AF6" s="13" t="s">
        <v>42</v>
      </c>
      <c r="AH6" s="13" t="s">
        <v>43</v>
      </c>
      <c r="AJ6" s="13" t="s">
        <v>44</v>
      </c>
      <c r="AK6" s="13" t="s">
        <v>45</v>
      </c>
      <c r="AL6" s="13" t="s">
        <v>46</v>
      </c>
      <c r="AM6" s="13" t="s">
        <v>47</v>
      </c>
      <c r="AN6" s="13" t="s">
        <v>48</v>
      </c>
      <c r="AO6" s="13" t="s">
        <v>49</v>
      </c>
      <c r="AP6" s="13" t="s">
        <v>50</v>
      </c>
    </row>
    <row r="7" ht="30" customHeight="1">
      <c r="B7" s="11" t="s">
        <v>19</v>
      </c>
      <c r="C7" s="11" t="n">
        <v>1001</v>
      </c>
      <c r="D7" s="11" t="n">
        <v>498</v>
      </c>
      <c r="E7" s="11" t="n">
        <v>503</v>
      </c>
      <c r="F7" s="11"/>
      <c r="G7" s="11" t="n">
        <v>125</v>
      </c>
      <c r="H7" s="11" t="n">
        <v>185</v>
      </c>
      <c r="I7" s="11" t="n">
        <v>192</v>
      </c>
      <c r="J7" s="11" t="n">
        <v>175</v>
      </c>
      <c r="K7" s="11" t="n">
        <v>131</v>
      </c>
      <c r="L7" s="11" t="n">
        <v>193</v>
      </c>
      <c r="M7" s="11"/>
      <c r="N7" s="11" t="n">
        <v>55</v>
      </c>
      <c r="O7" s="11" t="n">
        <v>178</v>
      </c>
      <c r="P7" s="11" t="n">
        <v>209</v>
      </c>
      <c r="Q7" s="11" t="n">
        <v>374</v>
      </c>
      <c r="R7" s="11" t="n">
        <v>183</v>
      </c>
      <c r="S7" s="11"/>
      <c r="T7" s="11" t="n">
        <v>51</v>
      </c>
      <c r="U7" s="11" t="n">
        <v>158</v>
      </c>
      <c r="V7" s="11" t="n">
        <v>168</v>
      </c>
      <c r="W7" s="11" t="n">
        <v>523</v>
      </c>
      <c r="X7" s="11"/>
      <c r="Y7" s="11" t="n">
        <v>473</v>
      </c>
      <c r="Z7" s="11" t="n">
        <v>105</v>
      </c>
      <c r="AA7" s="11" t="n">
        <v>228</v>
      </c>
      <c r="AB7" s="11" t="n">
        <v>58</v>
      </c>
      <c r="AC7" s="11" t="n">
        <v>67</v>
      </c>
      <c r="AD7" s="11" t="n">
        <v>60</v>
      </c>
      <c r="AE7" s="11"/>
      <c r="AF7" s="11" t="n">
        <v>484</v>
      </c>
      <c r="AG7" s="11"/>
      <c r="AH7" s="11" t="n">
        <v>939</v>
      </c>
      <c r="AI7" s="11"/>
      <c r="AJ7" s="11" t="n">
        <v>270</v>
      </c>
      <c r="AK7" s="11" t="n">
        <v>188</v>
      </c>
      <c r="AL7" s="11" t="n">
        <v>196</v>
      </c>
      <c r="AM7" s="11" t="n">
        <v>89</v>
      </c>
      <c r="AN7" s="11" t="n">
        <v>62</v>
      </c>
      <c r="AO7" s="11" t="n">
        <v>98</v>
      </c>
      <c r="AP7" s="11" t="n">
        <v>98</v>
      </c>
    </row>
    <row r="8" ht="30" customHeight="1">
      <c r="B8" s="12" t="s">
        <v>20</v>
      </c>
      <c r="C8" s="12" t="n">
        <v>1001</v>
      </c>
      <c r="D8" s="12" t="n">
        <v>501</v>
      </c>
      <c r="E8" s="12" t="n">
        <v>500</v>
      </c>
      <c r="F8" s="12"/>
      <c r="G8" s="12" t="n">
        <v>108</v>
      </c>
      <c r="H8" s="12" t="n">
        <v>174</v>
      </c>
      <c r="I8" s="12" t="n">
        <v>165</v>
      </c>
      <c r="J8" s="12" t="n">
        <v>172</v>
      </c>
      <c r="K8" s="12" t="n">
        <v>152</v>
      </c>
      <c r="L8" s="12" t="n">
        <v>230</v>
      </c>
      <c r="M8" s="12"/>
      <c r="N8" s="12" t="n">
        <v>68</v>
      </c>
      <c r="O8" s="12" t="n">
        <v>207</v>
      </c>
      <c r="P8" s="12" t="n">
        <v>264</v>
      </c>
      <c r="Q8" s="12" t="n">
        <v>311</v>
      </c>
      <c r="R8" s="12" t="n">
        <v>149</v>
      </c>
      <c r="S8" s="12"/>
      <c r="T8" s="12" t="n">
        <v>49</v>
      </c>
      <c r="U8" s="12" t="n">
        <v>181</v>
      </c>
      <c r="V8" s="12" t="n">
        <v>180</v>
      </c>
      <c r="W8" s="12" t="n">
        <v>487</v>
      </c>
      <c r="X8" s="12"/>
      <c r="Y8" s="12" t="n">
        <v>424</v>
      </c>
      <c r="Z8" s="12" t="n">
        <v>104</v>
      </c>
      <c r="AA8" s="12" t="n">
        <v>272</v>
      </c>
      <c r="AB8" s="12" t="n">
        <v>65</v>
      </c>
      <c r="AC8" s="12" t="n">
        <v>57</v>
      </c>
      <c r="AD8" s="12" t="n">
        <v>67</v>
      </c>
      <c r="AE8" s="12"/>
      <c r="AF8" s="12" t="n">
        <v>498</v>
      </c>
      <c r="AG8" s="12"/>
      <c r="AH8" s="12" t="n">
        <v>939</v>
      </c>
      <c r="AI8" s="12"/>
      <c r="AJ8" s="12" t="n">
        <v>241</v>
      </c>
      <c r="AK8" s="12" t="n">
        <v>190</v>
      </c>
      <c r="AL8" s="12" t="n">
        <v>170</v>
      </c>
      <c r="AM8" s="12" t="n">
        <v>93</v>
      </c>
      <c r="AN8" s="12" t="n">
        <v>76</v>
      </c>
      <c r="AO8" s="12" t="n">
        <v>86</v>
      </c>
      <c r="AP8" s="12" t="n">
        <v>145</v>
      </c>
    </row>
    <row r="9">
      <c r="B9" s="20" t="s">
        <v>135</v>
      </c>
      <c r="C9" s="19" t="n">
        <v>0.023045720866628</v>
      </c>
      <c r="D9" s="19" t="n">
        <v>0.0336825719068259</v>
      </c>
      <c r="E9" s="19" t="n">
        <v>0.0123824489051538</v>
      </c>
      <c r="F9" s="19"/>
      <c r="G9" s="19" t="n">
        <v>0.0734550782325737</v>
      </c>
      <c r="H9" s="19" t="n">
        <v>0.0302466552995067</v>
      </c>
      <c r="I9" s="19" t="n">
        <v>0.0489629484567092</v>
      </c>
      <c r="J9" s="19" t="n">
        <v>0.00584316552007548</v>
      </c>
      <c r="K9" s="19" t="n">
        <v>0.00515631685124906</v>
      </c>
      <c r="L9" s="19" t="n">
        <v>0</v>
      </c>
      <c r="M9" s="19"/>
      <c r="N9" s="19" t="n">
        <v>0.0140234015922836</v>
      </c>
      <c r="O9" s="19" t="n">
        <v>0.0233226272521396</v>
      </c>
      <c r="P9" s="19" t="n">
        <v>0.0225419255559215</v>
      </c>
      <c r="Q9" s="19" t="n">
        <v>0.0191033697328878</v>
      </c>
      <c r="R9" s="19" t="n">
        <v>0.0362817990576147</v>
      </c>
      <c r="S9" s="19"/>
      <c r="T9" s="19" t="n">
        <v>0.0999042871230463</v>
      </c>
      <c r="U9" s="19" t="n">
        <v>0.0151201773964161</v>
      </c>
      <c r="V9" s="19" t="n">
        <v>0.0193104826280455</v>
      </c>
      <c r="W9" s="19" t="n">
        <v>0.0221434958743207</v>
      </c>
      <c r="X9" s="19"/>
      <c r="Y9" s="19" t="n">
        <v>0.0355383684332157</v>
      </c>
      <c r="Z9" s="19" t="n">
        <v>0.0416644095378248</v>
      </c>
      <c r="AA9" s="19" t="n">
        <v>0</v>
      </c>
      <c r="AB9" s="19" t="n">
        <v>0.0148726377106992</v>
      </c>
      <c r="AC9" s="19" t="n">
        <v>0.0469338243087752</v>
      </c>
      <c r="AD9" s="19" t="n">
        <v>0</v>
      </c>
      <c r="AE9" s="19"/>
      <c r="AF9" s="19" t="n">
        <v>0.0183811450140183</v>
      </c>
      <c r="AG9" s="19"/>
      <c r="AH9" s="19" t="n">
        <v>0.023534070625085</v>
      </c>
      <c r="AI9" s="19"/>
      <c r="AJ9" s="19" t="n">
        <v>0.0351338664601691</v>
      </c>
      <c r="AK9" s="19" t="n">
        <v>0.0163772993570383</v>
      </c>
      <c r="AL9" s="19" t="n">
        <v>0.0158760007886707</v>
      </c>
      <c r="AM9" s="19" t="n">
        <v>0.0530356354622181</v>
      </c>
      <c r="AN9" s="19" t="n">
        <v>0</v>
      </c>
      <c r="AO9" s="19" t="n">
        <v>0.0258144806185621</v>
      </c>
      <c r="AP9" s="19" t="n">
        <v>0.0113002643275857</v>
      </c>
    </row>
    <row r="10">
      <c r="B10" s="20" t="s">
        <v>136</v>
      </c>
      <c r="C10" s="19" t="n">
        <v>0.060384194985268</v>
      </c>
      <c r="D10" s="19" t="n">
        <v>0.0884065985165444</v>
      </c>
      <c r="E10" s="19" t="n">
        <v>0.0322921864820996</v>
      </c>
      <c r="F10" s="19"/>
      <c r="G10" s="19" t="n">
        <v>0.0551309857716356</v>
      </c>
      <c r="H10" s="19" t="n">
        <v>0.145380127873043</v>
      </c>
      <c r="I10" s="19" t="n">
        <v>0.0921671176238233</v>
      </c>
      <c r="J10" s="19" t="n">
        <v>0.0350119204476252</v>
      </c>
      <c r="K10" s="19" t="n">
        <v>0.0154847218423668</v>
      </c>
      <c r="L10" s="19" t="n">
        <v>0.0245119753653495</v>
      </c>
      <c r="M10" s="19"/>
      <c r="N10" s="19" t="n">
        <v>0.0691507811015601</v>
      </c>
      <c r="O10" s="19" t="n">
        <v>0.0367314618224956</v>
      </c>
      <c r="P10" s="19" t="n">
        <v>0.0525853735654173</v>
      </c>
      <c r="Q10" s="19" t="n">
        <v>0.0445266228708085</v>
      </c>
      <c r="R10" s="19" t="n">
        <v>0.13718722376512</v>
      </c>
      <c r="S10" s="19"/>
      <c r="T10" s="19" t="n">
        <v>0</v>
      </c>
      <c r="U10" s="19" t="n">
        <v>0.0622612893414134</v>
      </c>
      <c r="V10" s="19" t="n">
        <v>0.036606384462293</v>
      </c>
      <c r="W10" s="19" t="n">
        <v>0.0800787628119841</v>
      </c>
      <c r="X10" s="19"/>
      <c r="Y10" s="19" t="n">
        <v>0.0975141044012484</v>
      </c>
      <c r="Z10" s="19" t="n">
        <v>0.033358937252181</v>
      </c>
      <c r="AA10" s="19" t="n">
        <v>0.0203185700805992</v>
      </c>
      <c r="AB10" s="19" t="n">
        <v>0.0687046600753211</v>
      </c>
      <c r="AC10" s="19" t="n">
        <v>0.0643196028498982</v>
      </c>
      <c r="AD10" s="19" t="n">
        <v>0.0292148787480478</v>
      </c>
      <c r="AE10" s="19"/>
      <c r="AF10" s="19" t="n">
        <v>0.0476999477870886</v>
      </c>
      <c r="AG10" s="19"/>
      <c r="AH10" s="19" t="n">
        <v>0.060222740003179</v>
      </c>
      <c r="AI10" s="19"/>
      <c r="AJ10" s="19" t="n">
        <v>0.083685897811907</v>
      </c>
      <c r="AK10" s="19" t="n">
        <v>0.0458038090313973</v>
      </c>
      <c r="AL10" s="19" t="n">
        <v>0.0488784412094241</v>
      </c>
      <c r="AM10" s="19" t="n">
        <v>0.0690296724206299</v>
      </c>
      <c r="AN10" s="19" t="n">
        <v>0.087817820016524</v>
      </c>
      <c r="AO10" s="19" t="n">
        <v>0.0676341111450278</v>
      </c>
      <c r="AP10" s="19" t="n">
        <v>0.0300260115253052</v>
      </c>
    </row>
    <row r="11">
      <c r="B11" s="20" t="s">
        <v>137</v>
      </c>
      <c r="C11" s="19" t="n">
        <v>0.226442125034653</v>
      </c>
      <c r="D11" s="19" t="n">
        <v>0.278622827201418</v>
      </c>
      <c r="E11" s="19" t="n">
        <v>0.17413181099132</v>
      </c>
      <c r="F11" s="19"/>
      <c r="G11" s="19" t="n">
        <v>0.265672405648126</v>
      </c>
      <c r="H11" s="19" t="n">
        <v>0.190785257166114</v>
      </c>
      <c r="I11" s="19" t="n">
        <v>0.288402183357813</v>
      </c>
      <c r="J11" s="19" t="n">
        <v>0.22072484874593</v>
      </c>
      <c r="K11" s="19" t="n">
        <v>0.268067928706633</v>
      </c>
      <c r="L11" s="19" t="n">
        <v>0.167285946124928</v>
      </c>
      <c r="M11" s="19"/>
      <c r="N11" s="19" t="n">
        <v>0.165146731164252</v>
      </c>
      <c r="O11" s="19" t="n">
        <v>0.230599927788095</v>
      </c>
      <c r="P11" s="19" t="n">
        <v>0.218312488994425</v>
      </c>
      <c r="Q11" s="19" t="n">
        <v>0.21545428687374</v>
      </c>
      <c r="R11" s="19" t="n">
        <v>0.289377586397405</v>
      </c>
      <c r="S11" s="19"/>
      <c r="T11" s="19" t="n">
        <v>0.435637307641666</v>
      </c>
      <c r="U11" s="19" t="n">
        <v>0.170709626581618</v>
      </c>
      <c r="V11" s="19" t="n">
        <v>0.225798380297896</v>
      </c>
      <c r="W11" s="19" t="n">
        <v>0.229366440290317</v>
      </c>
      <c r="X11" s="19"/>
      <c r="Y11" s="19" t="n">
        <v>0.254021916082958</v>
      </c>
      <c r="Z11" s="19" t="n">
        <v>0.202862525312577</v>
      </c>
      <c r="AA11" s="19" t="n">
        <v>0.192988935797522</v>
      </c>
      <c r="AB11" s="19" t="n">
        <v>0.262210873392656</v>
      </c>
      <c r="AC11" s="19" t="n">
        <v>0.251789654859957</v>
      </c>
      <c r="AD11" s="19" t="n">
        <v>0.1873357358828</v>
      </c>
      <c r="AE11" s="19"/>
      <c r="AF11" s="19" t="n">
        <v>0.24462565283533</v>
      </c>
      <c r="AG11" s="19"/>
      <c r="AH11" s="19" t="n">
        <v>0.228089404451851</v>
      </c>
      <c r="AI11" s="19"/>
      <c r="AJ11" s="19" t="n">
        <v>0.226199328642765</v>
      </c>
      <c r="AK11" s="19" t="n">
        <v>0.195085084132921</v>
      </c>
      <c r="AL11" s="19" t="n">
        <v>0.278469505321585</v>
      </c>
      <c r="AM11" s="19" t="n">
        <v>0.294037689290144</v>
      </c>
      <c r="AN11" s="19" t="n">
        <v>0.122983181913897</v>
      </c>
      <c r="AO11" s="19" t="n">
        <v>0.217204373344744</v>
      </c>
      <c r="AP11" s="19" t="n">
        <v>0.223287889860476</v>
      </c>
    </row>
    <row r="12">
      <c r="B12" s="20" t="s">
        <v>138</v>
      </c>
      <c r="C12" s="19" t="n">
        <v>0.186090033535474</v>
      </c>
      <c r="D12" s="19" t="n">
        <v>0.178424684244693</v>
      </c>
      <c r="E12" s="19" t="n">
        <v>0.193774422821212</v>
      </c>
      <c r="F12" s="19"/>
      <c r="G12" s="19" t="n">
        <v>0.27206007605648</v>
      </c>
      <c r="H12" s="19" t="n">
        <v>0.252945616609151</v>
      </c>
      <c r="I12" s="19" t="n">
        <v>0.17687766724987</v>
      </c>
      <c r="J12" s="19" t="n">
        <v>0.130720647114148</v>
      </c>
      <c r="K12" s="19" t="n">
        <v>0.104111343497965</v>
      </c>
      <c r="L12" s="19" t="n">
        <v>0.197326342284743</v>
      </c>
      <c r="M12" s="19"/>
      <c r="N12" s="19" t="n">
        <v>0.165161655005672</v>
      </c>
      <c r="O12" s="19" t="n">
        <v>0.231445403809594</v>
      </c>
      <c r="P12" s="19" t="n">
        <v>0.125862731228142</v>
      </c>
      <c r="Q12" s="19" t="n">
        <v>0.219868246609862</v>
      </c>
      <c r="R12" s="19" t="n">
        <v>0.166683189315698</v>
      </c>
      <c r="S12" s="19"/>
      <c r="T12" s="19" t="n">
        <v>0.222648626860207</v>
      </c>
      <c r="U12" s="19" t="n">
        <v>0.150082843702648</v>
      </c>
      <c r="V12" s="19" t="n">
        <v>0.168051298231856</v>
      </c>
      <c r="W12" s="19" t="n">
        <v>0.216502698892059</v>
      </c>
      <c r="X12" s="19"/>
      <c r="Y12" s="19" t="n">
        <v>0.193884500278789</v>
      </c>
      <c r="Z12" s="19" t="n">
        <v>0.224726550450836</v>
      </c>
      <c r="AA12" s="19" t="n">
        <v>0.174387974190651</v>
      </c>
      <c r="AB12" s="19" t="n">
        <v>0.231412462441548</v>
      </c>
      <c r="AC12" s="19" t="n">
        <v>0.235003188279326</v>
      </c>
      <c r="AD12" s="19" t="n">
        <v>0.0556946763472087</v>
      </c>
      <c r="AE12" s="19"/>
      <c r="AF12" s="19" t="n">
        <v>0.149848257209626</v>
      </c>
      <c r="AG12" s="19"/>
      <c r="AH12" s="19" t="n">
        <v>0.190824796047579</v>
      </c>
      <c r="AI12" s="19"/>
      <c r="AJ12" s="19" t="n">
        <v>0.196568795752691</v>
      </c>
      <c r="AK12" s="19" t="n">
        <v>0.156919697989329</v>
      </c>
      <c r="AL12" s="19" t="n">
        <v>0.243579174607873</v>
      </c>
      <c r="AM12" s="19" t="n">
        <v>0.111000911018997</v>
      </c>
      <c r="AN12" s="19" t="n">
        <v>0.181394086423469</v>
      </c>
      <c r="AO12" s="19" t="n">
        <v>0.136207365170125</v>
      </c>
      <c r="AP12" s="19" t="n">
        <v>0.219703260646338</v>
      </c>
    </row>
    <row r="13">
      <c r="B13" s="20" t="s">
        <v>139</v>
      </c>
      <c r="C13" s="19" t="n">
        <v>0.0738601419584845</v>
      </c>
      <c r="D13" s="19" t="n">
        <v>0.0806788675028534</v>
      </c>
      <c r="E13" s="19" t="n">
        <v>0.0670244793516213</v>
      </c>
      <c r="F13" s="19"/>
      <c r="G13" s="19" t="n">
        <v>0.112469516997754</v>
      </c>
      <c r="H13" s="19" t="n">
        <v>0.0526261054991854</v>
      </c>
      <c r="I13" s="19" t="n">
        <v>0.0476308499454598</v>
      </c>
      <c r="J13" s="19" t="n">
        <v>0.103768040925566</v>
      </c>
      <c r="K13" s="19" t="n">
        <v>0.088756696045166</v>
      </c>
      <c r="L13" s="19" t="n">
        <v>0.058308924380848</v>
      </c>
      <c r="M13" s="19"/>
      <c r="N13" s="19" t="n">
        <v>0.114914670892727</v>
      </c>
      <c r="O13" s="19" t="n">
        <v>0.0650401776005543</v>
      </c>
      <c r="P13" s="19" t="n">
        <v>0.0796470531651125</v>
      </c>
      <c r="Q13" s="19" t="n">
        <v>0.0682336937516102</v>
      </c>
      <c r="R13" s="19" t="n">
        <v>0.0697538000847658</v>
      </c>
      <c r="S13" s="19"/>
      <c r="T13" s="19" t="n">
        <v>0.0307673949321101</v>
      </c>
      <c r="U13" s="19" t="n">
        <v>0.0903336186350021</v>
      </c>
      <c r="V13" s="19" t="n">
        <v>0.0908029755378537</v>
      </c>
      <c r="W13" s="19" t="n">
        <v>0.0662564702177777</v>
      </c>
      <c r="X13" s="19"/>
      <c r="Y13" s="19" t="n">
        <v>0.0755106589201182</v>
      </c>
      <c r="Z13" s="19" t="n">
        <v>0.118387047932706</v>
      </c>
      <c r="AA13" s="19" t="n">
        <v>0.054231003574411</v>
      </c>
      <c r="AB13" s="19" t="n">
        <v>0.0402702051005341</v>
      </c>
      <c r="AC13" s="19" t="n">
        <v>0.111323706335927</v>
      </c>
      <c r="AD13" s="19" t="n">
        <v>0.0713831867534315</v>
      </c>
      <c r="AE13" s="19"/>
      <c r="AF13" s="19" t="n">
        <v>0.0649840909705196</v>
      </c>
      <c r="AG13" s="19"/>
      <c r="AH13" s="19" t="n">
        <v>0.0715111925701913</v>
      </c>
      <c r="AI13" s="19"/>
      <c r="AJ13" s="19" t="n">
        <v>0.0428211936110138</v>
      </c>
      <c r="AK13" s="19" t="n">
        <v>0.109604042660592</v>
      </c>
      <c r="AL13" s="19" t="n">
        <v>0.0426066731157061</v>
      </c>
      <c r="AM13" s="19" t="n">
        <v>0.093446197916514</v>
      </c>
      <c r="AN13" s="19" t="n">
        <v>0.0966324668771591</v>
      </c>
      <c r="AO13" s="19" t="n">
        <v>0.0602099079349584</v>
      </c>
      <c r="AP13" s="19" t="n">
        <v>0.0988522478186202</v>
      </c>
    </row>
    <row r="14">
      <c r="B14" s="20" t="s">
        <v>60</v>
      </c>
      <c r="C14" s="21" t="n">
        <v>0.430177783619493</v>
      </c>
      <c r="D14" s="21" t="n">
        <v>0.340184450627665</v>
      </c>
      <c r="E14" s="21" t="n">
        <v>0.520394651448593</v>
      </c>
      <c r="F14" s="21"/>
      <c r="G14" s="21" t="n">
        <v>0.221211937293431</v>
      </c>
      <c r="H14" s="21" t="n">
        <v>0.328016237553</v>
      </c>
      <c r="I14" s="21" t="n">
        <v>0.345959233366325</v>
      </c>
      <c r="J14" s="21" t="n">
        <v>0.503931377246655</v>
      </c>
      <c r="K14" s="21" t="n">
        <v>0.51842299305662</v>
      </c>
      <c r="L14" s="21" t="n">
        <v>0.552566811844131</v>
      </c>
      <c r="M14" s="21"/>
      <c r="N14" s="21" t="n">
        <v>0.471602760243505</v>
      </c>
      <c r="O14" s="21" t="n">
        <v>0.412860401727121</v>
      </c>
      <c r="P14" s="21" t="n">
        <v>0.501050427490982</v>
      </c>
      <c r="Q14" s="21" t="n">
        <v>0.432813780161091</v>
      </c>
      <c r="R14" s="21" t="n">
        <v>0.300716401379396</v>
      </c>
      <c r="S14" s="21"/>
      <c r="T14" s="21" t="n">
        <v>0.211042383442971</v>
      </c>
      <c r="U14" s="21" t="n">
        <v>0.511492444342902</v>
      </c>
      <c r="V14" s="21" t="n">
        <v>0.459430478842056</v>
      </c>
      <c r="W14" s="21" t="n">
        <v>0.385652131913541</v>
      </c>
      <c r="X14" s="21"/>
      <c r="Y14" s="21" t="n">
        <v>0.343530451883671</v>
      </c>
      <c r="Z14" s="21" t="n">
        <v>0.379000529513874</v>
      </c>
      <c r="AA14" s="21" t="n">
        <v>0.558073516356816</v>
      </c>
      <c r="AB14" s="21" t="n">
        <v>0.382529161279241</v>
      </c>
      <c r="AC14" s="21" t="n">
        <v>0.290630023366116</v>
      </c>
      <c r="AD14" s="21" t="n">
        <v>0.656371522268512</v>
      </c>
      <c r="AE14" s="21"/>
      <c r="AF14" s="21" t="n">
        <v>0.474460906183417</v>
      </c>
      <c r="AG14" s="21"/>
      <c r="AH14" s="21" t="n">
        <v>0.425817796302115</v>
      </c>
      <c r="AI14" s="21"/>
      <c r="AJ14" s="21" t="n">
        <v>0.415590917721455</v>
      </c>
      <c r="AK14" s="21" t="n">
        <v>0.476210066828722</v>
      </c>
      <c r="AL14" s="21" t="n">
        <v>0.370590204956741</v>
      </c>
      <c r="AM14" s="21" t="n">
        <v>0.379449893891497</v>
      </c>
      <c r="AN14" s="21" t="n">
        <v>0.511172444768951</v>
      </c>
      <c r="AO14" s="21" t="n">
        <v>0.492929761786583</v>
      </c>
      <c r="AP14" s="21" t="n">
        <v>0.416830325821675</v>
      </c>
    </row>
    <row r="15">
      <c r="B15" s="18"/>
    </row>
    <row r="16">
      <c r="B16" t="s">
        <v>65</v>
      </c>
    </row>
    <row r="17">
      <c r="B17" t="s">
        <v>66</v>
      </c>
    </row>
    <row r="19">
      <c r="B19" s="9" t="str">
        <f>=HYPERLINK("#'Contents'!A1", "Return to Contents")</f>
      </c>
    </row>
  </sheetData>
  <mergeCells count="9">
    <mergeCell ref="D5:E5"/>
    <mergeCell ref="G5:L5"/>
    <mergeCell ref="N5:R5"/>
    <mergeCell ref="T5:W5"/>
    <mergeCell ref="Y5:AD5"/>
    <mergeCell ref="AF5:AF5"/>
    <mergeCell ref="AH5:AH5"/>
    <mergeCell ref="AJ5:AP5"/>
    <mergeCell ref="D2:AJ2"/>
  </mergeCells>
  <pageMargins left="0.7" right="0.7" top="0.75" bottom="0.75" header="0.3" footer="0.3"/>
  <pageSetup paperSize="9" orientation="portrait" horizontalDpi="300" verticalDpi="300" r:id="rId2"/>
  <drawing r:id="rId1"/>
</worksheet>
</file>

<file path=xl/worksheets/sheet16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2.21" hidden="0" customWidth="1"/>
    <col min="20" max="20" width="10.71" hidden="0" customWidth="1"/>
    <col min="21" max="21" width="10.71" hidden="0" customWidth="1"/>
    <col min="22" max="22" width="10.71" hidden="0" customWidth="1"/>
    <col min="23" max="23" width="10.71" hidden="0" customWidth="1"/>
    <col min="24" max="24" width="2.2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2.21" hidden="0" customWidth="1"/>
    <col min="34" max="34" width="10.71" hidden="0" customWidth="1"/>
    <col min="35" max="35" width="2.2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s>
  <sheetData>
    <row r="2" ht="40" customHeight="1">
      <c r="D2" s="16" t="s">
        <v>526</v>
      </c>
    </row>
    <row r="5" ht="30" customHeight="1">
      <c r="B5" s="17"/>
      <c r="C5" s="17"/>
      <c r="D5" s="17" t="s">
        <v>51</v>
      </c>
      <c r="E5" s="17"/>
      <c r="F5" s="17"/>
      <c r="G5" s="17" t="s">
        <v>52</v>
      </c>
      <c r="H5" s="17"/>
      <c r="I5" s="17"/>
      <c r="J5" s="17"/>
      <c r="K5" s="17"/>
      <c r="L5" s="17"/>
      <c r="M5" s="17"/>
      <c r="N5" s="17" t="s">
        <v>53</v>
      </c>
      <c r="O5" s="17"/>
      <c r="P5" s="17"/>
      <c r="Q5" s="17"/>
      <c r="R5" s="17"/>
      <c r="S5" s="17"/>
      <c r="T5" s="17" t="s">
        <v>54</v>
      </c>
      <c r="U5" s="17"/>
      <c r="V5" s="17"/>
      <c r="W5" s="17"/>
      <c r="X5" s="17"/>
      <c r="Y5" s="17" t="s">
        <v>55</v>
      </c>
      <c r="Z5" s="17"/>
      <c r="AA5" s="17"/>
      <c r="AB5" s="17"/>
      <c r="AC5" s="17"/>
      <c r="AD5" s="17"/>
      <c r="AE5" s="17"/>
      <c r="AF5" s="17" t="s">
        <v>42</v>
      </c>
      <c r="AG5" s="17"/>
      <c r="AH5" s="17" t="s">
        <v>43</v>
      </c>
      <c r="AI5" s="17"/>
      <c r="AJ5" s="17" t="s">
        <v>56</v>
      </c>
      <c r="AK5" s="17"/>
      <c r="AL5" s="17"/>
      <c r="AM5" s="17"/>
      <c r="AN5" s="17"/>
      <c r="AO5" s="17"/>
      <c r="AP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R6" s="13" t="s">
        <v>31</v>
      </c>
      <c r="T6" s="13" t="s">
        <v>32</v>
      </c>
      <c r="U6" s="13" t="s">
        <v>33</v>
      </c>
      <c r="V6" s="13" t="s">
        <v>34</v>
      </c>
      <c r="W6" s="13" t="s">
        <v>35</v>
      </c>
      <c r="Y6" s="13" t="s">
        <v>36</v>
      </c>
      <c r="Z6" s="13" t="s">
        <v>37</v>
      </c>
      <c r="AA6" s="13" t="s">
        <v>38</v>
      </c>
      <c r="AB6" s="13" t="s">
        <v>39</v>
      </c>
      <c r="AC6" s="13" t="s">
        <v>40</v>
      </c>
      <c r="AD6" s="13" t="s">
        <v>41</v>
      </c>
      <c r="AF6" s="13" t="s">
        <v>42</v>
      </c>
      <c r="AH6" s="13" t="s">
        <v>43</v>
      </c>
      <c r="AJ6" s="13" t="s">
        <v>44</v>
      </c>
      <c r="AK6" s="13" t="s">
        <v>45</v>
      </c>
      <c r="AL6" s="13" t="s">
        <v>46</v>
      </c>
      <c r="AM6" s="13" t="s">
        <v>47</v>
      </c>
      <c r="AN6" s="13" t="s">
        <v>48</v>
      </c>
      <c r="AO6" s="13" t="s">
        <v>49</v>
      </c>
      <c r="AP6" s="13" t="s">
        <v>50</v>
      </c>
    </row>
    <row r="7" ht="30" customHeight="1">
      <c r="B7" s="11" t="s">
        <v>19</v>
      </c>
      <c r="C7" s="11" t="n">
        <v>293</v>
      </c>
      <c r="D7" s="11" t="n">
        <v>191</v>
      </c>
      <c r="E7" s="11" t="n">
        <v>102</v>
      </c>
      <c r="F7" s="11"/>
      <c r="G7" s="11" t="n">
        <v>35</v>
      </c>
      <c r="H7" s="11" t="n">
        <v>97</v>
      </c>
      <c r="I7" s="11" t="n">
        <v>88</v>
      </c>
      <c r="J7" s="11" t="n">
        <v>44</v>
      </c>
      <c r="K7" s="11" t="n">
        <v>21</v>
      </c>
      <c r="L7" s="11" t="n">
        <v>8</v>
      </c>
      <c r="M7" s="11"/>
      <c r="N7" s="11" t="n">
        <v>6</v>
      </c>
      <c r="O7" s="11" t="n">
        <v>34</v>
      </c>
      <c r="P7" s="11" t="n">
        <v>47</v>
      </c>
      <c r="Q7" s="11" t="n">
        <v>118</v>
      </c>
      <c r="R7" s="11" t="n">
        <v>88</v>
      </c>
      <c r="S7" s="11"/>
      <c r="T7" s="11" t="n">
        <v>14</v>
      </c>
      <c r="U7" s="11" t="n">
        <v>20</v>
      </c>
      <c r="V7" s="11" t="n">
        <v>36</v>
      </c>
      <c r="W7" s="11" t="n">
        <v>214</v>
      </c>
      <c r="X7" s="11"/>
      <c r="Y7" s="11" t="n">
        <v>257</v>
      </c>
      <c r="Z7" s="11" t="n">
        <v>36</v>
      </c>
      <c r="AA7" s="11" t="s">
        <v>117</v>
      </c>
      <c r="AB7" s="11" t="s">
        <v>117</v>
      </c>
      <c r="AC7" s="11" t="s">
        <v>117</v>
      </c>
      <c r="AD7" s="11" t="s">
        <v>117</v>
      </c>
      <c r="AE7" s="11"/>
      <c r="AF7" s="11" t="n">
        <v>146</v>
      </c>
      <c r="AG7" s="11"/>
      <c r="AH7" s="11" t="n">
        <v>278</v>
      </c>
      <c r="AI7" s="11"/>
      <c r="AJ7" s="11" t="n">
        <v>99</v>
      </c>
      <c r="AK7" s="11" t="n">
        <v>43</v>
      </c>
      <c r="AL7" s="11" t="n">
        <v>59</v>
      </c>
      <c r="AM7" s="11" t="n">
        <v>31</v>
      </c>
      <c r="AN7" s="11" t="n">
        <v>12</v>
      </c>
      <c r="AO7" s="11" t="n">
        <v>24</v>
      </c>
      <c r="AP7" s="11" t="n">
        <v>25</v>
      </c>
    </row>
    <row r="8" ht="30" customHeight="1">
      <c r="B8" s="12" t="s">
        <v>20</v>
      </c>
      <c r="C8" s="12" t="n">
        <v>262</v>
      </c>
      <c r="D8" s="12" t="n">
        <v>178</v>
      </c>
      <c r="E8" s="12" t="n">
        <v>83</v>
      </c>
      <c r="F8" s="12"/>
      <c r="G8" s="12" t="n">
        <v>30</v>
      </c>
      <c r="H8" s="12" t="n">
        <v>90</v>
      </c>
      <c r="I8" s="12" t="n">
        <v>71</v>
      </c>
      <c r="J8" s="12" t="n">
        <v>43</v>
      </c>
      <c r="K8" s="12" t="n">
        <v>21</v>
      </c>
      <c r="L8" s="12" t="n">
        <v>8</v>
      </c>
      <c r="M8" s="12"/>
      <c r="N8" s="12" t="n">
        <v>7</v>
      </c>
      <c r="O8" s="12" t="n">
        <v>38</v>
      </c>
      <c r="P8" s="12" t="n">
        <v>54</v>
      </c>
      <c r="Q8" s="12" t="n">
        <v>95</v>
      </c>
      <c r="R8" s="12" t="n">
        <v>67</v>
      </c>
      <c r="S8" s="12"/>
      <c r="T8" s="12" t="n">
        <v>14</v>
      </c>
      <c r="U8" s="12" t="n">
        <v>19</v>
      </c>
      <c r="V8" s="12" t="n">
        <v>36</v>
      </c>
      <c r="W8" s="12" t="n">
        <v>185</v>
      </c>
      <c r="X8" s="12"/>
      <c r="Y8" s="12" t="n">
        <v>224</v>
      </c>
      <c r="Z8" s="12" t="n">
        <v>37</v>
      </c>
      <c r="AA8" s="12" t="s">
        <v>117</v>
      </c>
      <c r="AB8" s="12" t="s">
        <v>117</v>
      </c>
      <c r="AC8" s="12" t="s">
        <v>117</v>
      </c>
      <c r="AD8" s="12" t="s">
        <v>117</v>
      </c>
      <c r="AE8" s="12"/>
      <c r="AF8" s="12" t="n">
        <v>131</v>
      </c>
      <c r="AG8" s="12"/>
      <c r="AH8" s="12" t="n">
        <v>247</v>
      </c>
      <c r="AI8" s="12"/>
      <c r="AJ8" s="12" t="n">
        <v>78</v>
      </c>
      <c r="AK8" s="12" t="n">
        <v>37</v>
      </c>
      <c r="AL8" s="12" t="n">
        <v>49</v>
      </c>
      <c r="AM8" s="12" t="n">
        <v>31</v>
      </c>
      <c r="AN8" s="12" t="n">
        <v>13</v>
      </c>
      <c r="AO8" s="12" t="n">
        <v>21</v>
      </c>
      <c r="AP8" s="12" t="n">
        <v>32</v>
      </c>
    </row>
    <row r="9">
      <c r="B9" s="20" t="s">
        <v>521</v>
      </c>
      <c r="C9" s="19" t="n">
        <v>0.2573321654563</v>
      </c>
      <c r="D9" s="19" t="n">
        <v>0.274232620191617</v>
      </c>
      <c r="E9" s="19" t="n">
        <v>0.221186877841124</v>
      </c>
      <c r="F9" s="19"/>
      <c r="G9" s="19" t="n">
        <v>0.338468193702213</v>
      </c>
      <c r="H9" s="19" t="n">
        <v>0.266357509527408</v>
      </c>
      <c r="I9" s="19" t="n">
        <v>0.237510160488525</v>
      </c>
      <c r="J9" s="19" t="n">
        <v>0.283018911302459</v>
      </c>
      <c r="K9" s="19" t="n">
        <v>0.211618356819511</v>
      </c>
      <c r="L9" s="19" t="n">
        <v>0</v>
      </c>
      <c r="M9" s="19"/>
      <c r="N9" s="19" t="n">
        <v>0.462311264560753</v>
      </c>
      <c r="O9" s="19" t="n">
        <v>0.272895243533987</v>
      </c>
      <c r="P9" s="19" t="n">
        <v>0.232765330469999</v>
      </c>
      <c r="Q9" s="19" t="n">
        <v>0.257217791950754</v>
      </c>
      <c r="R9" s="19" t="n">
        <v>0.248544056080761</v>
      </c>
      <c r="S9" s="19"/>
      <c r="T9" s="19" t="n">
        <v>0.358940254406637</v>
      </c>
      <c r="U9" s="19" t="n">
        <v>0.280189929478684</v>
      </c>
      <c r="V9" s="19" t="n">
        <v>0.0984065909741083</v>
      </c>
      <c r="W9" s="19" t="n">
        <v>0.288842058435141</v>
      </c>
      <c r="X9" s="19"/>
      <c r="Y9" s="19" t="n">
        <v>0.27070282284562</v>
      </c>
      <c r="Z9" s="19" t="n">
        <v>0.177265617777615</v>
      </c>
      <c r="AA9" s="19" t="s">
        <v>118</v>
      </c>
      <c r="AB9" s="19" t="s">
        <v>118</v>
      </c>
      <c r="AC9" s="19" t="s">
        <v>118</v>
      </c>
      <c r="AD9" s="19" t="s">
        <v>118</v>
      </c>
      <c r="AE9" s="19"/>
      <c r="AF9" s="19" t="n">
        <v>0.289938708010288</v>
      </c>
      <c r="AG9" s="19"/>
      <c r="AH9" s="19" t="n">
        <v>0.244646386703627</v>
      </c>
      <c r="AI9" s="19"/>
      <c r="AJ9" s="19" t="n">
        <v>0.32658385842821</v>
      </c>
      <c r="AK9" s="19" t="n">
        <v>0.118813418565823</v>
      </c>
      <c r="AL9" s="19" t="n">
        <v>0.294409524474439</v>
      </c>
      <c r="AM9" s="19" t="n">
        <v>0.374419211200838</v>
      </c>
      <c r="AN9" s="19" t="n">
        <v>0.0685679929960905</v>
      </c>
      <c r="AO9" s="19" t="n">
        <v>0.213213848367376</v>
      </c>
      <c r="AP9" s="19" t="n">
        <v>0.187684573923422</v>
      </c>
    </row>
    <row r="10">
      <c r="B10" s="20" t="s">
        <v>522</v>
      </c>
      <c r="C10" s="19" t="n">
        <v>0.584007942446329</v>
      </c>
      <c r="D10" s="19" t="n">
        <v>0.565556244030413</v>
      </c>
      <c r="E10" s="19" t="n">
        <v>0.6234709010872</v>
      </c>
      <c r="F10" s="19"/>
      <c r="G10" s="19" t="n">
        <v>0.454333015316101</v>
      </c>
      <c r="H10" s="19" t="n">
        <v>0.580785209955636</v>
      </c>
      <c r="I10" s="19" t="n">
        <v>0.592511598630979</v>
      </c>
      <c r="J10" s="19" t="n">
        <v>0.58335034981006</v>
      </c>
      <c r="K10" s="19" t="n">
        <v>0.642710464270164</v>
      </c>
      <c r="L10" s="19" t="n">
        <v>0.88935097187594</v>
      </c>
      <c r="M10" s="19"/>
      <c r="N10" s="19" t="n">
        <v>0.180079067638938</v>
      </c>
      <c r="O10" s="19" t="n">
        <v>0.472711909715085</v>
      </c>
      <c r="P10" s="19" t="n">
        <v>0.603358854172648</v>
      </c>
      <c r="Q10" s="19" t="n">
        <v>0.615889249218093</v>
      </c>
      <c r="R10" s="19" t="n">
        <v>0.625659970970132</v>
      </c>
      <c r="S10" s="19"/>
      <c r="T10" s="19" t="n">
        <v>0.431559873144041</v>
      </c>
      <c r="U10" s="19" t="n">
        <v>0.517942108923927</v>
      </c>
      <c r="V10" s="19" t="n">
        <v>0.614860184731877</v>
      </c>
      <c r="W10" s="19" t="n">
        <v>0.582867956115653</v>
      </c>
      <c r="X10" s="19"/>
      <c r="Y10" s="19" t="n">
        <v>0.574525459834206</v>
      </c>
      <c r="Z10" s="19" t="n">
        <v>0.640791212263885</v>
      </c>
      <c r="AA10" s="19" t="s">
        <v>118</v>
      </c>
      <c r="AB10" s="19" t="s">
        <v>118</v>
      </c>
      <c r="AC10" s="19" t="s">
        <v>118</v>
      </c>
      <c r="AD10" s="19" t="s">
        <v>118</v>
      </c>
      <c r="AE10" s="19"/>
      <c r="AF10" s="19" t="n">
        <v>0.570435648561417</v>
      </c>
      <c r="AG10" s="19"/>
      <c r="AH10" s="19" t="n">
        <v>0.601004938648902</v>
      </c>
      <c r="AI10" s="19"/>
      <c r="AJ10" s="19" t="n">
        <v>0.54745341838526</v>
      </c>
      <c r="AK10" s="19" t="n">
        <v>0.707415904721428</v>
      </c>
      <c r="AL10" s="19" t="n">
        <v>0.432434591625738</v>
      </c>
      <c r="AM10" s="19" t="n">
        <v>0.549274018774282</v>
      </c>
      <c r="AN10" s="19" t="n">
        <v>0.788528338923873</v>
      </c>
      <c r="AO10" s="19" t="n">
        <v>0.681836493095002</v>
      </c>
      <c r="AP10" s="19" t="n">
        <v>0.64458371136607</v>
      </c>
    </row>
    <row r="11">
      <c r="B11" s="20" t="s">
        <v>523</v>
      </c>
      <c r="C11" s="19" t="n">
        <v>0.112243614514769</v>
      </c>
      <c r="D11" s="19" t="n">
        <v>0.101203229876303</v>
      </c>
      <c r="E11" s="19" t="n">
        <v>0.135855871367574</v>
      </c>
      <c r="F11" s="19"/>
      <c r="G11" s="19" t="n">
        <v>0.0776331473896117</v>
      </c>
      <c r="H11" s="19" t="n">
        <v>0.107892175363542</v>
      </c>
      <c r="I11" s="19" t="n">
        <v>0.132862319657969</v>
      </c>
      <c r="J11" s="19" t="n">
        <v>0.115190927028356</v>
      </c>
      <c r="K11" s="19" t="n">
        <v>0.145671178910326</v>
      </c>
      <c r="L11" s="19" t="n">
        <v>0</v>
      </c>
      <c r="M11" s="19"/>
      <c r="N11" s="19" t="n">
        <v>0.180079067638938</v>
      </c>
      <c r="O11" s="19" t="n">
        <v>0.15056374098407</v>
      </c>
      <c r="P11" s="19" t="n">
        <v>0.163875815357353</v>
      </c>
      <c r="Q11" s="19" t="n">
        <v>0.0764354661838673</v>
      </c>
      <c r="R11" s="19" t="n">
        <v>0.0929507166893854</v>
      </c>
      <c r="S11" s="19"/>
      <c r="T11" s="19" t="n">
        <v>0.139701372405498</v>
      </c>
      <c r="U11" s="19" t="n">
        <v>0.166679010352258</v>
      </c>
      <c r="V11" s="19" t="n">
        <v>0.18921408671669</v>
      </c>
      <c r="W11" s="19" t="n">
        <v>0.0944193636117437</v>
      </c>
      <c r="X11" s="19"/>
      <c r="Y11" s="19" t="n">
        <v>0.110376598710534</v>
      </c>
      <c r="Z11" s="19" t="n">
        <v>0.123423731210153</v>
      </c>
      <c r="AA11" s="19" t="s">
        <v>118</v>
      </c>
      <c r="AB11" s="19" t="s">
        <v>118</v>
      </c>
      <c r="AC11" s="19" t="s">
        <v>118</v>
      </c>
      <c r="AD11" s="19" t="s">
        <v>118</v>
      </c>
      <c r="AE11" s="19"/>
      <c r="AF11" s="19" t="n">
        <v>0.0929388367954458</v>
      </c>
      <c r="AG11" s="19"/>
      <c r="AH11" s="19" t="n">
        <v>0.108256915935981</v>
      </c>
      <c r="AI11" s="19"/>
      <c r="AJ11" s="19" t="n">
        <v>0.0711165029556768</v>
      </c>
      <c r="AK11" s="19" t="n">
        <v>0.173770676712749</v>
      </c>
      <c r="AL11" s="19" t="n">
        <v>0.190938765624502</v>
      </c>
      <c r="AM11" s="19" t="n">
        <v>0.0384252810757131</v>
      </c>
      <c r="AN11" s="19" t="n">
        <v>0</v>
      </c>
      <c r="AO11" s="19" t="n">
        <v>0.0685732319099371</v>
      </c>
      <c r="AP11" s="19" t="n">
        <v>0.167731714710509</v>
      </c>
    </row>
    <row r="12">
      <c r="B12" s="20" t="s">
        <v>524</v>
      </c>
      <c r="C12" s="19" t="n">
        <v>0.024231373372985</v>
      </c>
      <c r="D12" s="19" t="n">
        <v>0.0300590459696496</v>
      </c>
      <c r="E12" s="19" t="n">
        <v>0.0117676316907374</v>
      </c>
      <c r="F12" s="19"/>
      <c r="G12" s="19" t="n">
        <v>0.129565643592074</v>
      </c>
      <c r="H12" s="19" t="n">
        <v>0.0170436240681661</v>
      </c>
      <c r="I12" s="19" t="n">
        <v>0.0138269544687278</v>
      </c>
      <c r="J12" s="19" t="n">
        <v>0</v>
      </c>
      <c r="K12" s="19" t="n">
        <v>0</v>
      </c>
      <c r="L12" s="19" t="n">
        <v>0</v>
      </c>
      <c r="M12" s="19"/>
      <c r="N12" s="19" t="n">
        <v>0.177530600161371</v>
      </c>
      <c r="O12" s="19" t="n">
        <v>0.0777703673090048</v>
      </c>
      <c r="P12" s="19" t="n">
        <v>0</v>
      </c>
      <c r="Q12" s="19" t="n">
        <v>0</v>
      </c>
      <c r="R12" s="19" t="n">
        <v>0.0328452562597218</v>
      </c>
      <c r="S12" s="19"/>
      <c r="T12" s="19" t="n">
        <v>0.0697985000438238</v>
      </c>
      <c r="U12" s="19" t="n">
        <v>0.0351889512451319</v>
      </c>
      <c r="V12" s="19" t="n">
        <v>0.0288234596875213</v>
      </c>
      <c r="W12" s="19" t="n">
        <v>0.0157488704041027</v>
      </c>
      <c r="X12" s="19"/>
      <c r="Y12" s="19" t="n">
        <v>0.0185054617661</v>
      </c>
      <c r="Z12" s="19" t="n">
        <v>0.0585194387483474</v>
      </c>
      <c r="AA12" s="19" t="s">
        <v>118</v>
      </c>
      <c r="AB12" s="19" t="s">
        <v>118</v>
      </c>
      <c r="AC12" s="19" t="s">
        <v>118</v>
      </c>
      <c r="AD12" s="19" t="s">
        <v>118</v>
      </c>
      <c r="AE12" s="19"/>
      <c r="AF12" s="19" t="n">
        <v>0.0133769892802005</v>
      </c>
      <c r="AG12" s="19"/>
      <c r="AH12" s="19" t="n">
        <v>0.0225957183643236</v>
      </c>
      <c r="AI12" s="19"/>
      <c r="AJ12" s="19" t="n">
        <v>0.0343056167241669</v>
      </c>
      <c r="AK12" s="19" t="n">
        <v>0</v>
      </c>
      <c r="AL12" s="19" t="n">
        <v>0.0351715387031408</v>
      </c>
      <c r="AM12" s="19" t="n">
        <v>0.037881488949167</v>
      </c>
      <c r="AN12" s="19" t="n">
        <v>0</v>
      </c>
      <c r="AO12" s="19" t="n">
        <v>0.0363764266276843</v>
      </c>
      <c r="AP12" s="19" t="n">
        <v>0</v>
      </c>
    </row>
    <row r="13">
      <c r="B13" s="20" t="s">
        <v>525</v>
      </c>
      <c r="C13" s="19" t="n">
        <v>0.00995338411038594</v>
      </c>
      <c r="D13" s="19" t="n">
        <v>0.0146072886362468</v>
      </c>
      <c r="E13" s="19" t="n">
        <v>0</v>
      </c>
      <c r="F13" s="19"/>
      <c r="G13" s="19" t="n">
        <v>0</v>
      </c>
      <c r="H13" s="19" t="n">
        <v>0.00905722012474393</v>
      </c>
      <c r="I13" s="19" t="n">
        <v>0.0140137171685896</v>
      </c>
      <c r="J13" s="19" t="n">
        <v>0.0184398118591247</v>
      </c>
      <c r="K13" s="19" t="n">
        <v>0</v>
      </c>
      <c r="L13" s="19" t="n">
        <v>0</v>
      </c>
      <c r="M13" s="19"/>
      <c r="N13" s="19" t="n">
        <v>0</v>
      </c>
      <c r="O13" s="19" t="n">
        <v>0.0260587384578531</v>
      </c>
      <c r="P13" s="19" t="n">
        <v>0</v>
      </c>
      <c r="Q13" s="19" t="n">
        <v>0.0168883210841388</v>
      </c>
      <c r="R13" s="19" t="n">
        <v>0</v>
      </c>
      <c r="S13" s="19"/>
      <c r="T13" s="19" t="n">
        <v>0</v>
      </c>
      <c r="U13" s="19" t="n">
        <v>0</v>
      </c>
      <c r="V13" s="19" t="n">
        <v>0.0502416003874852</v>
      </c>
      <c r="W13" s="19" t="n">
        <v>0.00438992588148918</v>
      </c>
      <c r="X13" s="19"/>
      <c r="Y13" s="19" t="n">
        <v>0.0116155425606085</v>
      </c>
      <c r="Z13" s="19" t="n">
        <v>0</v>
      </c>
      <c r="AA13" s="19" t="s">
        <v>118</v>
      </c>
      <c r="AB13" s="19" t="s">
        <v>118</v>
      </c>
      <c r="AC13" s="19" t="s">
        <v>118</v>
      </c>
      <c r="AD13" s="19" t="s">
        <v>118</v>
      </c>
      <c r="AE13" s="19"/>
      <c r="AF13" s="19" t="n">
        <v>0.0137927290534194</v>
      </c>
      <c r="AG13" s="19"/>
      <c r="AH13" s="19" t="n">
        <v>0.0105416328345958</v>
      </c>
      <c r="AI13" s="19"/>
      <c r="AJ13" s="19" t="n">
        <v>0.0205406035066868</v>
      </c>
      <c r="AK13" s="19" t="n">
        <v>0</v>
      </c>
      <c r="AL13" s="19" t="n">
        <v>0.0203743814829712</v>
      </c>
      <c r="AM13" s="19" t="n">
        <v>0</v>
      </c>
      <c r="AN13" s="19" t="n">
        <v>0</v>
      </c>
      <c r="AO13" s="19" t="n">
        <v>0</v>
      </c>
      <c r="AP13" s="19" t="n">
        <v>0</v>
      </c>
    </row>
    <row r="14">
      <c r="B14" s="20" t="s">
        <v>209</v>
      </c>
      <c r="C14" s="21" t="n">
        <v>0.0122315200992316</v>
      </c>
      <c r="D14" s="21" t="n">
        <v>0.0143415712957706</v>
      </c>
      <c r="E14" s="21" t="n">
        <v>0.00771871801336451</v>
      </c>
      <c r="F14" s="21"/>
      <c r="G14" s="21" t="n">
        <v>0</v>
      </c>
      <c r="H14" s="21" t="n">
        <v>0.0188642609605032</v>
      </c>
      <c r="I14" s="21" t="n">
        <v>0.00927524958520981</v>
      </c>
      <c r="J14" s="21" t="n">
        <v>0</v>
      </c>
      <c r="K14" s="21" t="n">
        <v>0</v>
      </c>
      <c r="L14" s="21" t="n">
        <v>0.11064902812406</v>
      </c>
      <c r="M14" s="21"/>
      <c r="N14" s="21" t="n">
        <v>0</v>
      </c>
      <c r="O14" s="21" t="n">
        <v>0</v>
      </c>
      <c r="P14" s="21" t="n">
        <v>0</v>
      </c>
      <c r="Q14" s="21" t="n">
        <v>0.033569171563147</v>
      </c>
      <c r="R14" s="21" t="n">
        <v>0</v>
      </c>
      <c r="S14" s="21"/>
      <c r="T14" s="21" t="n">
        <v>0</v>
      </c>
      <c r="U14" s="21" t="n">
        <v>0</v>
      </c>
      <c r="V14" s="21" t="n">
        <v>0.0184540775023183</v>
      </c>
      <c r="W14" s="21" t="n">
        <v>0.0137318255518706</v>
      </c>
      <c r="X14" s="21"/>
      <c r="Y14" s="21" t="n">
        <v>0.0142741142829315</v>
      </c>
      <c r="Z14" s="21" t="n">
        <v>0</v>
      </c>
      <c r="AA14" s="21" t="s">
        <v>118</v>
      </c>
      <c r="AB14" s="21" t="s">
        <v>118</v>
      </c>
      <c r="AC14" s="21" t="s">
        <v>118</v>
      </c>
      <c r="AD14" s="21" t="s">
        <v>118</v>
      </c>
      <c r="AE14" s="21"/>
      <c r="AF14" s="21" t="n">
        <v>0.0195170882992294</v>
      </c>
      <c r="AG14" s="21"/>
      <c r="AH14" s="21" t="n">
        <v>0.01295440751257</v>
      </c>
      <c r="AI14" s="21"/>
      <c r="AJ14" s="21" t="n">
        <v>0</v>
      </c>
      <c r="AK14" s="21" t="n">
        <v>0</v>
      </c>
      <c r="AL14" s="21" t="n">
        <v>0.0266711980892087</v>
      </c>
      <c r="AM14" s="21" t="n">
        <v>0</v>
      </c>
      <c r="AN14" s="21" t="n">
        <v>0.142903668080036</v>
      </c>
      <c r="AO14" s="21" t="n">
        <v>0</v>
      </c>
      <c r="AP14" s="21" t="n">
        <v>0</v>
      </c>
    </row>
    <row r="15">
      <c r="B15" s="18" t="s">
        <v>527</v>
      </c>
    </row>
    <row r="16">
      <c r="B16" t="s">
        <v>65</v>
      </c>
    </row>
    <row r="17">
      <c r="B17" t="s">
        <v>66</v>
      </c>
    </row>
    <row r="19">
      <c r="B19" s="9" t="str">
        <f>=HYPERLINK("#'Contents'!A1", "Return to Contents")</f>
      </c>
    </row>
  </sheetData>
  <mergeCells count="9">
    <mergeCell ref="D5:E5"/>
    <mergeCell ref="G5:L5"/>
    <mergeCell ref="N5:R5"/>
    <mergeCell ref="T5:W5"/>
    <mergeCell ref="Y5:AD5"/>
    <mergeCell ref="AF5:AF5"/>
    <mergeCell ref="AH5:AH5"/>
    <mergeCell ref="AJ5:AP5"/>
    <mergeCell ref="D2:AJ2"/>
  </mergeCells>
  <pageMargins left="0.7" right="0.7" top="0.75" bottom="0.75" header="0.3" footer="0.3"/>
  <pageSetup paperSize="9" orientation="portrait" horizontalDpi="300" verticalDpi="300" r:id="rId2"/>
  <drawing r:id="rId1"/>
</worksheet>
</file>

<file path=xl/worksheets/sheet17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20.71" hidden="0" customWidth="1"/>
    <col min="4" max="4" width="20.71" hidden="0" customWidth="1"/>
    <col min="5" max="5" width="20.71" hidden="0" customWidth="1"/>
    <col min="6" max="6" width="20.71" hidden="0" customWidth="1"/>
    <col min="7" max="7" width="20.71" hidden="0" customWidth="1"/>
    <col min="8" max="8" width="20.71" hidden="0" customWidth="1"/>
    <col min="9" max="9" width="20.71" hidden="0" customWidth="1"/>
  </cols>
  <sheetData>
    <row r="2" ht="40" customHeight="1">
      <c r="D2" s="16" t="s">
        <v>542</v>
      </c>
    </row>
    <row r="6" ht="50" customHeight="1">
      <c r="B6" s="22" t="s">
        <v>15</v>
      </c>
      <c r="C6" s="22" t="s">
        <v>528</v>
      </c>
      <c r="D6" s="22" t="s">
        <v>529</v>
      </c>
      <c r="E6" s="22" t="s">
        <v>530</v>
      </c>
      <c r="F6" s="22" t="s">
        <v>531</v>
      </c>
      <c r="G6" s="22" t="s">
        <v>532</v>
      </c>
      <c r="H6" s="22" t="s">
        <v>533</v>
      </c>
    </row>
    <row r="7">
      <c r="B7" s="20" t="s">
        <v>534</v>
      </c>
      <c r="C7" s="19" t="n">
        <v>0.16189685806307</v>
      </c>
      <c r="D7" s="19" t="n">
        <v>0.255191676499433</v>
      </c>
      <c r="E7" s="19" t="n">
        <v>0.273406732650316</v>
      </c>
      <c r="F7" s="19" t="n">
        <v>0.485446327407163</v>
      </c>
      <c r="G7" s="19" t="n">
        <v>0.587468724714542</v>
      </c>
      <c r="H7" s="19" t="n">
        <v>0.353043174122626</v>
      </c>
    </row>
    <row r="8">
      <c r="B8" s="20" t="s">
        <v>535</v>
      </c>
      <c r="C8" s="19" t="n">
        <v>0.250774196571219</v>
      </c>
      <c r="D8" s="19" t="n">
        <v>0.278966718373006</v>
      </c>
      <c r="E8" s="19" t="n">
        <v>0.143752267107561</v>
      </c>
      <c r="F8" s="19" t="n">
        <v>0.103714574416202</v>
      </c>
      <c r="G8" s="19" t="n">
        <v>0.071368666221666</v>
      </c>
      <c r="H8" s="19" t="n">
        <v>0.0759236069929956</v>
      </c>
    </row>
    <row r="9">
      <c r="B9" s="20" t="s">
        <v>536</v>
      </c>
      <c r="C9" s="19" t="n">
        <v>0.323121703075922</v>
      </c>
      <c r="D9" s="19" t="n">
        <v>0.230246515047579</v>
      </c>
      <c r="E9" s="19" t="n">
        <v>0.223304188419564</v>
      </c>
      <c r="F9" s="19" t="n">
        <v>0.124979324402091</v>
      </c>
      <c r="G9" s="19" t="n">
        <v>0.117694415909455</v>
      </c>
      <c r="H9" s="19" t="n">
        <v>0.160499335490224</v>
      </c>
    </row>
    <row r="10">
      <c r="B10" s="20" t="s">
        <v>537</v>
      </c>
      <c r="C10" s="19" t="n">
        <v>0.125849809131394</v>
      </c>
      <c r="D10" s="19" t="n">
        <v>0.134927833922752</v>
      </c>
      <c r="E10" s="19" t="n">
        <v>0.164488338320695</v>
      </c>
      <c r="F10" s="19" t="n">
        <v>0.122693730788011</v>
      </c>
      <c r="G10" s="19" t="n">
        <v>0.0859583168245036</v>
      </c>
      <c r="H10" s="19" t="n">
        <v>0.155822676335537</v>
      </c>
    </row>
    <row r="11">
      <c r="B11" s="20" t="s">
        <v>538</v>
      </c>
      <c r="C11" s="19" t="n">
        <v>0.0694445614872958</v>
      </c>
      <c r="D11" s="19" t="n">
        <v>0.0437293834875219</v>
      </c>
      <c r="E11" s="19" t="n">
        <v>0.099008639493069</v>
      </c>
      <c r="F11" s="19" t="n">
        <v>0.0706915926765763</v>
      </c>
      <c r="G11" s="19" t="n">
        <v>0.051888104677469</v>
      </c>
      <c r="H11" s="19" t="n">
        <v>0.134256953950278</v>
      </c>
    </row>
    <row r="12">
      <c r="B12" s="20" t="s">
        <v>539</v>
      </c>
      <c r="C12" s="19" t="n">
        <v>0.0324630494057184</v>
      </c>
      <c r="D12" s="19" t="n">
        <v>0.0215161238920778</v>
      </c>
      <c r="E12" s="19" t="n">
        <v>0.0512593016818107</v>
      </c>
      <c r="F12" s="19" t="n">
        <v>0.0431134200620416</v>
      </c>
      <c r="G12" s="19" t="n">
        <v>0.0301702312154122</v>
      </c>
      <c r="H12" s="19" t="n">
        <v>0.0591506839416079</v>
      </c>
    </row>
    <row r="13">
      <c r="B13" s="20" t="s">
        <v>540</v>
      </c>
      <c r="C13" s="19" t="n">
        <v>0.0167468022890166</v>
      </c>
      <c r="D13" s="19" t="n">
        <v>0.013053788494333</v>
      </c>
      <c r="E13" s="19" t="n">
        <v>0.0226163213731992</v>
      </c>
      <c r="F13" s="19" t="n">
        <v>0.00847531007885302</v>
      </c>
      <c r="G13" s="19" t="n">
        <v>0.0164749384809559</v>
      </c>
      <c r="H13" s="19" t="n">
        <v>0.024896861007817</v>
      </c>
    </row>
    <row r="14">
      <c r="B14" s="20" t="s">
        <v>541</v>
      </c>
      <c r="C14" s="19" t="n">
        <v>0.0197030199763649</v>
      </c>
      <c r="D14" s="19" t="n">
        <v>0.0223679602832967</v>
      </c>
      <c r="E14" s="19" t="n">
        <v>0.0221642109537845</v>
      </c>
      <c r="F14" s="19" t="n">
        <v>0.0408857201690618</v>
      </c>
      <c r="G14" s="19" t="n">
        <v>0.0389766019559967</v>
      </c>
      <c r="H14" s="19" t="n">
        <v>0.0364067081589146</v>
      </c>
    </row>
    <row r="15">
      <c r="B15" s="18" t="s">
        <v>224</v>
      </c>
      <c r="C15" s="18"/>
      <c r="D15" s="18"/>
      <c r="E15" s="18"/>
      <c r="F15" s="18"/>
      <c r="G15" s="18"/>
      <c r="H15" s="18"/>
    </row>
    <row r="16">
      <c r="B16" t="s">
        <v>65</v>
      </c>
    </row>
    <row r="17">
      <c r="B17" t="s">
        <v>66</v>
      </c>
    </row>
    <row r="21">
      <c r="B21" s="9" t="str">
        <f>=HYPERLINK("#'Contents'!A1", "Return to Contents")</f>
      </c>
    </row>
  </sheetData>
  <mergeCells count="1">
    <mergeCell ref="D2:I2"/>
  </mergeCells>
  <pageMargins left="0.7" right="0.7" top="0.75" bottom="0.75" header="0.3" footer="0.3"/>
  <pageSetup paperSize="9" orientation="portrait" horizontalDpi="300" verticalDpi="300" r:id="rId2"/>
  <drawing r:id="rId1"/>
</worksheet>
</file>

<file path=xl/worksheets/sheet17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2.21" hidden="0" customWidth="1"/>
    <col min="20" max="20" width="10.71" hidden="0" customWidth="1"/>
    <col min="21" max="21" width="10.71" hidden="0" customWidth="1"/>
    <col min="22" max="22" width="10.71" hidden="0" customWidth="1"/>
    <col min="23" max="23" width="10.71" hidden="0" customWidth="1"/>
    <col min="24" max="24" width="2.2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2.21" hidden="0" customWidth="1"/>
    <col min="34" max="34" width="10.71" hidden="0" customWidth="1"/>
    <col min="35" max="35" width="2.2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s>
  <sheetData>
    <row r="2" ht="40" customHeight="1">
      <c r="D2" s="16" t="s">
        <v>543</v>
      </c>
    </row>
    <row r="5" ht="30" customHeight="1">
      <c r="B5" s="17"/>
      <c r="C5" s="17"/>
      <c r="D5" s="17" t="s">
        <v>51</v>
      </c>
      <c r="E5" s="17"/>
      <c r="F5" s="17"/>
      <c r="G5" s="17" t="s">
        <v>52</v>
      </c>
      <c r="H5" s="17"/>
      <c r="I5" s="17"/>
      <c r="J5" s="17"/>
      <c r="K5" s="17"/>
      <c r="L5" s="17"/>
      <c r="M5" s="17"/>
      <c r="N5" s="17" t="s">
        <v>53</v>
      </c>
      <c r="O5" s="17"/>
      <c r="P5" s="17"/>
      <c r="Q5" s="17"/>
      <c r="R5" s="17"/>
      <c r="S5" s="17"/>
      <c r="T5" s="17" t="s">
        <v>54</v>
      </c>
      <c r="U5" s="17"/>
      <c r="V5" s="17"/>
      <c r="W5" s="17"/>
      <c r="X5" s="17"/>
      <c r="Y5" s="17" t="s">
        <v>55</v>
      </c>
      <c r="Z5" s="17"/>
      <c r="AA5" s="17"/>
      <c r="AB5" s="17"/>
      <c r="AC5" s="17"/>
      <c r="AD5" s="17"/>
      <c r="AE5" s="17"/>
      <c r="AF5" s="17" t="s">
        <v>42</v>
      </c>
      <c r="AG5" s="17"/>
      <c r="AH5" s="17" t="s">
        <v>43</v>
      </c>
      <c r="AI5" s="17"/>
      <c r="AJ5" s="17" t="s">
        <v>56</v>
      </c>
      <c r="AK5" s="17"/>
      <c r="AL5" s="17"/>
      <c r="AM5" s="17"/>
      <c r="AN5" s="17"/>
      <c r="AO5" s="17"/>
      <c r="AP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R6" s="13" t="s">
        <v>31</v>
      </c>
      <c r="T6" s="13" t="s">
        <v>32</v>
      </c>
      <c r="U6" s="13" t="s">
        <v>33</v>
      </c>
      <c r="V6" s="13" t="s">
        <v>34</v>
      </c>
      <c r="W6" s="13" t="s">
        <v>35</v>
      </c>
      <c r="Y6" s="13" t="s">
        <v>36</v>
      </c>
      <c r="Z6" s="13" t="s">
        <v>37</v>
      </c>
      <c r="AA6" s="13" t="s">
        <v>38</v>
      </c>
      <c r="AB6" s="13" t="s">
        <v>39</v>
      </c>
      <c r="AC6" s="13" t="s">
        <v>40</v>
      </c>
      <c r="AD6" s="13" t="s">
        <v>41</v>
      </c>
      <c r="AF6" s="13" t="s">
        <v>42</v>
      </c>
      <c r="AH6" s="13" t="s">
        <v>43</v>
      </c>
      <c r="AJ6" s="13" t="s">
        <v>44</v>
      </c>
      <c r="AK6" s="13" t="s">
        <v>45</v>
      </c>
      <c r="AL6" s="13" t="s">
        <v>46</v>
      </c>
      <c r="AM6" s="13" t="s">
        <v>47</v>
      </c>
      <c r="AN6" s="13" t="s">
        <v>48</v>
      </c>
      <c r="AO6" s="13" t="s">
        <v>49</v>
      </c>
      <c r="AP6" s="13" t="s">
        <v>50</v>
      </c>
    </row>
    <row r="7" ht="30" customHeight="1">
      <c r="B7" s="11" t="s">
        <v>19</v>
      </c>
      <c r="C7" s="11" t="n">
        <v>578</v>
      </c>
      <c r="D7" s="11" t="n">
        <v>302</v>
      </c>
      <c r="E7" s="11" t="n">
        <v>276</v>
      </c>
      <c r="F7" s="11"/>
      <c r="G7" s="11" t="n">
        <v>60</v>
      </c>
      <c r="H7" s="11" t="n">
        <v>151</v>
      </c>
      <c r="I7" s="11" t="n">
        <v>156</v>
      </c>
      <c r="J7" s="11" t="n">
        <v>128</v>
      </c>
      <c r="K7" s="11" t="n">
        <v>64</v>
      </c>
      <c r="L7" s="11" t="n">
        <v>19</v>
      </c>
      <c r="M7" s="11"/>
      <c r="N7" s="11" t="n">
        <v>17</v>
      </c>
      <c r="O7" s="11" t="n">
        <v>78</v>
      </c>
      <c r="P7" s="11" t="n">
        <v>111</v>
      </c>
      <c r="Q7" s="11" t="n">
        <v>238</v>
      </c>
      <c r="R7" s="11" t="n">
        <v>133</v>
      </c>
      <c r="S7" s="11"/>
      <c r="T7" s="11" t="n">
        <v>21</v>
      </c>
      <c r="U7" s="11" t="n">
        <v>50</v>
      </c>
      <c r="V7" s="11" t="n">
        <v>97</v>
      </c>
      <c r="W7" s="11" t="n">
        <v>370</v>
      </c>
      <c r="X7" s="11"/>
      <c r="Y7" s="11" t="n">
        <v>473</v>
      </c>
      <c r="Z7" s="11" t="n">
        <v>105</v>
      </c>
      <c r="AA7" s="11" t="s">
        <v>117</v>
      </c>
      <c r="AB7" s="11" t="s">
        <v>117</v>
      </c>
      <c r="AC7" s="11" t="s">
        <v>117</v>
      </c>
      <c r="AD7" s="11" t="s">
        <v>117</v>
      </c>
      <c r="AE7" s="11"/>
      <c r="AF7" s="11" t="n">
        <v>279</v>
      </c>
      <c r="AG7" s="11"/>
      <c r="AH7" s="11" t="n">
        <v>545</v>
      </c>
      <c r="AI7" s="11"/>
      <c r="AJ7" s="11" t="n">
        <v>169</v>
      </c>
      <c r="AK7" s="11" t="n">
        <v>88</v>
      </c>
      <c r="AL7" s="11" t="n">
        <v>120</v>
      </c>
      <c r="AM7" s="11" t="n">
        <v>60</v>
      </c>
      <c r="AN7" s="11" t="n">
        <v>33</v>
      </c>
      <c r="AO7" s="11" t="n">
        <v>61</v>
      </c>
      <c r="AP7" s="11" t="n">
        <v>47</v>
      </c>
    </row>
    <row r="8" ht="30" customHeight="1">
      <c r="B8" s="12" t="s">
        <v>20</v>
      </c>
      <c r="C8" s="12" t="n">
        <v>528</v>
      </c>
      <c r="D8" s="12" t="n">
        <v>296</v>
      </c>
      <c r="E8" s="12" t="n">
        <v>232</v>
      </c>
      <c r="F8" s="12"/>
      <c r="G8" s="12" t="n">
        <v>51</v>
      </c>
      <c r="H8" s="12" t="n">
        <v>139</v>
      </c>
      <c r="I8" s="12" t="n">
        <v>130</v>
      </c>
      <c r="J8" s="12" t="n">
        <v>122</v>
      </c>
      <c r="K8" s="12" t="n">
        <v>67</v>
      </c>
      <c r="L8" s="12" t="n">
        <v>20</v>
      </c>
      <c r="M8" s="12"/>
      <c r="N8" s="12" t="n">
        <v>20</v>
      </c>
      <c r="O8" s="12" t="n">
        <v>87</v>
      </c>
      <c r="P8" s="12" t="n">
        <v>132</v>
      </c>
      <c r="Q8" s="12" t="n">
        <v>187</v>
      </c>
      <c r="R8" s="12" t="n">
        <v>102</v>
      </c>
      <c r="S8" s="12"/>
      <c r="T8" s="12" t="n">
        <v>20</v>
      </c>
      <c r="U8" s="12" t="n">
        <v>49</v>
      </c>
      <c r="V8" s="12" t="n">
        <v>98</v>
      </c>
      <c r="W8" s="12" t="n">
        <v>322</v>
      </c>
      <c r="X8" s="12"/>
      <c r="Y8" s="12" t="n">
        <v>424</v>
      </c>
      <c r="Z8" s="12" t="n">
        <v>104</v>
      </c>
      <c r="AA8" s="12" t="s">
        <v>117</v>
      </c>
      <c r="AB8" s="12" t="s">
        <v>117</v>
      </c>
      <c r="AC8" s="12" t="s">
        <v>117</v>
      </c>
      <c r="AD8" s="12" t="s">
        <v>117</v>
      </c>
      <c r="AE8" s="12"/>
      <c r="AF8" s="12" t="n">
        <v>262</v>
      </c>
      <c r="AG8" s="12"/>
      <c r="AH8" s="12" t="n">
        <v>497</v>
      </c>
      <c r="AI8" s="12"/>
      <c r="AJ8" s="12" t="n">
        <v>137</v>
      </c>
      <c r="AK8" s="12" t="n">
        <v>81</v>
      </c>
      <c r="AL8" s="12" t="n">
        <v>99</v>
      </c>
      <c r="AM8" s="12" t="n">
        <v>59</v>
      </c>
      <c r="AN8" s="12" t="n">
        <v>37</v>
      </c>
      <c r="AO8" s="12" t="n">
        <v>52</v>
      </c>
      <c r="AP8" s="12" t="n">
        <v>64</v>
      </c>
    </row>
    <row r="9">
      <c r="B9" s="20" t="s">
        <v>534</v>
      </c>
      <c r="C9" s="19" t="n">
        <v>0.16189685806307</v>
      </c>
      <c r="D9" s="19" t="n">
        <v>0.145411942120143</v>
      </c>
      <c r="E9" s="19" t="n">
        <v>0.18290836229709</v>
      </c>
      <c r="F9" s="19"/>
      <c r="G9" s="19" t="n">
        <v>0.236251055498595</v>
      </c>
      <c r="H9" s="19" t="n">
        <v>0.121097244161878</v>
      </c>
      <c r="I9" s="19" t="n">
        <v>0.10486488066368</v>
      </c>
      <c r="J9" s="19" t="n">
        <v>0.187655490861593</v>
      </c>
      <c r="K9" s="19" t="n">
        <v>0.211604081310343</v>
      </c>
      <c r="L9" s="19" t="n">
        <v>0.303173010370257</v>
      </c>
      <c r="M9" s="19"/>
      <c r="N9" s="19" t="n">
        <v>0.522622522070366</v>
      </c>
      <c r="O9" s="19" t="n">
        <v>0.192691557799605</v>
      </c>
      <c r="P9" s="19" t="n">
        <v>0.281166228802721</v>
      </c>
      <c r="Q9" s="19" t="n">
        <v>0.0874306233288399</v>
      </c>
      <c r="R9" s="19" t="n">
        <v>0.0430750632122424</v>
      </c>
      <c r="S9" s="19"/>
      <c r="T9" s="19" t="n">
        <v>0.157389782328621</v>
      </c>
      <c r="U9" s="19" t="n">
        <v>0.354297825916133</v>
      </c>
      <c r="V9" s="19" t="n">
        <v>0.238751643583342</v>
      </c>
      <c r="W9" s="19" t="n">
        <v>0.109591139291057</v>
      </c>
      <c r="X9" s="19"/>
      <c r="Y9" s="19" t="n">
        <v>0.132851766424136</v>
      </c>
      <c r="Z9" s="19" t="n">
        <v>0.279992265501221</v>
      </c>
      <c r="AA9" s="19" t="s">
        <v>118</v>
      </c>
      <c r="AB9" s="19" t="s">
        <v>118</v>
      </c>
      <c r="AC9" s="19" t="s">
        <v>118</v>
      </c>
      <c r="AD9" s="19" t="s">
        <v>118</v>
      </c>
      <c r="AE9" s="19"/>
      <c r="AF9" s="19" t="n">
        <v>0.21439996770548</v>
      </c>
      <c r="AG9" s="19"/>
      <c r="AH9" s="19" t="n">
        <v>0.154814397235566</v>
      </c>
      <c r="AI9" s="19"/>
      <c r="AJ9" s="19" t="n">
        <v>0.0956635168714685</v>
      </c>
      <c r="AK9" s="19" t="n">
        <v>0.242940024119629</v>
      </c>
      <c r="AL9" s="19" t="n">
        <v>0.238712028953601</v>
      </c>
      <c r="AM9" s="19" t="n">
        <v>0.151489969749894</v>
      </c>
      <c r="AN9" s="19" t="n">
        <v>0.203199102638314</v>
      </c>
      <c r="AO9" s="19" t="n">
        <v>0.145881640276804</v>
      </c>
      <c r="AP9" s="19" t="n">
        <v>0.0797296998488321</v>
      </c>
    </row>
    <row r="10">
      <c r="B10" s="20" t="s">
        <v>535</v>
      </c>
      <c r="C10" s="19" t="n">
        <v>0.250774196571219</v>
      </c>
      <c r="D10" s="19" t="n">
        <v>0.242425980842394</v>
      </c>
      <c r="E10" s="19" t="n">
        <v>0.261414746437534</v>
      </c>
      <c r="F10" s="19"/>
      <c r="G10" s="19" t="n">
        <v>0.32608614975967</v>
      </c>
      <c r="H10" s="19" t="n">
        <v>0.290524688777752</v>
      </c>
      <c r="I10" s="19" t="n">
        <v>0.274261871903421</v>
      </c>
      <c r="J10" s="19" t="n">
        <v>0.192053112468458</v>
      </c>
      <c r="K10" s="19" t="n">
        <v>0.226191999644955</v>
      </c>
      <c r="L10" s="19" t="n">
        <v>0.0748257319489022</v>
      </c>
      <c r="M10" s="19"/>
      <c r="N10" s="19" t="n">
        <v>0.378422337533381</v>
      </c>
      <c r="O10" s="19" t="n">
        <v>0.236198328826208</v>
      </c>
      <c r="P10" s="19" t="n">
        <v>0.277418619437621</v>
      </c>
      <c r="Q10" s="19" t="n">
        <v>0.258345802712738</v>
      </c>
      <c r="R10" s="19" t="n">
        <v>0.19182263789636</v>
      </c>
      <c r="S10" s="19"/>
      <c r="T10" s="19" t="n">
        <v>0.342862990468584</v>
      </c>
      <c r="U10" s="19" t="n">
        <v>0.301647118971536</v>
      </c>
      <c r="V10" s="19" t="n">
        <v>0.361617774788861</v>
      </c>
      <c r="W10" s="19" t="n">
        <v>0.201223524940156</v>
      </c>
      <c r="X10" s="19"/>
      <c r="Y10" s="19" t="n">
        <v>0.249984802772994</v>
      </c>
      <c r="Z10" s="19" t="n">
        <v>0.253983819160444</v>
      </c>
      <c r="AA10" s="19" t="s">
        <v>118</v>
      </c>
      <c r="AB10" s="19" t="s">
        <v>118</v>
      </c>
      <c r="AC10" s="19" t="s">
        <v>118</v>
      </c>
      <c r="AD10" s="19" t="s">
        <v>118</v>
      </c>
      <c r="AE10" s="19"/>
      <c r="AF10" s="19" t="n">
        <v>0.231322619755157</v>
      </c>
      <c r="AG10" s="19"/>
      <c r="AH10" s="19" t="n">
        <v>0.250095393822062</v>
      </c>
      <c r="AI10" s="19"/>
      <c r="AJ10" s="19" t="n">
        <v>0.201291895806027</v>
      </c>
      <c r="AK10" s="19" t="n">
        <v>0.326954731840823</v>
      </c>
      <c r="AL10" s="19" t="n">
        <v>0.244205389810608</v>
      </c>
      <c r="AM10" s="19" t="n">
        <v>0.171852692706068</v>
      </c>
      <c r="AN10" s="19" t="n">
        <v>0.304108732101332</v>
      </c>
      <c r="AO10" s="19" t="n">
        <v>0.311931532343789</v>
      </c>
      <c r="AP10" s="19" t="n">
        <v>0.262668132476487</v>
      </c>
    </row>
    <row r="11">
      <c r="B11" s="20" t="s">
        <v>536</v>
      </c>
      <c r="C11" s="19" t="n">
        <v>0.323121703075922</v>
      </c>
      <c r="D11" s="19" t="n">
        <v>0.346666437281988</v>
      </c>
      <c r="E11" s="19" t="n">
        <v>0.29311182712797</v>
      </c>
      <c r="F11" s="19"/>
      <c r="G11" s="19" t="n">
        <v>0.307021427687504</v>
      </c>
      <c r="H11" s="19" t="n">
        <v>0.320861312329411</v>
      </c>
      <c r="I11" s="19" t="n">
        <v>0.287889027063105</v>
      </c>
      <c r="J11" s="19" t="n">
        <v>0.374531366897357</v>
      </c>
      <c r="K11" s="19" t="n">
        <v>0.276069740588919</v>
      </c>
      <c r="L11" s="19" t="n">
        <v>0.450732221179758</v>
      </c>
      <c r="M11" s="19"/>
      <c r="N11" s="19" t="n">
        <v>0</v>
      </c>
      <c r="O11" s="19" t="n">
        <v>0.291078962363103</v>
      </c>
      <c r="P11" s="19" t="n">
        <v>0.308337507190727</v>
      </c>
      <c r="Q11" s="19" t="n">
        <v>0.356448219657141</v>
      </c>
      <c r="R11" s="19" t="n">
        <v>0.372996623488833</v>
      </c>
      <c r="S11" s="19"/>
      <c r="T11" s="19" t="n">
        <v>0.358356584380884</v>
      </c>
      <c r="U11" s="19" t="n">
        <v>0.205135918749079</v>
      </c>
      <c r="V11" s="19" t="n">
        <v>0.240189325114642</v>
      </c>
      <c r="W11" s="19" t="n">
        <v>0.369510659920095</v>
      </c>
      <c r="X11" s="19"/>
      <c r="Y11" s="19" t="n">
        <v>0.333407894096052</v>
      </c>
      <c r="Z11" s="19" t="n">
        <v>0.281298735718487</v>
      </c>
      <c r="AA11" s="19" t="s">
        <v>118</v>
      </c>
      <c r="AB11" s="19" t="s">
        <v>118</v>
      </c>
      <c r="AC11" s="19" t="s">
        <v>118</v>
      </c>
      <c r="AD11" s="19" t="s">
        <v>118</v>
      </c>
      <c r="AE11" s="19"/>
      <c r="AF11" s="19" t="n">
        <v>0.347944867051039</v>
      </c>
      <c r="AG11" s="19"/>
      <c r="AH11" s="19" t="n">
        <v>0.335121283393055</v>
      </c>
      <c r="AI11" s="19"/>
      <c r="AJ11" s="19" t="n">
        <v>0.343234263958748</v>
      </c>
      <c r="AK11" s="19" t="n">
        <v>0.286814534649115</v>
      </c>
      <c r="AL11" s="19" t="n">
        <v>0.294654500353879</v>
      </c>
      <c r="AM11" s="19" t="n">
        <v>0.389061009370118</v>
      </c>
      <c r="AN11" s="19" t="n">
        <v>0.22796482354567</v>
      </c>
      <c r="AO11" s="19" t="n">
        <v>0.240542473609251</v>
      </c>
      <c r="AP11" s="19" t="n">
        <v>0.431029650714579</v>
      </c>
    </row>
    <row r="12">
      <c r="B12" s="20" t="s">
        <v>537</v>
      </c>
      <c r="C12" s="19" t="n">
        <v>0.125849809131394</v>
      </c>
      <c r="D12" s="19" t="n">
        <v>0.122429581826594</v>
      </c>
      <c r="E12" s="19" t="n">
        <v>0.130209195660565</v>
      </c>
      <c r="F12" s="19"/>
      <c r="G12" s="19" t="n">
        <v>0.0843347142935981</v>
      </c>
      <c r="H12" s="19" t="n">
        <v>0.109239558290404</v>
      </c>
      <c r="I12" s="19" t="n">
        <v>0.136725845266761</v>
      </c>
      <c r="J12" s="19" t="n">
        <v>0.128054458749002</v>
      </c>
      <c r="K12" s="19" t="n">
        <v>0.162823975373866</v>
      </c>
      <c r="L12" s="19" t="n">
        <v>0.137850081503498</v>
      </c>
      <c r="M12" s="19"/>
      <c r="N12" s="19" t="n">
        <v>0</v>
      </c>
      <c r="O12" s="19" t="n">
        <v>0.122566703474815</v>
      </c>
      <c r="P12" s="19" t="n">
        <v>0.042245041864764</v>
      </c>
      <c r="Q12" s="19" t="n">
        <v>0.151809190520786</v>
      </c>
      <c r="R12" s="19" t="n">
        <v>0.214173718583037</v>
      </c>
      <c r="S12" s="19"/>
      <c r="T12" s="19" t="n">
        <v>0.0850876181772639</v>
      </c>
      <c r="U12" s="19" t="n">
        <v>0.0141320451095877</v>
      </c>
      <c r="V12" s="19" t="n">
        <v>0.0684527783323749</v>
      </c>
      <c r="W12" s="19" t="n">
        <v>0.170036398213464</v>
      </c>
      <c r="X12" s="19"/>
      <c r="Y12" s="19" t="n">
        <v>0.137285246230189</v>
      </c>
      <c r="Z12" s="19" t="n">
        <v>0.0793540837880704</v>
      </c>
      <c r="AA12" s="19" t="s">
        <v>118</v>
      </c>
      <c r="AB12" s="19" t="s">
        <v>118</v>
      </c>
      <c r="AC12" s="19" t="s">
        <v>118</v>
      </c>
      <c r="AD12" s="19" t="s">
        <v>118</v>
      </c>
      <c r="AE12" s="19"/>
      <c r="AF12" s="19" t="n">
        <v>0.104918337695306</v>
      </c>
      <c r="AG12" s="19"/>
      <c r="AH12" s="19" t="n">
        <v>0.127400182489417</v>
      </c>
      <c r="AI12" s="19"/>
      <c r="AJ12" s="19" t="n">
        <v>0.180965657155061</v>
      </c>
      <c r="AK12" s="19" t="n">
        <v>0.0606537292685072</v>
      </c>
      <c r="AL12" s="19" t="n">
        <v>0.125953126292368</v>
      </c>
      <c r="AM12" s="19" t="n">
        <v>0.136612064452987</v>
      </c>
      <c r="AN12" s="19" t="n">
        <v>0.112289858951463</v>
      </c>
      <c r="AO12" s="19" t="n">
        <v>0.107132509605139</v>
      </c>
      <c r="AP12" s="19" t="n">
        <v>0.103842123255554</v>
      </c>
    </row>
    <row r="13">
      <c r="B13" s="20" t="s">
        <v>538</v>
      </c>
      <c r="C13" s="19" t="n">
        <v>0.0694445614872958</v>
      </c>
      <c r="D13" s="19" t="n">
        <v>0.0857232375282258</v>
      </c>
      <c r="E13" s="19" t="n">
        <v>0.0486959285101881</v>
      </c>
      <c r="F13" s="19"/>
      <c r="G13" s="19" t="n">
        <v>0.0311386852886969</v>
      </c>
      <c r="H13" s="19" t="n">
        <v>0.0683459124524669</v>
      </c>
      <c r="I13" s="19" t="n">
        <v>0.0663896033823919</v>
      </c>
      <c r="J13" s="19" t="n">
        <v>0.0759506983221016</v>
      </c>
      <c r="K13" s="19" t="n">
        <v>0.105596060100063</v>
      </c>
      <c r="L13" s="19" t="n">
        <v>0.0334189549975852</v>
      </c>
      <c r="M13" s="19"/>
      <c r="N13" s="19" t="n">
        <v>0.0600264246458792</v>
      </c>
      <c r="O13" s="19" t="n">
        <v>0.0908206742430602</v>
      </c>
      <c r="P13" s="19" t="n">
        <v>0.0322179476630923</v>
      </c>
      <c r="Q13" s="19" t="n">
        <v>0.0736129301687783</v>
      </c>
      <c r="R13" s="19" t="n">
        <v>0.0938372645864958</v>
      </c>
      <c r="S13" s="19"/>
      <c r="T13" s="19" t="n">
        <v>0.0563030246446475</v>
      </c>
      <c r="U13" s="19" t="n">
        <v>0.0321734029911309</v>
      </c>
      <c r="V13" s="19" t="n">
        <v>0.0523108722051305</v>
      </c>
      <c r="W13" s="19" t="n">
        <v>0.0744100119392137</v>
      </c>
      <c r="X13" s="19"/>
      <c r="Y13" s="19" t="n">
        <v>0.0781830353416296</v>
      </c>
      <c r="Z13" s="19" t="n">
        <v>0.0339145090073836</v>
      </c>
      <c r="AA13" s="19" t="s">
        <v>118</v>
      </c>
      <c r="AB13" s="19" t="s">
        <v>118</v>
      </c>
      <c r="AC13" s="19" t="s">
        <v>118</v>
      </c>
      <c r="AD13" s="19" t="s">
        <v>118</v>
      </c>
      <c r="AE13" s="19"/>
      <c r="AF13" s="19" t="n">
        <v>0.045399948786035</v>
      </c>
      <c r="AG13" s="19"/>
      <c r="AH13" s="19" t="n">
        <v>0.0674775577917447</v>
      </c>
      <c r="AI13" s="19"/>
      <c r="AJ13" s="19" t="n">
        <v>0.0763771937767548</v>
      </c>
      <c r="AK13" s="19" t="n">
        <v>0.0499639210445783</v>
      </c>
      <c r="AL13" s="19" t="n">
        <v>0.0481377751505143</v>
      </c>
      <c r="AM13" s="19" t="n">
        <v>0.0905004721697604</v>
      </c>
      <c r="AN13" s="19" t="n">
        <v>0.0425485183554747</v>
      </c>
      <c r="AO13" s="19" t="n">
        <v>0.11379872604482</v>
      </c>
      <c r="AP13" s="19" t="n">
        <v>0.0726628643866014</v>
      </c>
    </row>
    <row r="14">
      <c r="B14" s="20" t="s">
        <v>539</v>
      </c>
      <c r="C14" s="19" t="n">
        <v>0.0324630494057184</v>
      </c>
      <c r="D14" s="19" t="n">
        <v>0.032980818964672</v>
      </c>
      <c r="E14" s="19" t="n">
        <v>0.0318031056536323</v>
      </c>
      <c r="F14" s="19"/>
      <c r="G14" s="19" t="n">
        <v>0</v>
      </c>
      <c r="H14" s="19" t="n">
        <v>0.0383689960320856</v>
      </c>
      <c r="I14" s="19" t="n">
        <v>0.074774263905798</v>
      </c>
      <c r="J14" s="19" t="n">
        <v>0.0172356845183271</v>
      </c>
      <c r="K14" s="19" t="n">
        <v>0</v>
      </c>
      <c r="L14" s="19" t="n">
        <v>0</v>
      </c>
      <c r="M14" s="19"/>
      <c r="N14" s="19" t="n">
        <v>0</v>
      </c>
      <c r="O14" s="19" t="n">
        <v>0.0257719505796318</v>
      </c>
      <c r="P14" s="19" t="n">
        <v>0.0271474477561714</v>
      </c>
      <c r="Q14" s="19" t="n">
        <v>0.0308432294515785</v>
      </c>
      <c r="R14" s="19" t="n">
        <v>0.0545575526565861</v>
      </c>
      <c r="S14" s="19"/>
      <c r="T14" s="19" t="n">
        <v>0</v>
      </c>
      <c r="U14" s="19" t="n">
        <v>0</v>
      </c>
      <c r="V14" s="19" t="n">
        <v>0</v>
      </c>
      <c r="W14" s="19" t="n">
        <v>0.0455854019408611</v>
      </c>
      <c r="X14" s="19"/>
      <c r="Y14" s="19" t="n">
        <v>0.0326968169901849</v>
      </c>
      <c r="Z14" s="19" t="n">
        <v>0.031512565982337</v>
      </c>
      <c r="AA14" s="19" t="s">
        <v>118</v>
      </c>
      <c r="AB14" s="19" t="s">
        <v>118</v>
      </c>
      <c r="AC14" s="19" t="s">
        <v>118</v>
      </c>
      <c r="AD14" s="19" t="s">
        <v>118</v>
      </c>
      <c r="AE14" s="19"/>
      <c r="AF14" s="19" t="n">
        <v>0.0368058826454468</v>
      </c>
      <c r="AG14" s="19"/>
      <c r="AH14" s="19" t="n">
        <v>0.0345132287971274</v>
      </c>
      <c r="AI14" s="19"/>
      <c r="AJ14" s="19" t="n">
        <v>0.0345305204080877</v>
      </c>
      <c r="AK14" s="19" t="n">
        <v>0.0163329338881266</v>
      </c>
      <c r="AL14" s="19" t="n">
        <v>0.0216394509804966</v>
      </c>
      <c r="AM14" s="19" t="n">
        <v>0.0404738531152398</v>
      </c>
      <c r="AN14" s="19" t="n">
        <v>0.0855166792925683</v>
      </c>
      <c r="AO14" s="19" t="n">
        <v>0.0465562353874463</v>
      </c>
      <c r="AP14" s="19" t="n">
        <v>0.0162194053771821</v>
      </c>
    </row>
    <row r="15">
      <c r="B15" s="20" t="s">
        <v>540</v>
      </c>
      <c r="C15" s="19" t="n">
        <v>0.0167468022890166</v>
      </c>
      <c r="D15" s="19" t="n">
        <v>0.0143783848661676</v>
      </c>
      <c r="E15" s="19" t="n">
        <v>0.0197655627655886</v>
      </c>
      <c r="F15" s="19"/>
      <c r="G15" s="19" t="n">
        <v>0</v>
      </c>
      <c r="H15" s="19" t="n">
        <v>0.0358837271584431</v>
      </c>
      <c r="I15" s="19" t="n">
        <v>0.0205281701388649</v>
      </c>
      <c r="J15" s="19" t="n">
        <v>0.00986893756120673</v>
      </c>
      <c r="K15" s="19" t="n">
        <v>0</v>
      </c>
      <c r="L15" s="19" t="n">
        <v>0</v>
      </c>
      <c r="M15" s="19"/>
      <c r="N15" s="19" t="n">
        <v>0</v>
      </c>
      <c r="O15" s="19" t="n">
        <v>0.0138027173419085</v>
      </c>
      <c r="P15" s="19" t="n">
        <v>0.00793088478169405</v>
      </c>
      <c r="Q15" s="19" t="n">
        <v>0.0191850214817779</v>
      </c>
      <c r="R15" s="19" t="n">
        <v>0.0295371395764451</v>
      </c>
      <c r="S15" s="19"/>
      <c r="T15" s="19" t="n">
        <v>0</v>
      </c>
      <c r="U15" s="19" t="n">
        <v>0.0481792012743902</v>
      </c>
      <c r="V15" s="19" t="n">
        <v>0.0150078645728859</v>
      </c>
      <c r="W15" s="19" t="n">
        <v>0.0156223656725324</v>
      </c>
      <c r="X15" s="19"/>
      <c r="Y15" s="19" t="n">
        <v>0.0208656111207515</v>
      </c>
      <c r="Z15" s="19" t="n">
        <v>0</v>
      </c>
      <c r="AA15" s="19" t="s">
        <v>118</v>
      </c>
      <c r="AB15" s="19" t="s">
        <v>118</v>
      </c>
      <c r="AC15" s="19" t="s">
        <v>118</v>
      </c>
      <c r="AD15" s="19" t="s">
        <v>118</v>
      </c>
      <c r="AE15" s="19"/>
      <c r="AF15" s="19" t="n">
        <v>0.00290005924070471</v>
      </c>
      <c r="AG15" s="19"/>
      <c r="AH15" s="19" t="n">
        <v>0.0178044339518909</v>
      </c>
      <c r="AI15" s="19"/>
      <c r="AJ15" s="19" t="n">
        <v>0.0421586798059165</v>
      </c>
      <c r="AK15" s="19" t="n">
        <v>0.00816646694406329</v>
      </c>
      <c r="AL15" s="19" t="n">
        <v>0.00764567930459419</v>
      </c>
      <c r="AM15" s="19" t="n">
        <v>0</v>
      </c>
      <c r="AN15" s="19" t="n">
        <v>0.0243722851151778</v>
      </c>
      <c r="AO15" s="19" t="n">
        <v>0.0149630883299635</v>
      </c>
      <c r="AP15" s="19" t="n">
        <v>0</v>
      </c>
    </row>
    <row r="16">
      <c r="B16" s="20" t="s">
        <v>541</v>
      </c>
      <c r="C16" s="21" t="n">
        <v>0.0197030199763649</v>
      </c>
      <c r="D16" s="21" t="n">
        <v>0.00998361656981495</v>
      </c>
      <c r="E16" s="21" t="n">
        <v>0.0320912715474326</v>
      </c>
      <c r="F16" s="21"/>
      <c r="G16" s="21" t="n">
        <v>0.0151679674719359</v>
      </c>
      <c r="H16" s="21" t="n">
        <v>0.0156785607975592</v>
      </c>
      <c r="I16" s="21" t="n">
        <v>0.0345663376759776</v>
      </c>
      <c r="J16" s="21" t="n">
        <v>0.0146502506219548</v>
      </c>
      <c r="K16" s="21" t="n">
        <v>0.0177141429818534</v>
      </c>
      <c r="L16" s="21" t="n">
        <v>0</v>
      </c>
      <c r="M16" s="21"/>
      <c r="N16" s="21" t="n">
        <v>0.0389287157503734</v>
      </c>
      <c r="O16" s="21" t="n">
        <v>0.0270691053716688</v>
      </c>
      <c r="P16" s="21" t="n">
        <v>0.0235363225032104</v>
      </c>
      <c r="Q16" s="21" t="n">
        <v>0.0223249826783605</v>
      </c>
      <c r="R16" s="21" t="n">
        <v>0</v>
      </c>
      <c r="S16" s="21"/>
      <c r="T16" s="21" t="n">
        <v>0</v>
      </c>
      <c r="U16" s="21" t="n">
        <v>0.0444344869881439</v>
      </c>
      <c r="V16" s="21" t="n">
        <v>0.0236697414027635</v>
      </c>
      <c r="W16" s="21" t="n">
        <v>0.0140204980826212</v>
      </c>
      <c r="X16" s="21"/>
      <c r="Y16" s="21" t="n">
        <v>0.0147248270240634</v>
      </c>
      <c r="Z16" s="21" t="n">
        <v>0.0399440208420573</v>
      </c>
      <c r="AA16" s="21" t="s">
        <v>118</v>
      </c>
      <c r="AB16" s="21" t="s">
        <v>118</v>
      </c>
      <c r="AC16" s="21" t="s">
        <v>118</v>
      </c>
      <c r="AD16" s="21" t="s">
        <v>118</v>
      </c>
      <c r="AE16" s="21"/>
      <c r="AF16" s="21" t="n">
        <v>0.0163083171208303</v>
      </c>
      <c r="AG16" s="21"/>
      <c r="AH16" s="21" t="n">
        <v>0.0127735225191363</v>
      </c>
      <c r="AI16" s="21"/>
      <c r="AJ16" s="21" t="n">
        <v>0.0257782722179355</v>
      </c>
      <c r="AK16" s="21" t="n">
        <v>0.00817365824515733</v>
      </c>
      <c r="AL16" s="21" t="n">
        <v>0.0190520491539384</v>
      </c>
      <c r="AM16" s="21" t="n">
        <v>0.0200099384359338</v>
      </c>
      <c r="AN16" s="21" t="n">
        <v>0</v>
      </c>
      <c r="AO16" s="21" t="n">
        <v>0.0191937944027876</v>
      </c>
      <c r="AP16" s="21" t="n">
        <v>0.0338481239407644</v>
      </c>
    </row>
    <row r="17">
      <c r="B17" s="18" t="s">
        <v>224</v>
      </c>
    </row>
    <row r="18">
      <c r="B18" t="s">
        <v>65</v>
      </c>
    </row>
    <row r="19">
      <c r="B19" t="s">
        <v>66</v>
      </c>
    </row>
    <row r="21">
      <c r="B21" s="9" t="str">
        <f>=HYPERLINK("#'Contents'!A1", "Return to Contents")</f>
      </c>
    </row>
  </sheetData>
  <mergeCells count="9">
    <mergeCell ref="D5:E5"/>
    <mergeCell ref="G5:L5"/>
    <mergeCell ref="N5:R5"/>
    <mergeCell ref="T5:W5"/>
    <mergeCell ref="Y5:AD5"/>
    <mergeCell ref="AF5:AF5"/>
    <mergeCell ref="AH5:AH5"/>
    <mergeCell ref="AJ5:AP5"/>
    <mergeCell ref="D2:AJ2"/>
  </mergeCells>
  <pageMargins left="0.7" right="0.7" top="0.75" bottom="0.75" header="0.3" footer="0.3"/>
  <pageSetup paperSize="9" orientation="portrait" horizontalDpi="300" verticalDpi="300" r:id="rId2"/>
  <drawing r:id="rId1"/>
</worksheet>
</file>

<file path=xl/worksheets/sheet17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2.21" hidden="0" customWidth="1"/>
    <col min="20" max="20" width="10.71" hidden="0" customWidth="1"/>
    <col min="21" max="21" width="10.71" hidden="0" customWidth="1"/>
    <col min="22" max="22" width="10.71" hidden="0" customWidth="1"/>
    <col min="23" max="23" width="10.71" hidden="0" customWidth="1"/>
    <col min="24" max="24" width="2.2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2.21" hidden="0" customWidth="1"/>
    <col min="34" max="34" width="10.71" hidden="0" customWidth="1"/>
    <col min="35" max="35" width="2.2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s>
  <sheetData>
    <row r="2" ht="40" customHeight="1">
      <c r="D2" s="16" t="s">
        <v>544</v>
      </c>
    </row>
    <row r="5" ht="30" customHeight="1">
      <c r="B5" s="17"/>
      <c r="C5" s="17"/>
      <c r="D5" s="17" t="s">
        <v>51</v>
      </c>
      <c r="E5" s="17"/>
      <c r="F5" s="17"/>
      <c r="G5" s="17" t="s">
        <v>52</v>
      </c>
      <c r="H5" s="17"/>
      <c r="I5" s="17"/>
      <c r="J5" s="17"/>
      <c r="K5" s="17"/>
      <c r="L5" s="17"/>
      <c r="M5" s="17"/>
      <c r="N5" s="17" t="s">
        <v>53</v>
      </c>
      <c r="O5" s="17"/>
      <c r="P5" s="17"/>
      <c r="Q5" s="17"/>
      <c r="R5" s="17"/>
      <c r="S5" s="17"/>
      <c r="T5" s="17" t="s">
        <v>54</v>
      </c>
      <c r="U5" s="17"/>
      <c r="V5" s="17"/>
      <c r="W5" s="17"/>
      <c r="X5" s="17"/>
      <c r="Y5" s="17" t="s">
        <v>55</v>
      </c>
      <c r="Z5" s="17"/>
      <c r="AA5" s="17"/>
      <c r="AB5" s="17"/>
      <c r="AC5" s="17"/>
      <c r="AD5" s="17"/>
      <c r="AE5" s="17"/>
      <c r="AF5" s="17" t="s">
        <v>42</v>
      </c>
      <c r="AG5" s="17"/>
      <c r="AH5" s="17" t="s">
        <v>43</v>
      </c>
      <c r="AI5" s="17"/>
      <c r="AJ5" s="17" t="s">
        <v>56</v>
      </c>
      <c r="AK5" s="17"/>
      <c r="AL5" s="17"/>
      <c r="AM5" s="17"/>
      <c r="AN5" s="17"/>
      <c r="AO5" s="17"/>
      <c r="AP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R6" s="13" t="s">
        <v>31</v>
      </c>
      <c r="T6" s="13" t="s">
        <v>32</v>
      </c>
      <c r="U6" s="13" t="s">
        <v>33</v>
      </c>
      <c r="V6" s="13" t="s">
        <v>34</v>
      </c>
      <c r="W6" s="13" t="s">
        <v>35</v>
      </c>
      <c r="Y6" s="13" t="s">
        <v>36</v>
      </c>
      <c r="Z6" s="13" t="s">
        <v>37</v>
      </c>
      <c r="AA6" s="13" t="s">
        <v>38</v>
      </c>
      <c r="AB6" s="13" t="s">
        <v>39</v>
      </c>
      <c r="AC6" s="13" t="s">
        <v>40</v>
      </c>
      <c r="AD6" s="13" t="s">
        <v>41</v>
      </c>
      <c r="AF6" s="13" t="s">
        <v>42</v>
      </c>
      <c r="AH6" s="13" t="s">
        <v>43</v>
      </c>
      <c r="AJ6" s="13" t="s">
        <v>44</v>
      </c>
      <c r="AK6" s="13" t="s">
        <v>45</v>
      </c>
      <c r="AL6" s="13" t="s">
        <v>46</v>
      </c>
      <c r="AM6" s="13" t="s">
        <v>47</v>
      </c>
      <c r="AN6" s="13" t="s">
        <v>48</v>
      </c>
      <c r="AO6" s="13" t="s">
        <v>49</v>
      </c>
      <c r="AP6" s="13" t="s">
        <v>50</v>
      </c>
    </row>
    <row r="7" ht="30" customHeight="1">
      <c r="B7" s="11" t="s">
        <v>19</v>
      </c>
      <c r="C7" s="11" t="n">
        <v>578</v>
      </c>
      <c r="D7" s="11" t="n">
        <v>302</v>
      </c>
      <c r="E7" s="11" t="n">
        <v>276</v>
      </c>
      <c r="F7" s="11"/>
      <c r="G7" s="11" t="n">
        <v>60</v>
      </c>
      <c r="H7" s="11" t="n">
        <v>151</v>
      </c>
      <c r="I7" s="11" t="n">
        <v>156</v>
      </c>
      <c r="J7" s="11" t="n">
        <v>128</v>
      </c>
      <c r="K7" s="11" t="n">
        <v>64</v>
      </c>
      <c r="L7" s="11" t="n">
        <v>19</v>
      </c>
      <c r="M7" s="11"/>
      <c r="N7" s="11" t="n">
        <v>17</v>
      </c>
      <c r="O7" s="11" t="n">
        <v>78</v>
      </c>
      <c r="P7" s="11" t="n">
        <v>111</v>
      </c>
      <c r="Q7" s="11" t="n">
        <v>238</v>
      </c>
      <c r="R7" s="11" t="n">
        <v>133</v>
      </c>
      <c r="S7" s="11"/>
      <c r="T7" s="11" t="n">
        <v>21</v>
      </c>
      <c r="U7" s="11" t="n">
        <v>50</v>
      </c>
      <c r="V7" s="11" t="n">
        <v>97</v>
      </c>
      <c r="W7" s="11" t="n">
        <v>370</v>
      </c>
      <c r="X7" s="11"/>
      <c r="Y7" s="11" t="n">
        <v>473</v>
      </c>
      <c r="Z7" s="11" t="n">
        <v>105</v>
      </c>
      <c r="AA7" s="11" t="s">
        <v>117</v>
      </c>
      <c r="AB7" s="11" t="s">
        <v>117</v>
      </c>
      <c r="AC7" s="11" t="s">
        <v>117</v>
      </c>
      <c r="AD7" s="11" t="s">
        <v>117</v>
      </c>
      <c r="AE7" s="11"/>
      <c r="AF7" s="11" t="n">
        <v>279</v>
      </c>
      <c r="AG7" s="11"/>
      <c r="AH7" s="11" t="n">
        <v>545</v>
      </c>
      <c r="AI7" s="11"/>
      <c r="AJ7" s="11" t="n">
        <v>169</v>
      </c>
      <c r="AK7" s="11" t="n">
        <v>88</v>
      </c>
      <c r="AL7" s="11" t="n">
        <v>120</v>
      </c>
      <c r="AM7" s="11" t="n">
        <v>60</v>
      </c>
      <c r="AN7" s="11" t="n">
        <v>33</v>
      </c>
      <c r="AO7" s="11" t="n">
        <v>61</v>
      </c>
      <c r="AP7" s="11" t="n">
        <v>47</v>
      </c>
    </row>
    <row r="8" ht="30" customHeight="1">
      <c r="B8" s="12" t="s">
        <v>20</v>
      </c>
      <c r="C8" s="12" t="n">
        <v>528</v>
      </c>
      <c r="D8" s="12" t="n">
        <v>296</v>
      </c>
      <c r="E8" s="12" t="n">
        <v>232</v>
      </c>
      <c r="F8" s="12"/>
      <c r="G8" s="12" t="n">
        <v>51</v>
      </c>
      <c r="H8" s="12" t="n">
        <v>139</v>
      </c>
      <c r="I8" s="12" t="n">
        <v>130</v>
      </c>
      <c r="J8" s="12" t="n">
        <v>122</v>
      </c>
      <c r="K8" s="12" t="n">
        <v>67</v>
      </c>
      <c r="L8" s="12" t="n">
        <v>20</v>
      </c>
      <c r="M8" s="12"/>
      <c r="N8" s="12" t="n">
        <v>20</v>
      </c>
      <c r="O8" s="12" t="n">
        <v>87</v>
      </c>
      <c r="P8" s="12" t="n">
        <v>132</v>
      </c>
      <c r="Q8" s="12" t="n">
        <v>187</v>
      </c>
      <c r="R8" s="12" t="n">
        <v>102</v>
      </c>
      <c r="S8" s="12"/>
      <c r="T8" s="12" t="n">
        <v>20</v>
      </c>
      <c r="U8" s="12" t="n">
        <v>49</v>
      </c>
      <c r="V8" s="12" t="n">
        <v>98</v>
      </c>
      <c r="W8" s="12" t="n">
        <v>322</v>
      </c>
      <c r="X8" s="12"/>
      <c r="Y8" s="12" t="n">
        <v>424</v>
      </c>
      <c r="Z8" s="12" t="n">
        <v>104</v>
      </c>
      <c r="AA8" s="12" t="s">
        <v>117</v>
      </c>
      <c r="AB8" s="12" t="s">
        <v>117</v>
      </c>
      <c r="AC8" s="12" t="s">
        <v>117</v>
      </c>
      <c r="AD8" s="12" t="s">
        <v>117</v>
      </c>
      <c r="AE8" s="12"/>
      <c r="AF8" s="12" t="n">
        <v>262</v>
      </c>
      <c r="AG8" s="12"/>
      <c r="AH8" s="12" t="n">
        <v>497</v>
      </c>
      <c r="AI8" s="12"/>
      <c r="AJ8" s="12" t="n">
        <v>137</v>
      </c>
      <c r="AK8" s="12" t="n">
        <v>81</v>
      </c>
      <c r="AL8" s="12" t="n">
        <v>99</v>
      </c>
      <c r="AM8" s="12" t="n">
        <v>59</v>
      </c>
      <c r="AN8" s="12" t="n">
        <v>37</v>
      </c>
      <c r="AO8" s="12" t="n">
        <v>52</v>
      </c>
      <c r="AP8" s="12" t="n">
        <v>64</v>
      </c>
    </row>
    <row r="9">
      <c r="B9" s="20" t="s">
        <v>534</v>
      </c>
      <c r="C9" s="19" t="n">
        <v>0.255191676499433</v>
      </c>
      <c r="D9" s="19" t="n">
        <v>0.190618847553357</v>
      </c>
      <c r="E9" s="19" t="n">
        <v>0.337495539831254</v>
      </c>
      <c r="F9" s="19"/>
      <c r="G9" s="19" t="n">
        <v>0.215601439864127</v>
      </c>
      <c r="H9" s="19" t="n">
        <v>0.164828475532961</v>
      </c>
      <c r="I9" s="19" t="n">
        <v>0.24494694768985</v>
      </c>
      <c r="J9" s="19" t="n">
        <v>0.284152099484136</v>
      </c>
      <c r="K9" s="19" t="n">
        <v>0.368515413416741</v>
      </c>
      <c r="L9" s="19" t="n">
        <v>0.490147044956375</v>
      </c>
      <c r="M9" s="19"/>
      <c r="N9" s="19" t="n">
        <v>0.376606328023757</v>
      </c>
      <c r="O9" s="19" t="n">
        <v>0.37322181846294</v>
      </c>
      <c r="P9" s="19" t="n">
        <v>0.37223909374851</v>
      </c>
      <c r="Q9" s="19" t="n">
        <v>0.21641406277848</v>
      </c>
      <c r="R9" s="19" t="n">
        <v>0.045508067500331</v>
      </c>
      <c r="S9" s="19"/>
      <c r="T9" s="19" t="n">
        <v>0.315634484102223</v>
      </c>
      <c r="U9" s="19" t="n">
        <v>0.382013912341653</v>
      </c>
      <c r="V9" s="19" t="n">
        <v>0.346153002296751</v>
      </c>
      <c r="W9" s="19" t="n">
        <v>0.19650837524782</v>
      </c>
      <c r="X9" s="19"/>
      <c r="Y9" s="19" t="n">
        <v>0.232604057310232</v>
      </c>
      <c r="Z9" s="19" t="n">
        <v>0.347031431194193</v>
      </c>
      <c r="AA9" s="19" t="s">
        <v>118</v>
      </c>
      <c r="AB9" s="19" t="s">
        <v>118</v>
      </c>
      <c r="AC9" s="19" t="s">
        <v>118</v>
      </c>
      <c r="AD9" s="19" t="s">
        <v>118</v>
      </c>
      <c r="AE9" s="19"/>
      <c r="AF9" s="19" t="n">
        <v>0.275673882578774</v>
      </c>
      <c r="AG9" s="19"/>
      <c r="AH9" s="19" t="n">
        <v>0.258538880576992</v>
      </c>
      <c r="AI9" s="19"/>
      <c r="AJ9" s="19" t="n">
        <v>0.165011147438113</v>
      </c>
      <c r="AK9" s="19" t="n">
        <v>0.429103972705145</v>
      </c>
      <c r="AL9" s="19" t="n">
        <v>0.24617476790507</v>
      </c>
      <c r="AM9" s="19" t="n">
        <v>0.210885369188624</v>
      </c>
      <c r="AN9" s="19" t="n">
        <v>0.221554521936611</v>
      </c>
      <c r="AO9" s="19" t="n">
        <v>0.291221787970124</v>
      </c>
      <c r="AP9" s="19" t="n">
        <v>0.271482435072927</v>
      </c>
    </row>
    <row r="10">
      <c r="B10" s="20" t="s">
        <v>535</v>
      </c>
      <c r="C10" s="19" t="n">
        <v>0.278966718373006</v>
      </c>
      <c r="D10" s="19" t="n">
        <v>0.299430121392651</v>
      </c>
      <c r="E10" s="19" t="n">
        <v>0.25288427544892</v>
      </c>
      <c r="F10" s="19"/>
      <c r="G10" s="19" t="n">
        <v>0.385680207338081</v>
      </c>
      <c r="H10" s="19" t="n">
        <v>0.299794387042965</v>
      </c>
      <c r="I10" s="19" t="n">
        <v>0.253445686134491</v>
      </c>
      <c r="J10" s="19" t="n">
        <v>0.26671931477338</v>
      </c>
      <c r="K10" s="19" t="n">
        <v>0.239696259189148</v>
      </c>
      <c r="L10" s="19" t="n">
        <v>0.237685862060326</v>
      </c>
      <c r="M10" s="19"/>
      <c r="N10" s="19" t="n">
        <v>0.427099588927772</v>
      </c>
      <c r="O10" s="19" t="n">
        <v>0.307274920592523</v>
      </c>
      <c r="P10" s="19" t="n">
        <v>0.277567515311935</v>
      </c>
      <c r="Q10" s="19" t="n">
        <v>0.253797858702683</v>
      </c>
      <c r="R10" s="19" t="n">
        <v>0.275966900696393</v>
      </c>
      <c r="S10" s="19"/>
      <c r="T10" s="19" t="n">
        <v>0.103970145311871</v>
      </c>
      <c r="U10" s="19" t="n">
        <v>0.279078200948084</v>
      </c>
      <c r="V10" s="19" t="n">
        <v>0.259348294517922</v>
      </c>
      <c r="W10" s="19" t="n">
        <v>0.286470432864688</v>
      </c>
      <c r="X10" s="19"/>
      <c r="Y10" s="19" t="n">
        <v>0.280962551146405</v>
      </c>
      <c r="Z10" s="19" t="n">
        <v>0.270851795291233</v>
      </c>
      <c r="AA10" s="19" t="s">
        <v>118</v>
      </c>
      <c r="AB10" s="19" t="s">
        <v>118</v>
      </c>
      <c r="AC10" s="19" t="s">
        <v>118</v>
      </c>
      <c r="AD10" s="19" t="s">
        <v>118</v>
      </c>
      <c r="AE10" s="19"/>
      <c r="AF10" s="19" t="n">
        <v>0.306459240279796</v>
      </c>
      <c r="AG10" s="19"/>
      <c r="AH10" s="19" t="n">
        <v>0.280596444674633</v>
      </c>
      <c r="AI10" s="19"/>
      <c r="AJ10" s="19" t="n">
        <v>0.229874602289052</v>
      </c>
      <c r="AK10" s="19" t="n">
        <v>0.250225591833034</v>
      </c>
      <c r="AL10" s="19" t="n">
        <v>0.300109808434048</v>
      </c>
      <c r="AM10" s="19" t="n">
        <v>0.379320587696781</v>
      </c>
      <c r="AN10" s="19" t="n">
        <v>0.27284970575782</v>
      </c>
      <c r="AO10" s="19" t="n">
        <v>0.231747588493875</v>
      </c>
      <c r="AP10" s="19" t="n">
        <v>0.336755003901921</v>
      </c>
    </row>
    <row r="11">
      <c r="B11" s="20" t="s">
        <v>536</v>
      </c>
      <c r="C11" s="19" t="n">
        <v>0.230246515047579</v>
      </c>
      <c r="D11" s="19" t="n">
        <v>0.240976539799637</v>
      </c>
      <c r="E11" s="19" t="n">
        <v>0.21657013590864</v>
      </c>
      <c r="F11" s="19"/>
      <c r="G11" s="19" t="n">
        <v>0.155184374417295</v>
      </c>
      <c r="H11" s="19" t="n">
        <v>0.259713628620015</v>
      </c>
      <c r="I11" s="19" t="n">
        <v>0.252413766433417</v>
      </c>
      <c r="J11" s="19" t="n">
        <v>0.227115720024886</v>
      </c>
      <c r="K11" s="19" t="n">
        <v>0.21523417894678</v>
      </c>
      <c r="L11" s="19" t="n">
        <v>0.141489545887104</v>
      </c>
      <c r="M11" s="19"/>
      <c r="N11" s="19" t="n">
        <v>0.136267658402592</v>
      </c>
      <c r="O11" s="19" t="n">
        <v>0.132864531353293</v>
      </c>
      <c r="P11" s="19" t="n">
        <v>0.153773098436725</v>
      </c>
      <c r="Q11" s="19" t="n">
        <v>0.285189087574178</v>
      </c>
      <c r="R11" s="19" t="n">
        <v>0.331303743174274</v>
      </c>
      <c r="S11" s="19"/>
      <c r="T11" s="19" t="n">
        <v>0.321502562971657</v>
      </c>
      <c r="U11" s="19" t="n">
        <v>0.128789939924873</v>
      </c>
      <c r="V11" s="19" t="n">
        <v>0.19629276306875</v>
      </c>
      <c r="W11" s="19" t="n">
        <v>0.257768010239549</v>
      </c>
      <c r="X11" s="19"/>
      <c r="Y11" s="19" t="n">
        <v>0.246637396459246</v>
      </c>
      <c r="Z11" s="19" t="n">
        <v>0.163602283290828</v>
      </c>
      <c r="AA11" s="19" t="s">
        <v>118</v>
      </c>
      <c r="AB11" s="19" t="s">
        <v>118</v>
      </c>
      <c r="AC11" s="19" t="s">
        <v>118</v>
      </c>
      <c r="AD11" s="19" t="s">
        <v>118</v>
      </c>
      <c r="AE11" s="19"/>
      <c r="AF11" s="19" t="n">
        <v>0.209153442201911</v>
      </c>
      <c r="AG11" s="19"/>
      <c r="AH11" s="19" t="n">
        <v>0.236698274297791</v>
      </c>
      <c r="AI11" s="19"/>
      <c r="AJ11" s="19" t="n">
        <v>0.258560335908833</v>
      </c>
      <c r="AK11" s="19" t="n">
        <v>0.24244654076212</v>
      </c>
      <c r="AL11" s="19" t="n">
        <v>0.249090828420499</v>
      </c>
      <c r="AM11" s="19" t="n">
        <v>0.167079285813267</v>
      </c>
      <c r="AN11" s="19" t="n">
        <v>0.258452764825126</v>
      </c>
      <c r="AO11" s="19" t="n">
        <v>0.167927412472306</v>
      </c>
      <c r="AP11" s="19" t="n">
        <v>0.217415896425836</v>
      </c>
    </row>
    <row r="12">
      <c r="B12" s="20" t="s">
        <v>537</v>
      </c>
      <c r="C12" s="19" t="n">
        <v>0.134927833922752</v>
      </c>
      <c r="D12" s="19" t="n">
        <v>0.165463956046045</v>
      </c>
      <c r="E12" s="19" t="n">
        <v>0.0960068068756322</v>
      </c>
      <c r="F12" s="19"/>
      <c r="G12" s="19" t="n">
        <v>0.183358993313542</v>
      </c>
      <c r="H12" s="19" t="n">
        <v>0.143851982261193</v>
      </c>
      <c r="I12" s="19" t="n">
        <v>0.139068707115187</v>
      </c>
      <c r="J12" s="19" t="n">
        <v>0.126476994067174</v>
      </c>
      <c r="K12" s="19" t="n">
        <v>0.0983554691483047</v>
      </c>
      <c r="L12" s="19" t="n">
        <v>0.098018260963415</v>
      </c>
      <c r="M12" s="19"/>
      <c r="N12" s="19" t="n">
        <v>0.0600264246458792</v>
      </c>
      <c r="O12" s="19" t="n">
        <v>0.103952013711001</v>
      </c>
      <c r="P12" s="19" t="n">
        <v>0.100506834830269</v>
      </c>
      <c r="Q12" s="19" t="n">
        <v>0.139651579876404</v>
      </c>
      <c r="R12" s="19" t="n">
        <v>0.212719414467164</v>
      </c>
      <c r="S12" s="19"/>
      <c r="T12" s="19" t="n">
        <v>0.104686368403259</v>
      </c>
      <c r="U12" s="19" t="n">
        <v>0.0848292412293951</v>
      </c>
      <c r="V12" s="19" t="n">
        <v>0.129658835360175</v>
      </c>
      <c r="W12" s="19" t="n">
        <v>0.156442699205424</v>
      </c>
      <c r="X12" s="19"/>
      <c r="Y12" s="19" t="n">
        <v>0.143840857486997</v>
      </c>
      <c r="Z12" s="19" t="n">
        <v>0.0986880739519331</v>
      </c>
      <c r="AA12" s="19" t="s">
        <v>118</v>
      </c>
      <c r="AB12" s="19" t="s">
        <v>118</v>
      </c>
      <c r="AC12" s="19" t="s">
        <v>118</v>
      </c>
      <c r="AD12" s="19" t="s">
        <v>118</v>
      </c>
      <c r="AE12" s="19"/>
      <c r="AF12" s="19" t="n">
        <v>0.135223581887981</v>
      </c>
      <c r="AG12" s="19"/>
      <c r="AH12" s="19" t="n">
        <v>0.137788487058279</v>
      </c>
      <c r="AI12" s="19"/>
      <c r="AJ12" s="19" t="n">
        <v>0.205850919645451</v>
      </c>
      <c r="AK12" s="19" t="n">
        <v>0.0695447473714642</v>
      </c>
      <c r="AL12" s="19" t="n">
        <v>0.0767088451850996</v>
      </c>
      <c r="AM12" s="19" t="n">
        <v>0.136911218923126</v>
      </c>
      <c r="AN12" s="19" t="n">
        <v>0.110293071995242</v>
      </c>
      <c r="AO12" s="19" t="n">
        <v>0.187731219370913</v>
      </c>
      <c r="AP12" s="19" t="n">
        <v>0.126624912302195</v>
      </c>
    </row>
    <row r="13">
      <c r="B13" s="20" t="s">
        <v>538</v>
      </c>
      <c r="C13" s="19" t="n">
        <v>0.0437293834875219</v>
      </c>
      <c r="D13" s="19" t="n">
        <v>0.0432473625570983</v>
      </c>
      <c r="E13" s="19" t="n">
        <v>0.0443437624055308</v>
      </c>
      <c r="F13" s="19"/>
      <c r="G13" s="19" t="n">
        <v>0.041177897748178</v>
      </c>
      <c r="H13" s="19" t="n">
        <v>0.029336778910996</v>
      </c>
      <c r="I13" s="19" t="n">
        <v>0.0752062689812604</v>
      </c>
      <c r="J13" s="19" t="n">
        <v>0.046908419958969</v>
      </c>
      <c r="K13" s="19" t="n">
        <v>0.0117244479368438</v>
      </c>
      <c r="L13" s="19" t="n">
        <v>0.0326592861327807</v>
      </c>
      <c r="M13" s="19"/>
      <c r="N13" s="19" t="n">
        <v>0</v>
      </c>
      <c r="O13" s="19" t="n">
        <v>0.044636275686724</v>
      </c>
      <c r="P13" s="19" t="n">
        <v>0.0517490270111908</v>
      </c>
      <c r="Q13" s="19" t="n">
        <v>0.0376217169137218</v>
      </c>
      <c r="R13" s="19" t="n">
        <v>0.0525652357770007</v>
      </c>
      <c r="S13" s="19"/>
      <c r="T13" s="19" t="n">
        <v>0.105603581092747</v>
      </c>
      <c r="U13" s="19" t="n">
        <v>0</v>
      </c>
      <c r="V13" s="19" t="n">
        <v>0.0114194140355028</v>
      </c>
      <c r="W13" s="19" t="n">
        <v>0.055027313692224</v>
      </c>
      <c r="X13" s="19"/>
      <c r="Y13" s="19" t="n">
        <v>0.0430073169049187</v>
      </c>
      <c r="Z13" s="19" t="n">
        <v>0.0466652581037923</v>
      </c>
      <c r="AA13" s="19" t="s">
        <v>118</v>
      </c>
      <c r="AB13" s="19" t="s">
        <v>118</v>
      </c>
      <c r="AC13" s="19" t="s">
        <v>118</v>
      </c>
      <c r="AD13" s="19" t="s">
        <v>118</v>
      </c>
      <c r="AE13" s="19"/>
      <c r="AF13" s="19" t="n">
        <v>0.0337290745722557</v>
      </c>
      <c r="AG13" s="19"/>
      <c r="AH13" s="19" t="n">
        <v>0.0380984158207372</v>
      </c>
      <c r="AI13" s="19"/>
      <c r="AJ13" s="19" t="n">
        <v>0.0442347639685327</v>
      </c>
      <c r="AK13" s="19" t="n">
        <v>0.00867914732823716</v>
      </c>
      <c r="AL13" s="19" t="n">
        <v>0.0557508690277982</v>
      </c>
      <c r="AM13" s="19" t="n">
        <v>0.0548911962599123</v>
      </c>
      <c r="AN13" s="19" t="n">
        <v>0.0707100776676945</v>
      </c>
      <c r="AO13" s="19" t="n">
        <v>0.0595482367994586</v>
      </c>
      <c r="AP13" s="19" t="n">
        <v>0.0300930337335395</v>
      </c>
    </row>
    <row r="14">
      <c r="B14" s="20" t="s">
        <v>539</v>
      </c>
      <c r="C14" s="19" t="n">
        <v>0.0215161238920778</v>
      </c>
      <c r="D14" s="19" t="n">
        <v>0.027677620983579</v>
      </c>
      <c r="E14" s="19" t="n">
        <v>0.0136627430999523</v>
      </c>
      <c r="F14" s="19"/>
      <c r="G14" s="19" t="n">
        <v>0.018997087318778</v>
      </c>
      <c r="H14" s="19" t="n">
        <v>0.0521765378231557</v>
      </c>
      <c r="I14" s="19" t="n">
        <v>0.00542848046059493</v>
      </c>
      <c r="J14" s="19" t="n">
        <v>0.00609093068514338</v>
      </c>
      <c r="K14" s="19" t="n">
        <v>0.0258893358725555</v>
      </c>
      <c r="L14" s="19" t="n">
        <v>0</v>
      </c>
      <c r="M14" s="19"/>
      <c r="N14" s="19" t="n">
        <v>0</v>
      </c>
      <c r="O14" s="19" t="n">
        <v>0.0109813348218504</v>
      </c>
      <c r="P14" s="19" t="n">
        <v>0.00793088478169405</v>
      </c>
      <c r="Q14" s="19" t="n">
        <v>0.0376695609034853</v>
      </c>
      <c r="R14" s="19" t="n">
        <v>0.0226942217502901</v>
      </c>
      <c r="S14" s="19"/>
      <c r="T14" s="19" t="n">
        <v>0.0486028581182425</v>
      </c>
      <c r="U14" s="19" t="n">
        <v>0.0193660477988289</v>
      </c>
      <c r="V14" s="19" t="n">
        <v>0.00944247919279306</v>
      </c>
      <c r="W14" s="19" t="n">
        <v>0.0265293606323788</v>
      </c>
      <c r="X14" s="19"/>
      <c r="Y14" s="19" t="n">
        <v>0.021062170964436</v>
      </c>
      <c r="Z14" s="19" t="n">
        <v>0.0233618662506848</v>
      </c>
      <c r="AA14" s="19" t="s">
        <v>118</v>
      </c>
      <c r="AB14" s="19" t="s">
        <v>118</v>
      </c>
      <c r="AC14" s="19" t="s">
        <v>118</v>
      </c>
      <c r="AD14" s="19" t="s">
        <v>118</v>
      </c>
      <c r="AE14" s="19"/>
      <c r="AF14" s="19" t="n">
        <v>0.017814256907457</v>
      </c>
      <c r="AG14" s="19"/>
      <c r="AH14" s="19" t="n">
        <v>0.0228749584622759</v>
      </c>
      <c r="AI14" s="19"/>
      <c r="AJ14" s="19" t="n">
        <v>0.0355079522655413</v>
      </c>
      <c r="AK14" s="19" t="n">
        <v>0</v>
      </c>
      <c r="AL14" s="19" t="n">
        <v>0.0419999138630544</v>
      </c>
      <c r="AM14" s="19" t="n">
        <v>0.0155993374739143</v>
      </c>
      <c r="AN14" s="19" t="n">
        <v>0</v>
      </c>
      <c r="AO14" s="19" t="n">
        <v>0.0276668721605726</v>
      </c>
      <c r="AP14" s="19" t="n">
        <v>0</v>
      </c>
    </row>
    <row r="15">
      <c r="B15" s="20" t="s">
        <v>540</v>
      </c>
      <c r="C15" s="19" t="n">
        <v>0.013053788494333</v>
      </c>
      <c r="D15" s="19" t="n">
        <v>0.0157527185499687</v>
      </c>
      <c r="E15" s="19" t="n">
        <v>0.00961376001692687</v>
      </c>
      <c r="F15" s="19"/>
      <c r="G15" s="19" t="n">
        <v>0</v>
      </c>
      <c r="H15" s="19" t="n">
        <v>0.0346196490111554</v>
      </c>
      <c r="I15" s="19" t="n">
        <v>0.00542848046059493</v>
      </c>
      <c r="J15" s="19" t="n">
        <v>0.0114147293673177</v>
      </c>
      <c r="K15" s="19" t="n">
        <v>0</v>
      </c>
      <c r="L15" s="19" t="n">
        <v>0</v>
      </c>
      <c r="M15" s="19"/>
      <c r="N15" s="19" t="n">
        <v>0</v>
      </c>
      <c r="O15" s="19" t="n">
        <v>0</v>
      </c>
      <c r="P15" s="19" t="n">
        <v>0</v>
      </c>
      <c r="Q15" s="19" t="n">
        <v>0.00811464906540883</v>
      </c>
      <c r="R15" s="19" t="n">
        <v>0.0528535806774519</v>
      </c>
      <c r="S15" s="19"/>
      <c r="T15" s="19" t="n">
        <v>0</v>
      </c>
      <c r="U15" s="19" t="n">
        <v>0.0614881707690213</v>
      </c>
      <c r="V15" s="19" t="n">
        <v>0.00834300070128433</v>
      </c>
      <c r="W15" s="19" t="n">
        <v>0.0072483648237853</v>
      </c>
      <c r="X15" s="19"/>
      <c r="Y15" s="19" t="n">
        <v>0.0147302565894758</v>
      </c>
      <c r="Z15" s="19" t="n">
        <v>0.00623738091627756</v>
      </c>
      <c r="AA15" s="19" t="s">
        <v>118</v>
      </c>
      <c r="AB15" s="19" t="s">
        <v>118</v>
      </c>
      <c r="AC15" s="19" t="s">
        <v>118</v>
      </c>
      <c r="AD15" s="19" t="s">
        <v>118</v>
      </c>
      <c r="AE15" s="19"/>
      <c r="AF15" s="19" t="n">
        <v>0.00311003925102386</v>
      </c>
      <c r="AG15" s="19"/>
      <c r="AH15" s="19" t="n">
        <v>0.0138781906574329</v>
      </c>
      <c r="AI15" s="19"/>
      <c r="AJ15" s="19" t="n">
        <v>0.0328510633736827</v>
      </c>
      <c r="AK15" s="19" t="n">
        <v>0</v>
      </c>
      <c r="AL15" s="19" t="n">
        <v>0.00750046832452778</v>
      </c>
      <c r="AM15" s="19" t="n">
        <v>0</v>
      </c>
      <c r="AN15" s="19" t="n">
        <v>0.0243722851151778</v>
      </c>
      <c r="AO15" s="19" t="n">
        <v>0.0149630883299635</v>
      </c>
      <c r="AP15" s="19" t="n">
        <v>0</v>
      </c>
    </row>
    <row r="16">
      <c r="B16" s="20" t="s">
        <v>541</v>
      </c>
      <c r="C16" s="21" t="n">
        <v>0.0223679602832967</v>
      </c>
      <c r="D16" s="21" t="n">
        <v>0.0168328331176648</v>
      </c>
      <c r="E16" s="21" t="n">
        <v>0.0294229764131436</v>
      </c>
      <c r="F16" s="21"/>
      <c r="G16" s="21" t="n">
        <v>0</v>
      </c>
      <c r="H16" s="21" t="n">
        <v>0.0156785607975592</v>
      </c>
      <c r="I16" s="21" t="n">
        <v>0.0240616627246059</v>
      </c>
      <c r="J16" s="21" t="n">
        <v>0.0311217916389945</v>
      </c>
      <c r="K16" s="21" t="n">
        <v>0.0405848954896258</v>
      </c>
      <c r="L16" s="21" t="n">
        <v>0</v>
      </c>
      <c r="M16" s="21"/>
      <c r="N16" s="21" t="n">
        <v>0</v>
      </c>
      <c r="O16" s="21" t="n">
        <v>0.0270691053716688</v>
      </c>
      <c r="P16" s="21" t="n">
        <v>0.0362335458796766</v>
      </c>
      <c r="Q16" s="21" t="n">
        <v>0.0215414841856387</v>
      </c>
      <c r="R16" s="21" t="n">
        <v>0.00638883595709517</v>
      </c>
      <c r="S16" s="21"/>
      <c r="T16" s="21" t="n">
        <v>0</v>
      </c>
      <c r="U16" s="21" t="n">
        <v>0.0444344869881439</v>
      </c>
      <c r="V16" s="21" t="n">
        <v>0.0393422108268226</v>
      </c>
      <c r="W16" s="21" t="n">
        <v>0.01400544329413</v>
      </c>
      <c r="X16" s="21"/>
      <c r="Y16" s="21" t="n">
        <v>0.0171553931382888</v>
      </c>
      <c r="Z16" s="21" t="n">
        <v>0.0435619110010579</v>
      </c>
      <c r="AA16" s="21" t="s">
        <v>118</v>
      </c>
      <c r="AB16" s="21" t="s">
        <v>118</v>
      </c>
      <c r="AC16" s="21" t="s">
        <v>118</v>
      </c>
      <c r="AD16" s="21" t="s">
        <v>118</v>
      </c>
      <c r="AE16" s="21"/>
      <c r="AF16" s="21" t="n">
        <v>0.0188364823208006</v>
      </c>
      <c r="AG16" s="21"/>
      <c r="AH16" s="21" t="n">
        <v>0.0115263484518594</v>
      </c>
      <c r="AI16" s="21"/>
      <c r="AJ16" s="21" t="n">
        <v>0.028109215110794</v>
      </c>
      <c r="AK16" s="21" t="n">
        <v>0</v>
      </c>
      <c r="AL16" s="21" t="n">
        <v>0.0226644988399026</v>
      </c>
      <c r="AM16" s="21" t="n">
        <v>0.035313004644375</v>
      </c>
      <c r="AN16" s="21" t="n">
        <v>0.0417675727023285</v>
      </c>
      <c r="AO16" s="21" t="n">
        <v>0.0191937944027876</v>
      </c>
      <c r="AP16" s="21" t="n">
        <v>0.0176287185635823</v>
      </c>
    </row>
    <row r="17">
      <c r="B17" s="18" t="s">
        <v>224</v>
      </c>
    </row>
    <row r="18">
      <c r="B18" t="s">
        <v>65</v>
      </c>
    </row>
    <row r="19">
      <c r="B19" t="s">
        <v>66</v>
      </c>
    </row>
    <row r="21">
      <c r="B21" s="9" t="str">
        <f>=HYPERLINK("#'Contents'!A1", "Return to Contents")</f>
      </c>
    </row>
  </sheetData>
  <mergeCells count="9">
    <mergeCell ref="D5:E5"/>
    <mergeCell ref="G5:L5"/>
    <mergeCell ref="N5:R5"/>
    <mergeCell ref="T5:W5"/>
    <mergeCell ref="Y5:AD5"/>
    <mergeCell ref="AF5:AF5"/>
    <mergeCell ref="AH5:AH5"/>
    <mergeCell ref="AJ5:AP5"/>
    <mergeCell ref="D2:AJ2"/>
  </mergeCells>
  <pageMargins left="0.7" right="0.7" top="0.75" bottom="0.75" header="0.3" footer="0.3"/>
  <pageSetup paperSize="9" orientation="portrait" horizontalDpi="300" verticalDpi="300" r:id="rId2"/>
  <drawing r:id="rId1"/>
</worksheet>
</file>

<file path=xl/worksheets/sheet17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2.21" hidden="0" customWidth="1"/>
    <col min="20" max="20" width="10.71" hidden="0" customWidth="1"/>
    <col min="21" max="21" width="10.71" hidden="0" customWidth="1"/>
    <col min="22" max="22" width="10.71" hidden="0" customWidth="1"/>
    <col min="23" max="23" width="10.71" hidden="0" customWidth="1"/>
    <col min="24" max="24" width="2.2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2.21" hidden="0" customWidth="1"/>
    <col min="34" max="34" width="10.71" hidden="0" customWidth="1"/>
    <col min="35" max="35" width="2.2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s>
  <sheetData>
    <row r="2" ht="40" customHeight="1">
      <c r="D2" s="16" t="s">
        <v>545</v>
      </c>
    </row>
    <row r="5" ht="30" customHeight="1">
      <c r="B5" s="17"/>
      <c r="C5" s="17"/>
      <c r="D5" s="17" t="s">
        <v>51</v>
      </c>
      <c r="E5" s="17"/>
      <c r="F5" s="17"/>
      <c r="G5" s="17" t="s">
        <v>52</v>
      </c>
      <c r="H5" s="17"/>
      <c r="I5" s="17"/>
      <c r="J5" s="17"/>
      <c r="K5" s="17"/>
      <c r="L5" s="17"/>
      <c r="M5" s="17"/>
      <c r="N5" s="17" t="s">
        <v>53</v>
      </c>
      <c r="O5" s="17"/>
      <c r="P5" s="17"/>
      <c r="Q5" s="17"/>
      <c r="R5" s="17"/>
      <c r="S5" s="17"/>
      <c r="T5" s="17" t="s">
        <v>54</v>
      </c>
      <c r="U5" s="17"/>
      <c r="V5" s="17"/>
      <c r="W5" s="17"/>
      <c r="X5" s="17"/>
      <c r="Y5" s="17" t="s">
        <v>55</v>
      </c>
      <c r="Z5" s="17"/>
      <c r="AA5" s="17"/>
      <c r="AB5" s="17"/>
      <c r="AC5" s="17"/>
      <c r="AD5" s="17"/>
      <c r="AE5" s="17"/>
      <c r="AF5" s="17" t="s">
        <v>42</v>
      </c>
      <c r="AG5" s="17"/>
      <c r="AH5" s="17" t="s">
        <v>43</v>
      </c>
      <c r="AI5" s="17"/>
      <c r="AJ5" s="17" t="s">
        <v>56</v>
      </c>
      <c r="AK5" s="17"/>
      <c r="AL5" s="17"/>
      <c r="AM5" s="17"/>
      <c r="AN5" s="17"/>
      <c r="AO5" s="17"/>
      <c r="AP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R6" s="13" t="s">
        <v>31</v>
      </c>
      <c r="T6" s="13" t="s">
        <v>32</v>
      </c>
      <c r="U6" s="13" t="s">
        <v>33</v>
      </c>
      <c r="V6" s="13" t="s">
        <v>34</v>
      </c>
      <c r="W6" s="13" t="s">
        <v>35</v>
      </c>
      <c r="Y6" s="13" t="s">
        <v>36</v>
      </c>
      <c r="Z6" s="13" t="s">
        <v>37</v>
      </c>
      <c r="AA6" s="13" t="s">
        <v>38</v>
      </c>
      <c r="AB6" s="13" t="s">
        <v>39</v>
      </c>
      <c r="AC6" s="13" t="s">
        <v>40</v>
      </c>
      <c r="AD6" s="13" t="s">
        <v>41</v>
      </c>
      <c r="AF6" s="13" t="s">
        <v>42</v>
      </c>
      <c r="AH6" s="13" t="s">
        <v>43</v>
      </c>
      <c r="AJ6" s="13" t="s">
        <v>44</v>
      </c>
      <c r="AK6" s="13" t="s">
        <v>45</v>
      </c>
      <c r="AL6" s="13" t="s">
        <v>46</v>
      </c>
      <c r="AM6" s="13" t="s">
        <v>47</v>
      </c>
      <c r="AN6" s="13" t="s">
        <v>48</v>
      </c>
      <c r="AO6" s="13" t="s">
        <v>49</v>
      </c>
      <c r="AP6" s="13" t="s">
        <v>50</v>
      </c>
    </row>
    <row r="7" ht="30" customHeight="1">
      <c r="B7" s="11" t="s">
        <v>19</v>
      </c>
      <c r="C7" s="11" t="n">
        <v>578</v>
      </c>
      <c r="D7" s="11" t="n">
        <v>302</v>
      </c>
      <c r="E7" s="11" t="n">
        <v>276</v>
      </c>
      <c r="F7" s="11"/>
      <c r="G7" s="11" t="n">
        <v>60</v>
      </c>
      <c r="H7" s="11" t="n">
        <v>151</v>
      </c>
      <c r="I7" s="11" t="n">
        <v>156</v>
      </c>
      <c r="J7" s="11" t="n">
        <v>128</v>
      </c>
      <c r="K7" s="11" t="n">
        <v>64</v>
      </c>
      <c r="L7" s="11" t="n">
        <v>19</v>
      </c>
      <c r="M7" s="11"/>
      <c r="N7" s="11" t="n">
        <v>17</v>
      </c>
      <c r="O7" s="11" t="n">
        <v>78</v>
      </c>
      <c r="P7" s="11" t="n">
        <v>111</v>
      </c>
      <c r="Q7" s="11" t="n">
        <v>238</v>
      </c>
      <c r="R7" s="11" t="n">
        <v>133</v>
      </c>
      <c r="S7" s="11"/>
      <c r="T7" s="11" t="n">
        <v>21</v>
      </c>
      <c r="U7" s="11" t="n">
        <v>50</v>
      </c>
      <c r="V7" s="11" t="n">
        <v>97</v>
      </c>
      <c r="W7" s="11" t="n">
        <v>370</v>
      </c>
      <c r="X7" s="11"/>
      <c r="Y7" s="11" t="n">
        <v>473</v>
      </c>
      <c r="Z7" s="11" t="n">
        <v>105</v>
      </c>
      <c r="AA7" s="11" t="s">
        <v>117</v>
      </c>
      <c r="AB7" s="11" t="s">
        <v>117</v>
      </c>
      <c r="AC7" s="11" t="s">
        <v>117</v>
      </c>
      <c r="AD7" s="11" t="s">
        <v>117</v>
      </c>
      <c r="AE7" s="11"/>
      <c r="AF7" s="11" t="n">
        <v>279</v>
      </c>
      <c r="AG7" s="11"/>
      <c r="AH7" s="11" t="n">
        <v>545</v>
      </c>
      <c r="AI7" s="11"/>
      <c r="AJ7" s="11" t="n">
        <v>169</v>
      </c>
      <c r="AK7" s="11" t="n">
        <v>88</v>
      </c>
      <c r="AL7" s="11" t="n">
        <v>120</v>
      </c>
      <c r="AM7" s="11" t="n">
        <v>60</v>
      </c>
      <c r="AN7" s="11" t="n">
        <v>33</v>
      </c>
      <c r="AO7" s="11" t="n">
        <v>61</v>
      </c>
      <c r="AP7" s="11" t="n">
        <v>47</v>
      </c>
    </row>
    <row r="8" ht="30" customHeight="1">
      <c r="B8" s="12" t="s">
        <v>20</v>
      </c>
      <c r="C8" s="12" t="n">
        <v>528</v>
      </c>
      <c r="D8" s="12" t="n">
        <v>296</v>
      </c>
      <c r="E8" s="12" t="n">
        <v>232</v>
      </c>
      <c r="F8" s="12"/>
      <c r="G8" s="12" t="n">
        <v>51</v>
      </c>
      <c r="H8" s="12" t="n">
        <v>139</v>
      </c>
      <c r="I8" s="12" t="n">
        <v>130</v>
      </c>
      <c r="J8" s="12" t="n">
        <v>122</v>
      </c>
      <c r="K8" s="12" t="n">
        <v>67</v>
      </c>
      <c r="L8" s="12" t="n">
        <v>20</v>
      </c>
      <c r="M8" s="12"/>
      <c r="N8" s="12" t="n">
        <v>20</v>
      </c>
      <c r="O8" s="12" t="n">
        <v>87</v>
      </c>
      <c r="P8" s="12" t="n">
        <v>132</v>
      </c>
      <c r="Q8" s="12" t="n">
        <v>187</v>
      </c>
      <c r="R8" s="12" t="n">
        <v>102</v>
      </c>
      <c r="S8" s="12"/>
      <c r="T8" s="12" t="n">
        <v>20</v>
      </c>
      <c r="U8" s="12" t="n">
        <v>49</v>
      </c>
      <c r="V8" s="12" t="n">
        <v>98</v>
      </c>
      <c r="W8" s="12" t="n">
        <v>322</v>
      </c>
      <c r="X8" s="12"/>
      <c r="Y8" s="12" t="n">
        <v>424</v>
      </c>
      <c r="Z8" s="12" t="n">
        <v>104</v>
      </c>
      <c r="AA8" s="12" t="s">
        <v>117</v>
      </c>
      <c r="AB8" s="12" t="s">
        <v>117</v>
      </c>
      <c r="AC8" s="12" t="s">
        <v>117</v>
      </c>
      <c r="AD8" s="12" t="s">
        <v>117</v>
      </c>
      <c r="AE8" s="12"/>
      <c r="AF8" s="12" t="n">
        <v>262</v>
      </c>
      <c r="AG8" s="12"/>
      <c r="AH8" s="12" t="n">
        <v>497</v>
      </c>
      <c r="AI8" s="12"/>
      <c r="AJ8" s="12" t="n">
        <v>137</v>
      </c>
      <c r="AK8" s="12" t="n">
        <v>81</v>
      </c>
      <c r="AL8" s="12" t="n">
        <v>99</v>
      </c>
      <c r="AM8" s="12" t="n">
        <v>59</v>
      </c>
      <c r="AN8" s="12" t="n">
        <v>37</v>
      </c>
      <c r="AO8" s="12" t="n">
        <v>52</v>
      </c>
      <c r="AP8" s="12" t="n">
        <v>64</v>
      </c>
    </row>
    <row r="9">
      <c r="B9" s="20" t="s">
        <v>534</v>
      </c>
      <c r="C9" s="19" t="n">
        <v>0.273406732650316</v>
      </c>
      <c r="D9" s="19" t="n">
        <v>0.217320200060966</v>
      </c>
      <c r="E9" s="19" t="n">
        <v>0.344894049968324</v>
      </c>
      <c r="F9" s="19"/>
      <c r="G9" s="19" t="n">
        <v>0.305890750994954</v>
      </c>
      <c r="H9" s="19" t="n">
        <v>0.233985602738971</v>
      </c>
      <c r="I9" s="19" t="n">
        <v>0.199691757326432</v>
      </c>
      <c r="J9" s="19" t="n">
        <v>0.288159256200649</v>
      </c>
      <c r="K9" s="19" t="n">
        <v>0.369357033141454</v>
      </c>
      <c r="L9" s="19" t="n">
        <v>0.531165728168875</v>
      </c>
      <c r="M9" s="19"/>
      <c r="N9" s="19" t="n">
        <v>0.762636562671412</v>
      </c>
      <c r="O9" s="19" t="n">
        <v>0.384650928479094</v>
      </c>
      <c r="P9" s="19" t="n">
        <v>0.400581180979476</v>
      </c>
      <c r="Q9" s="19" t="n">
        <v>0.184952477662041</v>
      </c>
      <c r="R9" s="19" t="n">
        <v>0.0768940040914727</v>
      </c>
      <c r="S9" s="19"/>
      <c r="T9" s="19" t="n">
        <v>0.263765810696365</v>
      </c>
      <c r="U9" s="19" t="n">
        <v>0.488973664925004</v>
      </c>
      <c r="V9" s="19" t="n">
        <v>0.416641869183924</v>
      </c>
      <c r="W9" s="19" t="n">
        <v>0.178065585653725</v>
      </c>
      <c r="X9" s="19"/>
      <c r="Y9" s="19" t="n">
        <v>0.234444774748081</v>
      </c>
      <c r="Z9" s="19" t="n">
        <v>0.431823457591368</v>
      </c>
      <c r="AA9" s="19" t="s">
        <v>118</v>
      </c>
      <c r="AB9" s="19" t="s">
        <v>118</v>
      </c>
      <c r="AC9" s="19" t="s">
        <v>118</v>
      </c>
      <c r="AD9" s="19" t="s">
        <v>118</v>
      </c>
      <c r="AE9" s="19"/>
      <c r="AF9" s="19" t="n">
        <v>0.315610818635136</v>
      </c>
      <c r="AG9" s="19"/>
      <c r="AH9" s="19" t="n">
        <v>0.27817346064574</v>
      </c>
      <c r="AI9" s="19"/>
      <c r="AJ9" s="19" t="n">
        <v>0.184439707437403</v>
      </c>
      <c r="AK9" s="19" t="n">
        <v>0.385499222703278</v>
      </c>
      <c r="AL9" s="19" t="n">
        <v>0.298614803893392</v>
      </c>
      <c r="AM9" s="19" t="n">
        <v>0.238492369159627</v>
      </c>
      <c r="AN9" s="19" t="n">
        <v>0.336649551492947</v>
      </c>
      <c r="AO9" s="19" t="n">
        <v>0.297049352059425</v>
      </c>
      <c r="AP9" s="19" t="n">
        <v>0.258552073388176</v>
      </c>
    </row>
    <row r="10">
      <c r="B10" s="20" t="s">
        <v>535</v>
      </c>
      <c r="C10" s="19" t="n">
        <v>0.143752267107561</v>
      </c>
      <c r="D10" s="19" t="n">
        <v>0.155967339825632</v>
      </c>
      <c r="E10" s="19" t="n">
        <v>0.128183061112019</v>
      </c>
      <c r="F10" s="19"/>
      <c r="G10" s="19" t="n">
        <v>0.262152873951245</v>
      </c>
      <c r="H10" s="19" t="n">
        <v>0.125289043698997</v>
      </c>
      <c r="I10" s="19" t="n">
        <v>0.178732349648029</v>
      </c>
      <c r="J10" s="19" t="n">
        <v>0.120015055662579</v>
      </c>
      <c r="K10" s="19" t="n">
        <v>0.0861207007399202</v>
      </c>
      <c r="L10" s="19" t="n">
        <v>0.0831510577130049</v>
      </c>
      <c r="M10" s="19"/>
      <c r="N10" s="19" t="n">
        <v>0.180218183347527</v>
      </c>
      <c r="O10" s="19" t="n">
        <v>0.105797496769905</v>
      </c>
      <c r="P10" s="19" t="n">
        <v>0.196678669776664</v>
      </c>
      <c r="Q10" s="19" t="n">
        <v>0.135429097576324</v>
      </c>
      <c r="R10" s="19" t="n">
        <v>0.117091523967998</v>
      </c>
      <c r="S10" s="19"/>
      <c r="T10" s="19" t="n">
        <v>0.0874091529259687</v>
      </c>
      <c r="U10" s="19" t="n">
        <v>0.10689040756831</v>
      </c>
      <c r="V10" s="19" t="n">
        <v>0.174455087463238</v>
      </c>
      <c r="W10" s="19" t="n">
        <v>0.145684661506795</v>
      </c>
      <c r="X10" s="19"/>
      <c r="Y10" s="19" t="n">
        <v>0.145558868507601</v>
      </c>
      <c r="Z10" s="19" t="n">
        <v>0.136406746182088</v>
      </c>
      <c r="AA10" s="19" t="s">
        <v>118</v>
      </c>
      <c r="AB10" s="19" t="s">
        <v>118</v>
      </c>
      <c r="AC10" s="19" t="s">
        <v>118</v>
      </c>
      <c r="AD10" s="19" t="s">
        <v>118</v>
      </c>
      <c r="AE10" s="19"/>
      <c r="AF10" s="19" t="n">
        <v>0.126689762012777</v>
      </c>
      <c r="AG10" s="19"/>
      <c r="AH10" s="19" t="n">
        <v>0.149086619330251</v>
      </c>
      <c r="AI10" s="19"/>
      <c r="AJ10" s="19" t="n">
        <v>0.163881898607545</v>
      </c>
      <c r="AK10" s="19" t="n">
        <v>0.139694380538601</v>
      </c>
      <c r="AL10" s="19" t="n">
        <v>0.152560687403003</v>
      </c>
      <c r="AM10" s="19" t="n">
        <v>0.148934185269792</v>
      </c>
      <c r="AN10" s="19" t="n">
        <v>0.139490203451567</v>
      </c>
      <c r="AO10" s="19" t="n">
        <v>0.0464812325938023</v>
      </c>
      <c r="AP10" s="19" t="n">
        <v>0.168465151866707</v>
      </c>
    </row>
    <row r="11">
      <c r="B11" s="20" t="s">
        <v>536</v>
      </c>
      <c r="C11" s="19" t="n">
        <v>0.223304188419564</v>
      </c>
      <c r="D11" s="19" t="n">
        <v>0.250508617540822</v>
      </c>
      <c r="E11" s="19" t="n">
        <v>0.188629702990313</v>
      </c>
      <c r="F11" s="19"/>
      <c r="G11" s="19" t="n">
        <v>0.181591138775444</v>
      </c>
      <c r="H11" s="19" t="n">
        <v>0.257546915166569</v>
      </c>
      <c r="I11" s="19" t="n">
        <v>0.214065458385612</v>
      </c>
      <c r="J11" s="19" t="n">
        <v>0.236892287872851</v>
      </c>
      <c r="K11" s="19" t="n">
        <v>0.196594979405529</v>
      </c>
      <c r="L11" s="19" t="n">
        <v>0.158344361326839</v>
      </c>
      <c r="M11" s="19"/>
      <c r="N11" s="19" t="n">
        <v>0</v>
      </c>
      <c r="O11" s="19" t="n">
        <v>0.171717545563495</v>
      </c>
      <c r="P11" s="19" t="n">
        <v>0.191339366559802</v>
      </c>
      <c r="Q11" s="19" t="n">
        <v>0.279022158089511</v>
      </c>
      <c r="R11" s="19" t="n">
        <v>0.251002313703395</v>
      </c>
      <c r="S11" s="19"/>
      <c r="T11" s="19" t="n">
        <v>0.110860347420947</v>
      </c>
      <c r="U11" s="19" t="n">
        <v>0.137481322681193</v>
      </c>
      <c r="V11" s="19" t="n">
        <v>0.190917406765988</v>
      </c>
      <c r="W11" s="19" t="n">
        <v>0.267293255450019</v>
      </c>
      <c r="X11" s="19"/>
      <c r="Y11" s="19" t="n">
        <v>0.244132408166623</v>
      </c>
      <c r="Z11" s="19" t="n">
        <v>0.138618034634355</v>
      </c>
      <c r="AA11" s="19" t="s">
        <v>118</v>
      </c>
      <c r="AB11" s="19" t="s">
        <v>118</v>
      </c>
      <c r="AC11" s="19" t="s">
        <v>118</v>
      </c>
      <c r="AD11" s="19" t="s">
        <v>118</v>
      </c>
      <c r="AE11" s="19"/>
      <c r="AF11" s="19" t="n">
        <v>0.227487827569281</v>
      </c>
      <c r="AG11" s="19"/>
      <c r="AH11" s="19" t="n">
        <v>0.217998308664943</v>
      </c>
      <c r="AI11" s="19"/>
      <c r="AJ11" s="19" t="n">
        <v>0.218868336317994</v>
      </c>
      <c r="AK11" s="19" t="n">
        <v>0.202918858248547</v>
      </c>
      <c r="AL11" s="19" t="n">
        <v>0.211515186977923</v>
      </c>
      <c r="AM11" s="19" t="n">
        <v>0.289788795072324</v>
      </c>
      <c r="AN11" s="19" t="n">
        <v>0.20073269336185</v>
      </c>
      <c r="AO11" s="19" t="n">
        <v>0.242759465763296</v>
      </c>
      <c r="AP11" s="19" t="n">
        <v>0.212854730331549</v>
      </c>
    </row>
    <row r="12">
      <c r="B12" s="20" t="s">
        <v>537</v>
      </c>
      <c r="C12" s="19" t="n">
        <v>0.164488338320695</v>
      </c>
      <c r="D12" s="19" t="n">
        <v>0.182927439640765</v>
      </c>
      <c r="E12" s="19" t="n">
        <v>0.140986049513185</v>
      </c>
      <c r="F12" s="19"/>
      <c r="G12" s="19" t="n">
        <v>0.0909293235316922</v>
      </c>
      <c r="H12" s="19" t="n">
        <v>0.177982660555015</v>
      </c>
      <c r="I12" s="19" t="n">
        <v>0.171058346028959</v>
      </c>
      <c r="J12" s="19" t="n">
        <v>0.183425533104964</v>
      </c>
      <c r="K12" s="19" t="n">
        <v>0.165549641845097</v>
      </c>
      <c r="L12" s="19" t="n">
        <v>0.0953564665875175</v>
      </c>
      <c r="M12" s="19"/>
      <c r="N12" s="19" t="n">
        <v>0.0571452539810612</v>
      </c>
      <c r="O12" s="19" t="n">
        <v>0.195261075504415</v>
      </c>
      <c r="P12" s="19" t="n">
        <v>0.095391665828418</v>
      </c>
      <c r="Q12" s="19" t="n">
        <v>0.18018827325747</v>
      </c>
      <c r="R12" s="19" t="n">
        <v>0.220360689256367</v>
      </c>
      <c r="S12" s="19"/>
      <c r="T12" s="19" t="n">
        <v>0.450487329717146</v>
      </c>
      <c r="U12" s="19" t="n">
        <v>0.0674046416151988</v>
      </c>
      <c r="V12" s="19" t="n">
        <v>0.0850929734962562</v>
      </c>
      <c r="W12" s="19" t="n">
        <v>0.180735688917138</v>
      </c>
      <c r="X12" s="19"/>
      <c r="Y12" s="19" t="n">
        <v>0.180313697713</v>
      </c>
      <c r="Z12" s="19" t="n">
        <v>0.100143481416054</v>
      </c>
      <c r="AA12" s="19" t="s">
        <v>118</v>
      </c>
      <c r="AB12" s="19" t="s">
        <v>118</v>
      </c>
      <c r="AC12" s="19" t="s">
        <v>118</v>
      </c>
      <c r="AD12" s="19" t="s">
        <v>118</v>
      </c>
      <c r="AE12" s="19"/>
      <c r="AF12" s="19" t="n">
        <v>0.165300078088844</v>
      </c>
      <c r="AG12" s="19"/>
      <c r="AH12" s="19" t="n">
        <v>0.164659134563288</v>
      </c>
      <c r="AI12" s="19"/>
      <c r="AJ12" s="19" t="n">
        <v>0.197908855367155</v>
      </c>
      <c r="AK12" s="19" t="n">
        <v>0.182610823902334</v>
      </c>
      <c r="AL12" s="19" t="n">
        <v>0.172652499285291</v>
      </c>
      <c r="AM12" s="19" t="n">
        <v>0.122583865622078</v>
      </c>
      <c r="AN12" s="19" t="n">
        <v>0.072250316964809</v>
      </c>
      <c r="AO12" s="19" t="n">
        <v>0.124249535390048</v>
      </c>
      <c r="AP12" s="19" t="n">
        <v>0.181311087198213</v>
      </c>
    </row>
    <row r="13">
      <c r="B13" s="20" t="s">
        <v>538</v>
      </c>
      <c r="C13" s="19" t="n">
        <v>0.099008639493069</v>
      </c>
      <c r="D13" s="19" t="n">
        <v>0.114354982483875</v>
      </c>
      <c r="E13" s="19" t="n">
        <v>0.079448348628109</v>
      </c>
      <c r="F13" s="19"/>
      <c r="G13" s="19" t="n">
        <v>0.0588505217221534</v>
      </c>
      <c r="H13" s="19" t="n">
        <v>0.115656543510666</v>
      </c>
      <c r="I13" s="19" t="n">
        <v>0.145127995846616</v>
      </c>
      <c r="J13" s="19" t="n">
        <v>0.0729664984351758</v>
      </c>
      <c r="K13" s="19" t="n">
        <v>0.0726794937925225</v>
      </c>
      <c r="L13" s="19" t="n">
        <v>0.0326592861327807</v>
      </c>
      <c r="M13" s="19"/>
      <c r="N13" s="19" t="n">
        <v>0</v>
      </c>
      <c r="O13" s="19" t="n">
        <v>0.0457661984167429</v>
      </c>
      <c r="P13" s="19" t="n">
        <v>0.0703997787663941</v>
      </c>
      <c r="Q13" s="19" t="n">
        <v>0.113746941838956</v>
      </c>
      <c r="R13" s="19" t="n">
        <v>0.174394649143656</v>
      </c>
      <c r="S13" s="19"/>
      <c r="T13" s="19" t="n">
        <v>0.0563030246446475</v>
      </c>
      <c r="U13" s="19" t="n">
        <v>0.011123856367343</v>
      </c>
      <c r="V13" s="19" t="n">
        <v>0.0420385624236372</v>
      </c>
      <c r="W13" s="19" t="n">
        <v>0.134385513608883</v>
      </c>
      <c r="X13" s="19"/>
      <c r="Y13" s="19" t="n">
        <v>0.106622001742387</v>
      </c>
      <c r="Z13" s="19" t="n">
        <v>0.0680532158371767</v>
      </c>
      <c r="AA13" s="19" t="s">
        <v>118</v>
      </c>
      <c r="AB13" s="19" t="s">
        <v>118</v>
      </c>
      <c r="AC13" s="19" t="s">
        <v>118</v>
      </c>
      <c r="AD13" s="19" t="s">
        <v>118</v>
      </c>
      <c r="AE13" s="19"/>
      <c r="AF13" s="19" t="n">
        <v>0.0952302605099681</v>
      </c>
      <c r="AG13" s="19"/>
      <c r="AH13" s="19" t="n">
        <v>0.0993115963000206</v>
      </c>
      <c r="AI13" s="19"/>
      <c r="AJ13" s="19" t="n">
        <v>0.112855985464731</v>
      </c>
      <c r="AK13" s="19" t="n">
        <v>0.0512311756687477</v>
      </c>
      <c r="AL13" s="19" t="n">
        <v>0.0678834646120403</v>
      </c>
      <c r="AM13" s="19" t="n">
        <v>0.126094743930768</v>
      </c>
      <c r="AN13" s="19" t="n">
        <v>0.0516393796678472</v>
      </c>
      <c r="AO13" s="19" t="n">
        <v>0.188032634027194</v>
      </c>
      <c r="AP13" s="19" t="n">
        <v>0.108831771839646</v>
      </c>
    </row>
    <row r="14">
      <c r="B14" s="20" t="s">
        <v>539</v>
      </c>
      <c r="C14" s="19" t="n">
        <v>0.0512593016818107</v>
      </c>
      <c r="D14" s="19" t="n">
        <v>0.0489767551884464</v>
      </c>
      <c r="E14" s="19" t="n">
        <v>0.054168611955258</v>
      </c>
      <c r="F14" s="19"/>
      <c r="G14" s="19" t="n">
        <v>0.0802128116001786</v>
      </c>
      <c r="H14" s="19" t="n">
        <v>0.065503023233959</v>
      </c>
      <c r="I14" s="19" t="n">
        <v>0.046782259299456</v>
      </c>
      <c r="J14" s="19" t="n">
        <v>0.0365220912392522</v>
      </c>
      <c r="K14" s="19" t="n">
        <v>0.0509870741156103</v>
      </c>
      <c r="L14" s="19" t="n">
        <v>0</v>
      </c>
      <c r="M14" s="19"/>
      <c r="N14" s="19" t="n">
        <v>0</v>
      </c>
      <c r="O14" s="19" t="n">
        <v>0.0434366173248239</v>
      </c>
      <c r="P14" s="19" t="n">
        <v>0</v>
      </c>
      <c r="Q14" s="19" t="n">
        <v>0.0731670996967671</v>
      </c>
      <c r="R14" s="19" t="n">
        <v>0.0941908176606874</v>
      </c>
      <c r="S14" s="19"/>
      <c r="T14" s="19" t="n">
        <v>0.031174334594926</v>
      </c>
      <c r="U14" s="19" t="n">
        <v>0.116784123536001</v>
      </c>
      <c r="V14" s="19" t="n">
        <v>0.0323488266946479</v>
      </c>
      <c r="W14" s="19" t="n">
        <v>0.0546804905715614</v>
      </c>
      <c r="X14" s="19"/>
      <c r="Y14" s="19" t="n">
        <v>0.0484695797672878</v>
      </c>
      <c r="Z14" s="19" t="n">
        <v>0.0626021251175302</v>
      </c>
      <c r="AA14" s="19" t="s">
        <v>118</v>
      </c>
      <c r="AB14" s="19" t="s">
        <v>118</v>
      </c>
      <c r="AC14" s="19" t="s">
        <v>118</v>
      </c>
      <c r="AD14" s="19" t="s">
        <v>118</v>
      </c>
      <c r="AE14" s="19"/>
      <c r="AF14" s="19" t="n">
        <v>0.0305670426781998</v>
      </c>
      <c r="AG14" s="19"/>
      <c r="AH14" s="19" t="n">
        <v>0.0516052600449825</v>
      </c>
      <c r="AI14" s="19"/>
      <c r="AJ14" s="19" t="n">
        <v>0.0654957414361501</v>
      </c>
      <c r="AK14" s="19" t="n">
        <v>0.0231718036562543</v>
      </c>
      <c r="AL14" s="19" t="n">
        <v>0.0553912503810297</v>
      </c>
      <c r="AM14" s="19" t="n">
        <v>0.0416234901868156</v>
      </c>
      <c r="AN14" s="19" t="n">
        <v>0.099838734926152</v>
      </c>
      <c r="AO14" s="19" t="n">
        <v>0.0698451591121843</v>
      </c>
      <c r="AP14" s="19" t="n">
        <v>0.0162194053771821</v>
      </c>
    </row>
    <row r="15">
      <c r="B15" s="20" t="s">
        <v>540</v>
      </c>
      <c r="C15" s="19" t="n">
        <v>0.0226163213731992</v>
      </c>
      <c r="D15" s="19" t="n">
        <v>0.0161629588635847</v>
      </c>
      <c r="E15" s="19" t="n">
        <v>0.030841710824009</v>
      </c>
      <c r="F15" s="19"/>
      <c r="G15" s="19" t="n">
        <v>0.0203725794243329</v>
      </c>
      <c r="H15" s="19" t="n">
        <v>0.0155094805546894</v>
      </c>
      <c r="I15" s="19" t="n">
        <v>0.0254746758629928</v>
      </c>
      <c r="J15" s="19" t="n">
        <v>0.0282646126721607</v>
      </c>
      <c r="K15" s="19" t="n">
        <v>0</v>
      </c>
      <c r="L15" s="19" t="n">
        <v>0.0993231000709823</v>
      </c>
      <c r="M15" s="19"/>
      <c r="N15" s="19" t="n">
        <v>0</v>
      </c>
      <c r="O15" s="19" t="n">
        <v>0.0117764429930372</v>
      </c>
      <c r="P15" s="19" t="n">
        <v>0.00769950881319042</v>
      </c>
      <c r="Q15" s="19" t="n">
        <v>0.0170093734527131</v>
      </c>
      <c r="R15" s="19" t="n">
        <v>0.0660660021764231</v>
      </c>
      <c r="S15" s="19"/>
      <c r="T15" s="19" t="n">
        <v>0</v>
      </c>
      <c r="U15" s="19" t="n">
        <v>0.0471764427210843</v>
      </c>
      <c r="V15" s="19" t="n">
        <v>0.0191630631454864</v>
      </c>
      <c r="W15" s="19" t="n">
        <v>0.0241483207779793</v>
      </c>
      <c r="X15" s="19"/>
      <c r="Y15" s="19" t="n">
        <v>0.0234549117659072</v>
      </c>
      <c r="Z15" s="19" t="n">
        <v>0.0192066687085878</v>
      </c>
      <c r="AA15" s="19" t="s">
        <v>118</v>
      </c>
      <c r="AB15" s="19" t="s">
        <v>118</v>
      </c>
      <c r="AC15" s="19" t="s">
        <v>118</v>
      </c>
      <c r="AD15" s="19" t="s">
        <v>118</v>
      </c>
      <c r="AE15" s="19"/>
      <c r="AF15" s="19" t="n">
        <v>0.0167364501328018</v>
      </c>
      <c r="AG15" s="19"/>
      <c r="AH15" s="19" t="n">
        <v>0.0240446380852037</v>
      </c>
      <c r="AI15" s="19"/>
      <c r="AJ15" s="19" t="n">
        <v>0.0379583397977984</v>
      </c>
      <c r="AK15" s="19" t="n">
        <v>0</v>
      </c>
      <c r="AL15" s="19" t="n">
        <v>0.0126044262963707</v>
      </c>
      <c r="AM15" s="19" t="n">
        <v>0.0124726123226619</v>
      </c>
      <c r="AN15" s="19" t="n">
        <v>0.0229527995839956</v>
      </c>
      <c r="AO15" s="19" t="n">
        <v>0.0315826210540512</v>
      </c>
      <c r="AP15" s="19" t="n">
        <v>0.0361370614349438</v>
      </c>
    </row>
    <row r="16">
      <c r="B16" s="20" t="s">
        <v>541</v>
      </c>
      <c r="C16" s="21" t="n">
        <v>0.0221642109537845</v>
      </c>
      <c r="D16" s="21" t="n">
        <v>0.0137817063959082</v>
      </c>
      <c r="E16" s="21" t="n">
        <v>0.0328484650087826</v>
      </c>
      <c r="F16" s="21"/>
      <c r="G16" s="21" t="n">
        <v>0</v>
      </c>
      <c r="H16" s="21" t="n">
        <v>0.00852673054113316</v>
      </c>
      <c r="I16" s="21" t="n">
        <v>0.0190671576019028</v>
      </c>
      <c r="J16" s="21" t="n">
        <v>0.0337546648123688</v>
      </c>
      <c r="K16" s="21" t="n">
        <v>0.0587110769598681</v>
      </c>
      <c r="L16" s="21" t="n">
        <v>0</v>
      </c>
      <c r="M16" s="21"/>
      <c r="N16" s="21" t="n">
        <v>0</v>
      </c>
      <c r="O16" s="21" t="n">
        <v>0.0415936949484861</v>
      </c>
      <c r="P16" s="21" t="n">
        <v>0.0379098292760558</v>
      </c>
      <c r="Q16" s="21" t="n">
        <v>0.0164845784262181</v>
      </c>
      <c r="R16" s="21" t="n">
        <v>0</v>
      </c>
      <c r="S16" s="21"/>
      <c r="T16" s="21" t="n">
        <v>0</v>
      </c>
      <c r="U16" s="21" t="n">
        <v>0.0241655405858663</v>
      </c>
      <c r="V16" s="21" t="n">
        <v>0.0393422108268226</v>
      </c>
      <c r="W16" s="21" t="n">
        <v>0.0150064835138994</v>
      </c>
      <c r="X16" s="21"/>
      <c r="Y16" s="21" t="n">
        <v>0.0170037575891141</v>
      </c>
      <c r="Z16" s="21" t="n">
        <v>0.0431462705128397</v>
      </c>
      <c r="AA16" s="21" t="s">
        <v>118</v>
      </c>
      <c r="AB16" s="21" t="s">
        <v>118</v>
      </c>
      <c r="AC16" s="21" t="s">
        <v>118</v>
      </c>
      <c r="AD16" s="21" t="s">
        <v>118</v>
      </c>
      <c r="AE16" s="21"/>
      <c r="AF16" s="21" t="n">
        <v>0.0223777603729931</v>
      </c>
      <c r="AG16" s="21"/>
      <c r="AH16" s="21" t="n">
        <v>0.0151209823655712</v>
      </c>
      <c r="AI16" s="21"/>
      <c r="AJ16" s="21" t="n">
        <v>0.0185911355712234</v>
      </c>
      <c r="AK16" s="21" t="n">
        <v>0.0148737352822372</v>
      </c>
      <c r="AL16" s="21" t="n">
        <v>0.0287776811509507</v>
      </c>
      <c r="AM16" s="21" t="n">
        <v>0.0200099384359338</v>
      </c>
      <c r="AN16" s="21" t="n">
        <v>0.0764463205508329</v>
      </c>
      <c r="AO16" s="21" t="n">
        <v>0</v>
      </c>
      <c r="AP16" s="21" t="n">
        <v>0.0176287185635823</v>
      </c>
    </row>
    <row r="17">
      <c r="B17" s="18" t="s">
        <v>224</v>
      </c>
    </row>
    <row r="18">
      <c r="B18" t="s">
        <v>65</v>
      </c>
    </row>
    <row r="19">
      <c r="B19" t="s">
        <v>66</v>
      </c>
    </row>
    <row r="21">
      <c r="B21" s="9" t="str">
        <f>=HYPERLINK("#'Contents'!A1", "Return to Contents")</f>
      </c>
    </row>
  </sheetData>
  <mergeCells count="9">
    <mergeCell ref="D5:E5"/>
    <mergeCell ref="G5:L5"/>
    <mergeCell ref="N5:R5"/>
    <mergeCell ref="T5:W5"/>
    <mergeCell ref="Y5:AD5"/>
    <mergeCell ref="AF5:AF5"/>
    <mergeCell ref="AH5:AH5"/>
    <mergeCell ref="AJ5:AP5"/>
    <mergeCell ref="D2:AJ2"/>
  </mergeCells>
  <pageMargins left="0.7" right="0.7" top="0.75" bottom="0.75" header="0.3" footer="0.3"/>
  <pageSetup paperSize="9" orientation="portrait" horizontalDpi="300" verticalDpi="300" r:id="rId2"/>
  <drawing r:id="rId1"/>
</worksheet>
</file>

<file path=xl/worksheets/sheet17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2.21" hidden="0" customWidth="1"/>
    <col min="20" max="20" width="10.71" hidden="0" customWidth="1"/>
    <col min="21" max="21" width="10.71" hidden="0" customWidth="1"/>
    <col min="22" max="22" width="10.71" hidden="0" customWidth="1"/>
    <col min="23" max="23" width="10.71" hidden="0" customWidth="1"/>
    <col min="24" max="24" width="2.2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2.21" hidden="0" customWidth="1"/>
    <col min="34" max="34" width="10.71" hidden="0" customWidth="1"/>
    <col min="35" max="35" width="2.2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s>
  <sheetData>
    <row r="2" ht="40" customHeight="1">
      <c r="D2" s="16" t="s">
        <v>546</v>
      </c>
    </row>
    <row r="5" ht="30" customHeight="1">
      <c r="B5" s="17"/>
      <c r="C5" s="17"/>
      <c r="D5" s="17" t="s">
        <v>51</v>
      </c>
      <c r="E5" s="17"/>
      <c r="F5" s="17"/>
      <c r="G5" s="17" t="s">
        <v>52</v>
      </c>
      <c r="H5" s="17"/>
      <c r="I5" s="17"/>
      <c r="J5" s="17"/>
      <c r="K5" s="17"/>
      <c r="L5" s="17"/>
      <c r="M5" s="17"/>
      <c r="N5" s="17" t="s">
        <v>53</v>
      </c>
      <c r="O5" s="17"/>
      <c r="P5" s="17"/>
      <c r="Q5" s="17"/>
      <c r="R5" s="17"/>
      <c r="S5" s="17"/>
      <c r="T5" s="17" t="s">
        <v>54</v>
      </c>
      <c r="U5" s="17"/>
      <c r="V5" s="17"/>
      <c r="W5" s="17"/>
      <c r="X5" s="17"/>
      <c r="Y5" s="17" t="s">
        <v>55</v>
      </c>
      <c r="Z5" s="17"/>
      <c r="AA5" s="17"/>
      <c r="AB5" s="17"/>
      <c r="AC5" s="17"/>
      <c r="AD5" s="17"/>
      <c r="AE5" s="17"/>
      <c r="AF5" s="17" t="s">
        <v>42</v>
      </c>
      <c r="AG5" s="17"/>
      <c r="AH5" s="17" t="s">
        <v>43</v>
      </c>
      <c r="AI5" s="17"/>
      <c r="AJ5" s="17" t="s">
        <v>56</v>
      </c>
      <c r="AK5" s="17"/>
      <c r="AL5" s="17"/>
      <c r="AM5" s="17"/>
      <c r="AN5" s="17"/>
      <c r="AO5" s="17"/>
      <c r="AP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R6" s="13" t="s">
        <v>31</v>
      </c>
      <c r="T6" s="13" t="s">
        <v>32</v>
      </c>
      <c r="U6" s="13" t="s">
        <v>33</v>
      </c>
      <c r="V6" s="13" t="s">
        <v>34</v>
      </c>
      <c r="W6" s="13" t="s">
        <v>35</v>
      </c>
      <c r="Y6" s="13" t="s">
        <v>36</v>
      </c>
      <c r="Z6" s="13" t="s">
        <v>37</v>
      </c>
      <c r="AA6" s="13" t="s">
        <v>38</v>
      </c>
      <c r="AB6" s="13" t="s">
        <v>39</v>
      </c>
      <c r="AC6" s="13" t="s">
        <v>40</v>
      </c>
      <c r="AD6" s="13" t="s">
        <v>41</v>
      </c>
      <c r="AF6" s="13" t="s">
        <v>42</v>
      </c>
      <c r="AH6" s="13" t="s">
        <v>43</v>
      </c>
      <c r="AJ6" s="13" t="s">
        <v>44</v>
      </c>
      <c r="AK6" s="13" t="s">
        <v>45</v>
      </c>
      <c r="AL6" s="13" t="s">
        <v>46</v>
      </c>
      <c r="AM6" s="13" t="s">
        <v>47</v>
      </c>
      <c r="AN6" s="13" t="s">
        <v>48</v>
      </c>
      <c r="AO6" s="13" t="s">
        <v>49</v>
      </c>
      <c r="AP6" s="13" t="s">
        <v>50</v>
      </c>
    </row>
    <row r="7" ht="30" customHeight="1">
      <c r="B7" s="11" t="s">
        <v>19</v>
      </c>
      <c r="C7" s="11" t="n">
        <v>578</v>
      </c>
      <c r="D7" s="11" t="n">
        <v>302</v>
      </c>
      <c r="E7" s="11" t="n">
        <v>276</v>
      </c>
      <c r="F7" s="11"/>
      <c r="G7" s="11" t="n">
        <v>60</v>
      </c>
      <c r="H7" s="11" t="n">
        <v>151</v>
      </c>
      <c r="I7" s="11" t="n">
        <v>156</v>
      </c>
      <c r="J7" s="11" t="n">
        <v>128</v>
      </c>
      <c r="K7" s="11" t="n">
        <v>64</v>
      </c>
      <c r="L7" s="11" t="n">
        <v>19</v>
      </c>
      <c r="M7" s="11"/>
      <c r="N7" s="11" t="n">
        <v>17</v>
      </c>
      <c r="O7" s="11" t="n">
        <v>78</v>
      </c>
      <c r="P7" s="11" t="n">
        <v>111</v>
      </c>
      <c r="Q7" s="11" t="n">
        <v>238</v>
      </c>
      <c r="R7" s="11" t="n">
        <v>133</v>
      </c>
      <c r="S7" s="11"/>
      <c r="T7" s="11" t="n">
        <v>21</v>
      </c>
      <c r="U7" s="11" t="n">
        <v>50</v>
      </c>
      <c r="V7" s="11" t="n">
        <v>97</v>
      </c>
      <c r="W7" s="11" t="n">
        <v>370</v>
      </c>
      <c r="X7" s="11"/>
      <c r="Y7" s="11" t="n">
        <v>473</v>
      </c>
      <c r="Z7" s="11" t="n">
        <v>105</v>
      </c>
      <c r="AA7" s="11" t="s">
        <v>117</v>
      </c>
      <c r="AB7" s="11" t="s">
        <v>117</v>
      </c>
      <c r="AC7" s="11" t="s">
        <v>117</v>
      </c>
      <c r="AD7" s="11" t="s">
        <v>117</v>
      </c>
      <c r="AE7" s="11"/>
      <c r="AF7" s="11" t="n">
        <v>279</v>
      </c>
      <c r="AG7" s="11"/>
      <c r="AH7" s="11" t="n">
        <v>545</v>
      </c>
      <c r="AI7" s="11"/>
      <c r="AJ7" s="11" t="n">
        <v>169</v>
      </c>
      <c r="AK7" s="11" t="n">
        <v>88</v>
      </c>
      <c r="AL7" s="11" t="n">
        <v>120</v>
      </c>
      <c r="AM7" s="11" t="n">
        <v>60</v>
      </c>
      <c r="AN7" s="11" t="n">
        <v>33</v>
      </c>
      <c r="AO7" s="11" t="n">
        <v>61</v>
      </c>
      <c r="AP7" s="11" t="n">
        <v>47</v>
      </c>
    </row>
    <row r="8" ht="30" customHeight="1">
      <c r="B8" s="12" t="s">
        <v>20</v>
      </c>
      <c r="C8" s="12" t="n">
        <v>528</v>
      </c>
      <c r="D8" s="12" t="n">
        <v>296</v>
      </c>
      <c r="E8" s="12" t="n">
        <v>232</v>
      </c>
      <c r="F8" s="12"/>
      <c r="G8" s="12" t="n">
        <v>51</v>
      </c>
      <c r="H8" s="12" t="n">
        <v>139</v>
      </c>
      <c r="I8" s="12" t="n">
        <v>130</v>
      </c>
      <c r="J8" s="12" t="n">
        <v>122</v>
      </c>
      <c r="K8" s="12" t="n">
        <v>67</v>
      </c>
      <c r="L8" s="12" t="n">
        <v>20</v>
      </c>
      <c r="M8" s="12"/>
      <c r="N8" s="12" t="n">
        <v>20</v>
      </c>
      <c r="O8" s="12" t="n">
        <v>87</v>
      </c>
      <c r="P8" s="12" t="n">
        <v>132</v>
      </c>
      <c r="Q8" s="12" t="n">
        <v>187</v>
      </c>
      <c r="R8" s="12" t="n">
        <v>102</v>
      </c>
      <c r="S8" s="12"/>
      <c r="T8" s="12" t="n">
        <v>20</v>
      </c>
      <c r="U8" s="12" t="n">
        <v>49</v>
      </c>
      <c r="V8" s="12" t="n">
        <v>98</v>
      </c>
      <c r="W8" s="12" t="n">
        <v>322</v>
      </c>
      <c r="X8" s="12"/>
      <c r="Y8" s="12" t="n">
        <v>424</v>
      </c>
      <c r="Z8" s="12" t="n">
        <v>104</v>
      </c>
      <c r="AA8" s="12" t="s">
        <v>117</v>
      </c>
      <c r="AB8" s="12" t="s">
        <v>117</v>
      </c>
      <c r="AC8" s="12" t="s">
        <v>117</v>
      </c>
      <c r="AD8" s="12" t="s">
        <v>117</v>
      </c>
      <c r="AE8" s="12"/>
      <c r="AF8" s="12" t="n">
        <v>262</v>
      </c>
      <c r="AG8" s="12"/>
      <c r="AH8" s="12" t="n">
        <v>497</v>
      </c>
      <c r="AI8" s="12"/>
      <c r="AJ8" s="12" t="n">
        <v>137</v>
      </c>
      <c r="AK8" s="12" t="n">
        <v>81</v>
      </c>
      <c r="AL8" s="12" t="n">
        <v>99</v>
      </c>
      <c r="AM8" s="12" t="n">
        <v>59</v>
      </c>
      <c r="AN8" s="12" t="n">
        <v>37</v>
      </c>
      <c r="AO8" s="12" t="n">
        <v>52</v>
      </c>
      <c r="AP8" s="12" t="n">
        <v>64</v>
      </c>
    </row>
    <row r="9">
      <c r="B9" s="20" t="s">
        <v>534</v>
      </c>
      <c r="C9" s="19" t="n">
        <v>0.485446327407163</v>
      </c>
      <c r="D9" s="19" t="n">
        <v>0.390537756532052</v>
      </c>
      <c r="E9" s="19" t="n">
        <v>0.606415815252379</v>
      </c>
      <c r="F9" s="19"/>
      <c r="G9" s="19" t="n">
        <v>0.439803216494523</v>
      </c>
      <c r="H9" s="19" t="n">
        <v>0.421315749417429</v>
      </c>
      <c r="I9" s="19" t="n">
        <v>0.392226595927633</v>
      </c>
      <c r="J9" s="19" t="n">
        <v>0.556380168373893</v>
      </c>
      <c r="K9" s="19" t="n">
        <v>0.63829995202927</v>
      </c>
      <c r="L9" s="19" t="n">
        <v>0.705484652784673</v>
      </c>
      <c r="M9" s="19"/>
      <c r="N9" s="19" t="n">
        <v>0.70639984953676</v>
      </c>
      <c r="O9" s="19" t="n">
        <v>0.604551540923141</v>
      </c>
      <c r="P9" s="19" t="n">
        <v>0.575799069177246</v>
      </c>
      <c r="Q9" s="19" t="n">
        <v>0.43233792327044</v>
      </c>
      <c r="R9" s="19" t="n">
        <v>0.317997625423394</v>
      </c>
      <c r="S9" s="19"/>
      <c r="T9" s="19" t="n">
        <v>0.365486934574328</v>
      </c>
      <c r="U9" s="19" t="n">
        <v>0.610422992061399</v>
      </c>
      <c r="V9" s="19" t="n">
        <v>0.634888481439335</v>
      </c>
      <c r="W9" s="19" t="n">
        <v>0.420068233577702</v>
      </c>
      <c r="X9" s="19"/>
      <c r="Y9" s="19" t="n">
        <v>0.450954654675713</v>
      </c>
      <c r="Z9" s="19" t="n">
        <v>0.625687170682171</v>
      </c>
      <c r="AA9" s="19" t="s">
        <v>118</v>
      </c>
      <c r="AB9" s="19" t="s">
        <v>118</v>
      </c>
      <c r="AC9" s="19" t="s">
        <v>118</v>
      </c>
      <c r="AD9" s="19" t="s">
        <v>118</v>
      </c>
      <c r="AE9" s="19"/>
      <c r="AF9" s="19" t="n">
        <v>0.518239541795721</v>
      </c>
      <c r="AG9" s="19"/>
      <c r="AH9" s="19" t="n">
        <v>0.491680719787418</v>
      </c>
      <c r="AI9" s="19"/>
      <c r="AJ9" s="19" t="n">
        <v>0.33608172569681</v>
      </c>
      <c r="AK9" s="19" t="n">
        <v>0.642822809490044</v>
      </c>
      <c r="AL9" s="19" t="n">
        <v>0.417444615030537</v>
      </c>
      <c r="AM9" s="19" t="n">
        <v>0.536326847512556</v>
      </c>
      <c r="AN9" s="19" t="n">
        <v>0.606036930895892</v>
      </c>
      <c r="AO9" s="19" t="n">
        <v>0.511421669040074</v>
      </c>
      <c r="AP9" s="19" t="n">
        <v>0.572928010717254</v>
      </c>
    </row>
    <row r="10">
      <c r="B10" s="20" t="s">
        <v>535</v>
      </c>
      <c r="C10" s="19" t="n">
        <v>0.103714574416202</v>
      </c>
      <c r="D10" s="19" t="n">
        <v>0.110119572858812</v>
      </c>
      <c r="E10" s="19" t="n">
        <v>0.0955508293075384</v>
      </c>
      <c r="F10" s="19"/>
      <c r="G10" s="19" t="n">
        <v>0.107679955971422</v>
      </c>
      <c r="H10" s="19" t="n">
        <v>0.0988738436235586</v>
      </c>
      <c r="I10" s="19" t="n">
        <v>0.125764591644263</v>
      </c>
      <c r="J10" s="19" t="n">
        <v>0.0804373590518749</v>
      </c>
      <c r="K10" s="19" t="n">
        <v>0.116928248651081</v>
      </c>
      <c r="L10" s="19" t="n">
        <v>0.082003295109384</v>
      </c>
      <c r="M10" s="19"/>
      <c r="N10" s="19" t="n">
        <v>0.114266674798165</v>
      </c>
      <c r="O10" s="19" t="n">
        <v>0.0911683814929914</v>
      </c>
      <c r="P10" s="19" t="n">
        <v>0.0911005630860142</v>
      </c>
      <c r="Q10" s="19" t="n">
        <v>0.121370399545432</v>
      </c>
      <c r="R10" s="19" t="n">
        <v>0.0969281125682492</v>
      </c>
      <c r="S10" s="19"/>
      <c r="T10" s="19" t="n">
        <v>0.0724982647189207</v>
      </c>
      <c r="U10" s="19" t="n">
        <v>0.126397131132102</v>
      </c>
      <c r="V10" s="19" t="n">
        <v>0.0733463483251389</v>
      </c>
      <c r="W10" s="19" t="n">
        <v>0.118268149078201</v>
      </c>
      <c r="X10" s="19"/>
      <c r="Y10" s="19" t="n">
        <v>0.0996195139198587</v>
      </c>
      <c r="Z10" s="19" t="n">
        <v>0.120364817555778</v>
      </c>
      <c r="AA10" s="19" t="s">
        <v>118</v>
      </c>
      <c r="AB10" s="19" t="s">
        <v>118</v>
      </c>
      <c r="AC10" s="19" t="s">
        <v>118</v>
      </c>
      <c r="AD10" s="19" t="s">
        <v>118</v>
      </c>
      <c r="AE10" s="19"/>
      <c r="AF10" s="19" t="n">
        <v>0.0815704900615559</v>
      </c>
      <c r="AG10" s="19"/>
      <c r="AH10" s="19" t="n">
        <v>0.103073745710824</v>
      </c>
      <c r="AI10" s="19"/>
      <c r="AJ10" s="19" t="n">
        <v>0.138180697366995</v>
      </c>
      <c r="AK10" s="19" t="n">
        <v>0.051870974795909</v>
      </c>
      <c r="AL10" s="19" t="n">
        <v>0.160417749490817</v>
      </c>
      <c r="AM10" s="19" t="n">
        <v>0.144390823362051</v>
      </c>
      <c r="AN10" s="19" t="n">
        <v>0.066692804967964</v>
      </c>
      <c r="AO10" s="19" t="n">
        <v>0.0518533622075689</v>
      </c>
      <c r="AP10" s="19" t="n">
        <v>0.0334570443475205</v>
      </c>
    </row>
    <row r="11">
      <c r="B11" s="20" t="s">
        <v>536</v>
      </c>
      <c r="C11" s="19" t="n">
        <v>0.124979324402091</v>
      </c>
      <c r="D11" s="19" t="n">
        <v>0.157822250596176</v>
      </c>
      <c r="E11" s="19" t="n">
        <v>0.0831180686229415</v>
      </c>
      <c r="F11" s="19"/>
      <c r="G11" s="19" t="n">
        <v>0.185341217024119</v>
      </c>
      <c r="H11" s="19" t="n">
        <v>0.145636172311361</v>
      </c>
      <c r="I11" s="19" t="n">
        <v>0.122316214144053</v>
      </c>
      <c r="J11" s="19" t="n">
        <v>0.0874444142477784</v>
      </c>
      <c r="K11" s="19" t="n">
        <v>0.132840196392593</v>
      </c>
      <c r="L11" s="19" t="n">
        <v>0.0504917715802243</v>
      </c>
      <c r="M11" s="19"/>
      <c r="N11" s="19" t="n">
        <v>0.0832595059336398</v>
      </c>
      <c r="O11" s="19" t="n">
        <v>0.0339144139211998</v>
      </c>
      <c r="P11" s="19" t="n">
        <v>0.101604366856516</v>
      </c>
      <c r="Q11" s="19" t="n">
        <v>0.172229976416623</v>
      </c>
      <c r="R11" s="19" t="n">
        <v>0.155299581642372</v>
      </c>
      <c r="S11" s="19"/>
      <c r="T11" s="19" t="n">
        <v>0.321306664906151</v>
      </c>
      <c r="U11" s="19" t="n">
        <v>0.0503048187570164</v>
      </c>
      <c r="V11" s="19" t="n">
        <v>0.0772091470338418</v>
      </c>
      <c r="W11" s="19" t="n">
        <v>0.132271497574512</v>
      </c>
      <c r="X11" s="19"/>
      <c r="Y11" s="19" t="n">
        <v>0.129647490403212</v>
      </c>
      <c r="Z11" s="19" t="n">
        <v>0.105998872463966</v>
      </c>
      <c r="AA11" s="19" t="s">
        <v>118</v>
      </c>
      <c r="AB11" s="19" t="s">
        <v>118</v>
      </c>
      <c r="AC11" s="19" t="s">
        <v>118</v>
      </c>
      <c r="AD11" s="19" t="s">
        <v>118</v>
      </c>
      <c r="AE11" s="19"/>
      <c r="AF11" s="19" t="n">
        <v>0.141649072935666</v>
      </c>
      <c r="AG11" s="19"/>
      <c r="AH11" s="19" t="n">
        <v>0.128304719992531</v>
      </c>
      <c r="AI11" s="19"/>
      <c r="AJ11" s="19" t="n">
        <v>0.169926533134674</v>
      </c>
      <c r="AK11" s="19" t="n">
        <v>0.120761061209235</v>
      </c>
      <c r="AL11" s="19" t="n">
        <v>0.108566377832439</v>
      </c>
      <c r="AM11" s="19" t="n">
        <v>0.0942894764343128</v>
      </c>
      <c r="AN11" s="19" t="n">
        <v>0.0249252322656356</v>
      </c>
      <c r="AO11" s="19" t="n">
        <v>0.112177383034854</v>
      </c>
      <c r="AP11" s="19" t="n">
        <v>0.155766293419855</v>
      </c>
    </row>
    <row r="12">
      <c r="B12" s="20" t="s">
        <v>537</v>
      </c>
      <c r="C12" s="19" t="n">
        <v>0.122693730788011</v>
      </c>
      <c r="D12" s="19" t="n">
        <v>0.161159521745841</v>
      </c>
      <c r="E12" s="19" t="n">
        <v>0.0736656294392629</v>
      </c>
      <c r="F12" s="19"/>
      <c r="G12" s="19" t="n">
        <v>0.086543686563359</v>
      </c>
      <c r="H12" s="19" t="n">
        <v>0.145653702563147</v>
      </c>
      <c r="I12" s="19" t="n">
        <v>0.188187522486255</v>
      </c>
      <c r="J12" s="19" t="n">
        <v>0.0776629214675688</v>
      </c>
      <c r="K12" s="19" t="n">
        <v>0.0654694264852352</v>
      </c>
      <c r="L12" s="19" t="n">
        <v>0.0953564665875175</v>
      </c>
      <c r="M12" s="19"/>
      <c r="N12" s="19" t="n">
        <v>0</v>
      </c>
      <c r="O12" s="19" t="n">
        <v>0.0974958158042572</v>
      </c>
      <c r="P12" s="19" t="n">
        <v>0.111412208234847</v>
      </c>
      <c r="Q12" s="19" t="n">
        <v>0.114092366119724</v>
      </c>
      <c r="R12" s="19" t="n">
        <v>0.199292348767806</v>
      </c>
      <c r="S12" s="19"/>
      <c r="T12" s="19" t="n">
        <v>0.0553273619946848</v>
      </c>
      <c r="U12" s="19" t="n">
        <v>0.0483144818945965</v>
      </c>
      <c r="V12" s="19" t="n">
        <v>0.0911754256747044</v>
      </c>
      <c r="W12" s="19" t="n">
        <v>0.15583738685852</v>
      </c>
      <c r="X12" s="19"/>
      <c r="Y12" s="19" t="n">
        <v>0.141903066342502</v>
      </c>
      <c r="Z12" s="19" t="n">
        <v>0.0445898522695885</v>
      </c>
      <c r="AA12" s="19" t="s">
        <v>118</v>
      </c>
      <c r="AB12" s="19" t="s">
        <v>118</v>
      </c>
      <c r="AC12" s="19" t="s">
        <v>118</v>
      </c>
      <c r="AD12" s="19" t="s">
        <v>118</v>
      </c>
      <c r="AE12" s="19"/>
      <c r="AF12" s="19" t="n">
        <v>0.140111005402724</v>
      </c>
      <c r="AG12" s="19"/>
      <c r="AH12" s="19" t="n">
        <v>0.128138871138279</v>
      </c>
      <c r="AI12" s="19"/>
      <c r="AJ12" s="19" t="n">
        <v>0.166774485620551</v>
      </c>
      <c r="AK12" s="19" t="n">
        <v>0.134352702274044</v>
      </c>
      <c r="AL12" s="19" t="n">
        <v>0.094343392380026</v>
      </c>
      <c r="AM12" s="19" t="n">
        <v>0.0567278240638073</v>
      </c>
      <c r="AN12" s="19" t="n">
        <v>0.118004995595474</v>
      </c>
      <c r="AO12" s="19" t="n">
        <v>0.125793824778259</v>
      </c>
      <c r="AP12" s="19" t="n">
        <v>0.118718118025912</v>
      </c>
    </row>
    <row r="13">
      <c r="B13" s="20" t="s">
        <v>538</v>
      </c>
      <c r="C13" s="19" t="n">
        <v>0.0706915926765763</v>
      </c>
      <c r="D13" s="19" t="n">
        <v>0.0829859507963245</v>
      </c>
      <c r="E13" s="19" t="n">
        <v>0.0550213303238891</v>
      </c>
      <c r="F13" s="19"/>
      <c r="G13" s="19" t="n">
        <v>0.108254884864382</v>
      </c>
      <c r="H13" s="19" t="n">
        <v>0.0746987714458222</v>
      </c>
      <c r="I13" s="19" t="n">
        <v>0.0682235359622809</v>
      </c>
      <c r="J13" s="19" t="n">
        <v>0.0842576519284083</v>
      </c>
      <c r="K13" s="19" t="n">
        <v>0.0353322878193206</v>
      </c>
      <c r="L13" s="19" t="n">
        <v>0</v>
      </c>
      <c r="M13" s="19"/>
      <c r="N13" s="19" t="n">
        <v>0.0571452539810612</v>
      </c>
      <c r="O13" s="19" t="n">
        <v>0.0724637847708643</v>
      </c>
      <c r="P13" s="19" t="n">
        <v>0.0356036841270555</v>
      </c>
      <c r="Q13" s="19" t="n">
        <v>0.0705741352325415</v>
      </c>
      <c r="R13" s="19" t="n">
        <v>0.117851601193176</v>
      </c>
      <c r="S13" s="19"/>
      <c r="T13" s="19" t="n">
        <v>0</v>
      </c>
      <c r="U13" s="19" t="n">
        <v>0.0831607972068907</v>
      </c>
      <c r="V13" s="19" t="n">
        <v>0.0647833754609822</v>
      </c>
      <c r="W13" s="19" t="n">
        <v>0.0707186554363567</v>
      </c>
      <c r="X13" s="19"/>
      <c r="Y13" s="19" t="n">
        <v>0.0818169591645037</v>
      </c>
      <c r="Z13" s="19" t="n">
        <v>0.025456593778196</v>
      </c>
      <c r="AA13" s="19" t="s">
        <v>118</v>
      </c>
      <c r="AB13" s="19" t="s">
        <v>118</v>
      </c>
      <c r="AC13" s="19" t="s">
        <v>118</v>
      </c>
      <c r="AD13" s="19" t="s">
        <v>118</v>
      </c>
      <c r="AE13" s="19"/>
      <c r="AF13" s="19" t="n">
        <v>0.0394792509346091</v>
      </c>
      <c r="AG13" s="19"/>
      <c r="AH13" s="19" t="n">
        <v>0.0662900585983037</v>
      </c>
      <c r="AI13" s="19"/>
      <c r="AJ13" s="19" t="n">
        <v>0.08908242579574</v>
      </c>
      <c r="AK13" s="19" t="n">
        <v>0.0420259852867044</v>
      </c>
      <c r="AL13" s="19" t="n">
        <v>0.0720764873092311</v>
      </c>
      <c r="AM13" s="19" t="n">
        <v>0.079928744243357</v>
      </c>
      <c r="AN13" s="19" t="n">
        <v>0.0898534088542291</v>
      </c>
      <c r="AO13" s="19" t="n">
        <v>0.0688235510726214</v>
      </c>
      <c r="AP13" s="19" t="n">
        <v>0.0477217522971218</v>
      </c>
    </row>
    <row r="14">
      <c r="B14" s="20" t="s">
        <v>539</v>
      </c>
      <c r="C14" s="19" t="n">
        <v>0.0431134200620416</v>
      </c>
      <c r="D14" s="19" t="n">
        <v>0.0508296612374969</v>
      </c>
      <c r="E14" s="19" t="n">
        <v>0.0332783784585464</v>
      </c>
      <c r="F14" s="19"/>
      <c r="G14" s="19" t="n">
        <v>0.0450241594603631</v>
      </c>
      <c r="H14" s="19" t="n">
        <v>0.0426450896463252</v>
      </c>
      <c r="I14" s="19" t="n">
        <v>0.0669003516917108</v>
      </c>
      <c r="J14" s="19" t="n">
        <v>0.0311263446778381</v>
      </c>
      <c r="K14" s="19" t="n">
        <v>0.0111298886225006</v>
      </c>
      <c r="L14" s="19" t="n">
        <v>0.0666638139382016</v>
      </c>
      <c r="M14" s="19"/>
      <c r="N14" s="19" t="n">
        <v>0</v>
      </c>
      <c r="O14" s="19" t="n">
        <v>0.0333601778316585</v>
      </c>
      <c r="P14" s="19" t="n">
        <v>0.0327124947043977</v>
      </c>
      <c r="Q14" s="19" t="n">
        <v>0.0454305214827928</v>
      </c>
      <c r="R14" s="19" t="n">
        <v>0.0692957562410929</v>
      </c>
      <c r="S14" s="19"/>
      <c r="T14" s="19" t="n">
        <v>0.15420643921099</v>
      </c>
      <c r="U14" s="19" t="n">
        <v>0.0371260857361824</v>
      </c>
      <c r="V14" s="19" t="n">
        <v>0.00777970769050588</v>
      </c>
      <c r="W14" s="19" t="n">
        <v>0.0502545490747149</v>
      </c>
      <c r="X14" s="19"/>
      <c r="Y14" s="19" t="n">
        <v>0.0443484276656768</v>
      </c>
      <c r="Z14" s="19" t="n">
        <v>0.0380919614295954</v>
      </c>
      <c r="AA14" s="19" t="s">
        <v>118</v>
      </c>
      <c r="AB14" s="19" t="s">
        <v>118</v>
      </c>
      <c r="AC14" s="19" t="s">
        <v>118</v>
      </c>
      <c r="AD14" s="19" t="s">
        <v>118</v>
      </c>
      <c r="AE14" s="19"/>
      <c r="AF14" s="19" t="n">
        <v>0.0316774957265954</v>
      </c>
      <c r="AG14" s="19"/>
      <c r="AH14" s="19" t="n">
        <v>0.0419019752702574</v>
      </c>
      <c r="AI14" s="19"/>
      <c r="AJ14" s="19" t="n">
        <v>0.0477841702160729</v>
      </c>
      <c r="AK14" s="19" t="n">
        <v>0</v>
      </c>
      <c r="AL14" s="19" t="n">
        <v>0.0346222341112356</v>
      </c>
      <c r="AM14" s="19" t="n">
        <v>0.0454289183863339</v>
      </c>
      <c r="AN14" s="19" t="n">
        <v>0.0281615593122198</v>
      </c>
      <c r="AO14" s="19" t="n">
        <v>0.129930209866622</v>
      </c>
      <c r="AP14" s="19" t="n">
        <v>0.0375463746213439</v>
      </c>
    </row>
    <row r="15">
      <c r="B15" s="20" t="s">
        <v>540</v>
      </c>
      <c r="C15" s="19" t="n">
        <v>0.00847531007885302</v>
      </c>
      <c r="D15" s="19" t="n">
        <v>0.00819194911989938</v>
      </c>
      <c r="E15" s="19" t="n">
        <v>0.0088364790414018</v>
      </c>
      <c r="F15" s="19"/>
      <c r="G15" s="19" t="n">
        <v>0</v>
      </c>
      <c r="H15" s="19" t="n">
        <v>0.0117465188300073</v>
      </c>
      <c r="I15" s="19" t="n">
        <v>0.00465729193902407</v>
      </c>
      <c r="J15" s="19" t="n">
        <v>0.0183698629669151</v>
      </c>
      <c r="K15" s="19" t="n">
        <v>0</v>
      </c>
      <c r="L15" s="19" t="n">
        <v>0</v>
      </c>
      <c r="M15" s="19"/>
      <c r="N15" s="19" t="n">
        <v>0</v>
      </c>
      <c r="O15" s="19" t="n">
        <v>0</v>
      </c>
      <c r="P15" s="19" t="n">
        <v>0</v>
      </c>
      <c r="Q15" s="19" t="n">
        <v>0.00749640057506235</v>
      </c>
      <c r="R15" s="19" t="n">
        <v>0.0302135701395399</v>
      </c>
      <c r="S15" s="19"/>
      <c r="T15" s="19" t="n">
        <v>0</v>
      </c>
      <c r="U15" s="19" t="n">
        <v>0</v>
      </c>
      <c r="V15" s="19" t="n">
        <v>0.0230120108493512</v>
      </c>
      <c r="W15" s="19" t="n">
        <v>0.00693830794260871</v>
      </c>
      <c r="X15" s="19"/>
      <c r="Y15" s="19" t="n">
        <v>0.0105597785882452</v>
      </c>
      <c r="Z15" s="19" t="n">
        <v>0</v>
      </c>
      <c r="AA15" s="19" t="s">
        <v>118</v>
      </c>
      <c r="AB15" s="19" t="s">
        <v>118</v>
      </c>
      <c r="AC15" s="19" t="s">
        <v>118</v>
      </c>
      <c r="AD15" s="19" t="s">
        <v>118</v>
      </c>
      <c r="AE15" s="19"/>
      <c r="AF15" s="19" t="n">
        <v>0.00863730694846633</v>
      </c>
      <c r="AG15" s="19"/>
      <c r="AH15" s="19" t="n">
        <v>0.00901056189214707</v>
      </c>
      <c r="AI15" s="19"/>
      <c r="AJ15" s="19" t="n">
        <v>0.0177509751519475</v>
      </c>
      <c r="AK15" s="19" t="n">
        <v>0</v>
      </c>
      <c r="AL15" s="19" t="n">
        <v>0.0122209861571148</v>
      </c>
      <c r="AM15" s="19" t="n">
        <v>0</v>
      </c>
      <c r="AN15" s="19" t="n">
        <v>0.0229527995839956</v>
      </c>
      <c r="AO15" s="19" t="n">
        <v>0</v>
      </c>
      <c r="AP15" s="19" t="n">
        <v>0</v>
      </c>
    </row>
    <row r="16">
      <c r="B16" s="20" t="s">
        <v>541</v>
      </c>
      <c r="C16" s="21" t="n">
        <v>0.0408857201690618</v>
      </c>
      <c r="D16" s="21" t="n">
        <v>0.0383533371133992</v>
      </c>
      <c r="E16" s="21" t="n">
        <v>0.0441134695540411</v>
      </c>
      <c r="F16" s="21"/>
      <c r="G16" s="21" t="n">
        <v>0.0273528796218312</v>
      </c>
      <c r="H16" s="21" t="n">
        <v>0.0594301521623502</v>
      </c>
      <c r="I16" s="21" t="n">
        <v>0.0317238962047798</v>
      </c>
      <c r="J16" s="21" t="n">
        <v>0.0643212772857238</v>
      </c>
      <c r="K16" s="21" t="n">
        <v>0</v>
      </c>
      <c r="L16" s="21" t="n">
        <v>0</v>
      </c>
      <c r="M16" s="21"/>
      <c r="N16" s="21" t="n">
        <v>0.0389287157503734</v>
      </c>
      <c r="O16" s="21" t="n">
        <v>0.0670458852558884</v>
      </c>
      <c r="P16" s="21" t="n">
        <v>0.051767613813924</v>
      </c>
      <c r="Q16" s="21" t="n">
        <v>0.036468277357385</v>
      </c>
      <c r="R16" s="21" t="n">
        <v>0.0131214040243692</v>
      </c>
      <c r="S16" s="21"/>
      <c r="T16" s="21" t="n">
        <v>0.031174334594926</v>
      </c>
      <c r="U16" s="21" t="n">
        <v>0.044273693211813</v>
      </c>
      <c r="V16" s="21" t="n">
        <v>0.0278055035261407</v>
      </c>
      <c r="W16" s="21" t="n">
        <v>0.045643220457385</v>
      </c>
      <c r="X16" s="21"/>
      <c r="Y16" s="21" t="n">
        <v>0.0411501092402894</v>
      </c>
      <c r="Z16" s="21" t="n">
        <v>0.0398107318207047</v>
      </c>
      <c r="AA16" s="21" t="s">
        <v>118</v>
      </c>
      <c r="AB16" s="21" t="s">
        <v>118</v>
      </c>
      <c r="AC16" s="21" t="s">
        <v>118</v>
      </c>
      <c r="AD16" s="21" t="s">
        <v>118</v>
      </c>
      <c r="AE16" s="21"/>
      <c r="AF16" s="21" t="n">
        <v>0.0386358361946627</v>
      </c>
      <c r="AG16" s="21"/>
      <c r="AH16" s="21" t="n">
        <v>0.0315993476102395</v>
      </c>
      <c r="AI16" s="21"/>
      <c r="AJ16" s="21" t="n">
        <v>0.0344189870172084</v>
      </c>
      <c r="AK16" s="21" t="n">
        <v>0.00816646694406329</v>
      </c>
      <c r="AL16" s="21" t="n">
        <v>0.100308157688599</v>
      </c>
      <c r="AM16" s="21" t="n">
        <v>0.0429073659975827</v>
      </c>
      <c r="AN16" s="21" t="n">
        <v>0.0433722685245898</v>
      </c>
      <c r="AO16" s="21" t="n">
        <v>0</v>
      </c>
      <c r="AP16" s="21" t="n">
        <v>0.0338624065709927</v>
      </c>
    </row>
    <row r="17">
      <c r="B17" s="18" t="s">
        <v>224</v>
      </c>
    </row>
    <row r="18">
      <c r="B18" t="s">
        <v>65</v>
      </c>
    </row>
    <row r="19">
      <c r="B19" t="s">
        <v>66</v>
      </c>
    </row>
    <row r="21">
      <c r="B21" s="9" t="str">
        <f>=HYPERLINK("#'Contents'!A1", "Return to Contents")</f>
      </c>
    </row>
  </sheetData>
  <mergeCells count="9">
    <mergeCell ref="D5:E5"/>
    <mergeCell ref="G5:L5"/>
    <mergeCell ref="N5:R5"/>
    <mergeCell ref="T5:W5"/>
    <mergeCell ref="Y5:AD5"/>
    <mergeCell ref="AF5:AF5"/>
    <mergeCell ref="AH5:AH5"/>
    <mergeCell ref="AJ5:AP5"/>
    <mergeCell ref="D2:AJ2"/>
  </mergeCells>
  <pageMargins left="0.7" right="0.7" top="0.75" bottom="0.75" header="0.3" footer="0.3"/>
  <pageSetup paperSize="9" orientation="portrait" horizontalDpi="300" verticalDpi="300" r:id="rId2"/>
  <drawing r:id="rId1"/>
</worksheet>
</file>

<file path=xl/worksheets/sheet17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2.21" hidden="0" customWidth="1"/>
    <col min="20" max="20" width="10.71" hidden="0" customWidth="1"/>
    <col min="21" max="21" width="10.71" hidden="0" customWidth="1"/>
    <col min="22" max="22" width="10.71" hidden="0" customWidth="1"/>
    <col min="23" max="23" width="10.71" hidden="0" customWidth="1"/>
    <col min="24" max="24" width="2.2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2.21" hidden="0" customWidth="1"/>
    <col min="34" max="34" width="10.71" hidden="0" customWidth="1"/>
    <col min="35" max="35" width="2.2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s>
  <sheetData>
    <row r="2" ht="40" customHeight="1">
      <c r="D2" s="16" t="s">
        <v>547</v>
      </c>
    </row>
    <row r="5" ht="30" customHeight="1">
      <c r="B5" s="17"/>
      <c r="C5" s="17"/>
      <c r="D5" s="17" t="s">
        <v>51</v>
      </c>
      <c r="E5" s="17"/>
      <c r="F5" s="17"/>
      <c r="G5" s="17" t="s">
        <v>52</v>
      </c>
      <c r="H5" s="17"/>
      <c r="I5" s="17"/>
      <c r="J5" s="17"/>
      <c r="K5" s="17"/>
      <c r="L5" s="17"/>
      <c r="M5" s="17"/>
      <c r="N5" s="17" t="s">
        <v>53</v>
      </c>
      <c r="O5" s="17"/>
      <c r="P5" s="17"/>
      <c r="Q5" s="17"/>
      <c r="R5" s="17"/>
      <c r="S5" s="17"/>
      <c r="T5" s="17" t="s">
        <v>54</v>
      </c>
      <c r="U5" s="17"/>
      <c r="V5" s="17"/>
      <c r="W5" s="17"/>
      <c r="X5" s="17"/>
      <c r="Y5" s="17" t="s">
        <v>55</v>
      </c>
      <c r="Z5" s="17"/>
      <c r="AA5" s="17"/>
      <c r="AB5" s="17"/>
      <c r="AC5" s="17"/>
      <c r="AD5" s="17"/>
      <c r="AE5" s="17"/>
      <c r="AF5" s="17" t="s">
        <v>42</v>
      </c>
      <c r="AG5" s="17"/>
      <c r="AH5" s="17" t="s">
        <v>43</v>
      </c>
      <c r="AI5" s="17"/>
      <c r="AJ5" s="17" t="s">
        <v>56</v>
      </c>
      <c r="AK5" s="17"/>
      <c r="AL5" s="17"/>
      <c r="AM5" s="17"/>
      <c r="AN5" s="17"/>
      <c r="AO5" s="17"/>
      <c r="AP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R6" s="13" t="s">
        <v>31</v>
      </c>
      <c r="T6" s="13" t="s">
        <v>32</v>
      </c>
      <c r="U6" s="13" t="s">
        <v>33</v>
      </c>
      <c r="V6" s="13" t="s">
        <v>34</v>
      </c>
      <c r="W6" s="13" t="s">
        <v>35</v>
      </c>
      <c r="Y6" s="13" t="s">
        <v>36</v>
      </c>
      <c r="Z6" s="13" t="s">
        <v>37</v>
      </c>
      <c r="AA6" s="13" t="s">
        <v>38</v>
      </c>
      <c r="AB6" s="13" t="s">
        <v>39</v>
      </c>
      <c r="AC6" s="13" t="s">
        <v>40</v>
      </c>
      <c r="AD6" s="13" t="s">
        <v>41</v>
      </c>
      <c r="AF6" s="13" t="s">
        <v>42</v>
      </c>
      <c r="AH6" s="13" t="s">
        <v>43</v>
      </c>
      <c r="AJ6" s="13" t="s">
        <v>44</v>
      </c>
      <c r="AK6" s="13" t="s">
        <v>45</v>
      </c>
      <c r="AL6" s="13" t="s">
        <v>46</v>
      </c>
      <c r="AM6" s="13" t="s">
        <v>47</v>
      </c>
      <c r="AN6" s="13" t="s">
        <v>48</v>
      </c>
      <c r="AO6" s="13" t="s">
        <v>49</v>
      </c>
      <c r="AP6" s="13" t="s">
        <v>50</v>
      </c>
    </row>
    <row r="7" ht="30" customHeight="1">
      <c r="B7" s="11" t="s">
        <v>19</v>
      </c>
      <c r="C7" s="11" t="n">
        <v>578</v>
      </c>
      <c r="D7" s="11" t="n">
        <v>302</v>
      </c>
      <c r="E7" s="11" t="n">
        <v>276</v>
      </c>
      <c r="F7" s="11"/>
      <c r="G7" s="11" t="n">
        <v>60</v>
      </c>
      <c r="H7" s="11" t="n">
        <v>151</v>
      </c>
      <c r="I7" s="11" t="n">
        <v>156</v>
      </c>
      <c r="J7" s="11" t="n">
        <v>128</v>
      </c>
      <c r="K7" s="11" t="n">
        <v>64</v>
      </c>
      <c r="L7" s="11" t="n">
        <v>19</v>
      </c>
      <c r="M7" s="11"/>
      <c r="N7" s="11" t="n">
        <v>17</v>
      </c>
      <c r="O7" s="11" t="n">
        <v>78</v>
      </c>
      <c r="P7" s="11" t="n">
        <v>111</v>
      </c>
      <c r="Q7" s="11" t="n">
        <v>238</v>
      </c>
      <c r="R7" s="11" t="n">
        <v>133</v>
      </c>
      <c r="S7" s="11"/>
      <c r="T7" s="11" t="n">
        <v>21</v>
      </c>
      <c r="U7" s="11" t="n">
        <v>50</v>
      </c>
      <c r="V7" s="11" t="n">
        <v>97</v>
      </c>
      <c r="W7" s="11" t="n">
        <v>370</v>
      </c>
      <c r="X7" s="11"/>
      <c r="Y7" s="11" t="n">
        <v>473</v>
      </c>
      <c r="Z7" s="11" t="n">
        <v>105</v>
      </c>
      <c r="AA7" s="11" t="s">
        <v>117</v>
      </c>
      <c r="AB7" s="11" t="s">
        <v>117</v>
      </c>
      <c r="AC7" s="11" t="s">
        <v>117</v>
      </c>
      <c r="AD7" s="11" t="s">
        <v>117</v>
      </c>
      <c r="AE7" s="11"/>
      <c r="AF7" s="11" t="n">
        <v>279</v>
      </c>
      <c r="AG7" s="11"/>
      <c r="AH7" s="11" t="n">
        <v>545</v>
      </c>
      <c r="AI7" s="11"/>
      <c r="AJ7" s="11" t="n">
        <v>169</v>
      </c>
      <c r="AK7" s="11" t="n">
        <v>88</v>
      </c>
      <c r="AL7" s="11" t="n">
        <v>120</v>
      </c>
      <c r="AM7" s="11" t="n">
        <v>60</v>
      </c>
      <c r="AN7" s="11" t="n">
        <v>33</v>
      </c>
      <c r="AO7" s="11" t="n">
        <v>61</v>
      </c>
      <c r="AP7" s="11" t="n">
        <v>47</v>
      </c>
    </row>
    <row r="8" ht="30" customHeight="1">
      <c r="B8" s="12" t="s">
        <v>20</v>
      </c>
      <c r="C8" s="12" t="n">
        <v>528</v>
      </c>
      <c r="D8" s="12" t="n">
        <v>296</v>
      </c>
      <c r="E8" s="12" t="n">
        <v>232</v>
      </c>
      <c r="F8" s="12"/>
      <c r="G8" s="12" t="n">
        <v>51</v>
      </c>
      <c r="H8" s="12" t="n">
        <v>139</v>
      </c>
      <c r="I8" s="12" t="n">
        <v>130</v>
      </c>
      <c r="J8" s="12" t="n">
        <v>122</v>
      </c>
      <c r="K8" s="12" t="n">
        <v>67</v>
      </c>
      <c r="L8" s="12" t="n">
        <v>20</v>
      </c>
      <c r="M8" s="12"/>
      <c r="N8" s="12" t="n">
        <v>20</v>
      </c>
      <c r="O8" s="12" t="n">
        <v>87</v>
      </c>
      <c r="P8" s="12" t="n">
        <v>132</v>
      </c>
      <c r="Q8" s="12" t="n">
        <v>187</v>
      </c>
      <c r="R8" s="12" t="n">
        <v>102</v>
      </c>
      <c r="S8" s="12"/>
      <c r="T8" s="12" t="n">
        <v>20</v>
      </c>
      <c r="U8" s="12" t="n">
        <v>49</v>
      </c>
      <c r="V8" s="12" t="n">
        <v>98</v>
      </c>
      <c r="W8" s="12" t="n">
        <v>322</v>
      </c>
      <c r="X8" s="12"/>
      <c r="Y8" s="12" t="n">
        <v>424</v>
      </c>
      <c r="Z8" s="12" t="n">
        <v>104</v>
      </c>
      <c r="AA8" s="12" t="s">
        <v>117</v>
      </c>
      <c r="AB8" s="12" t="s">
        <v>117</v>
      </c>
      <c r="AC8" s="12" t="s">
        <v>117</v>
      </c>
      <c r="AD8" s="12" t="s">
        <v>117</v>
      </c>
      <c r="AE8" s="12"/>
      <c r="AF8" s="12" t="n">
        <v>262</v>
      </c>
      <c r="AG8" s="12"/>
      <c r="AH8" s="12" t="n">
        <v>497</v>
      </c>
      <c r="AI8" s="12"/>
      <c r="AJ8" s="12" t="n">
        <v>137</v>
      </c>
      <c r="AK8" s="12" t="n">
        <v>81</v>
      </c>
      <c r="AL8" s="12" t="n">
        <v>99</v>
      </c>
      <c r="AM8" s="12" t="n">
        <v>59</v>
      </c>
      <c r="AN8" s="12" t="n">
        <v>37</v>
      </c>
      <c r="AO8" s="12" t="n">
        <v>52</v>
      </c>
      <c r="AP8" s="12" t="n">
        <v>64</v>
      </c>
    </row>
    <row r="9">
      <c r="B9" s="20" t="s">
        <v>534</v>
      </c>
      <c r="C9" s="19" t="n">
        <v>0.587468724714542</v>
      </c>
      <c r="D9" s="19" t="n">
        <v>0.504802847100151</v>
      </c>
      <c r="E9" s="19" t="n">
        <v>0.692833801704765</v>
      </c>
      <c r="F9" s="19"/>
      <c r="G9" s="19" t="n">
        <v>0.498652219880793</v>
      </c>
      <c r="H9" s="19" t="n">
        <v>0.470507300808141</v>
      </c>
      <c r="I9" s="19" t="n">
        <v>0.512951014594377</v>
      </c>
      <c r="J9" s="19" t="n">
        <v>0.711958987696618</v>
      </c>
      <c r="K9" s="19" t="n">
        <v>0.748777766368603</v>
      </c>
      <c r="L9" s="19" t="n">
        <v>0.8053204333415</v>
      </c>
      <c r="M9" s="19"/>
      <c r="N9" s="19" t="n">
        <v>0.888614495866653</v>
      </c>
      <c r="O9" s="19" t="n">
        <v>0.665134298379725</v>
      </c>
      <c r="P9" s="19" t="n">
        <v>0.634794611759382</v>
      </c>
      <c r="Q9" s="19" t="n">
        <v>0.557260372432528</v>
      </c>
      <c r="R9" s="19" t="n">
        <v>0.454249119747687</v>
      </c>
      <c r="S9" s="19"/>
      <c r="T9" s="19" t="n">
        <v>0.493535978134961</v>
      </c>
      <c r="U9" s="19" t="n">
        <v>0.661735755869533</v>
      </c>
      <c r="V9" s="19" t="n">
        <v>0.668216315111246</v>
      </c>
      <c r="W9" s="19" t="n">
        <v>0.538156963411238</v>
      </c>
      <c r="X9" s="19"/>
      <c r="Y9" s="19" t="n">
        <v>0.559457020250625</v>
      </c>
      <c r="Z9" s="19" t="n">
        <v>0.701362448749793</v>
      </c>
      <c r="AA9" s="19" t="s">
        <v>118</v>
      </c>
      <c r="AB9" s="19" t="s">
        <v>118</v>
      </c>
      <c r="AC9" s="19" t="s">
        <v>118</v>
      </c>
      <c r="AD9" s="19" t="s">
        <v>118</v>
      </c>
      <c r="AE9" s="19"/>
      <c r="AF9" s="19" t="n">
        <v>0.622772146675509</v>
      </c>
      <c r="AG9" s="19"/>
      <c r="AH9" s="19" t="n">
        <v>0.597611892723632</v>
      </c>
      <c r="AI9" s="19"/>
      <c r="AJ9" s="19" t="n">
        <v>0.450458843959647</v>
      </c>
      <c r="AK9" s="19" t="n">
        <v>0.727267081977715</v>
      </c>
      <c r="AL9" s="19" t="n">
        <v>0.579700573476185</v>
      </c>
      <c r="AM9" s="19" t="n">
        <v>0.609886093948277</v>
      </c>
      <c r="AN9" s="19" t="n">
        <v>0.697118728360577</v>
      </c>
      <c r="AO9" s="19" t="n">
        <v>0.585512945595831</v>
      </c>
      <c r="AP9" s="19" t="n">
        <v>0.632462298171667</v>
      </c>
    </row>
    <row r="10">
      <c r="B10" s="20" t="s">
        <v>535</v>
      </c>
      <c r="C10" s="19" t="n">
        <v>0.071368666221666</v>
      </c>
      <c r="D10" s="19" t="n">
        <v>0.086407196568931</v>
      </c>
      <c r="E10" s="19" t="n">
        <v>0.0522007101848267</v>
      </c>
      <c r="F10" s="19"/>
      <c r="G10" s="19" t="n">
        <v>0.10867354986566</v>
      </c>
      <c r="H10" s="19" t="n">
        <v>0.078323801517627</v>
      </c>
      <c r="I10" s="19" t="n">
        <v>0.087905482352726</v>
      </c>
      <c r="J10" s="19" t="n">
        <v>0.0360130265721742</v>
      </c>
      <c r="K10" s="19" t="n">
        <v>0.0678505155502226</v>
      </c>
      <c r="L10" s="19" t="n">
        <v>0.0493440089766033</v>
      </c>
      <c r="M10" s="19"/>
      <c r="N10" s="19" t="n">
        <v>0</v>
      </c>
      <c r="O10" s="19" t="n">
        <v>0.0429145071505213</v>
      </c>
      <c r="P10" s="19" t="n">
        <v>0.0636867992160041</v>
      </c>
      <c r="Q10" s="19" t="n">
        <v>0.0886097551487254</v>
      </c>
      <c r="R10" s="19" t="n">
        <v>0.0882633259935313</v>
      </c>
      <c r="S10" s="19"/>
      <c r="T10" s="19" t="n">
        <v>0.0466482095579303</v>
      </c>
      <c r="U10" s="19" t="n">
        <v>0.0760755903341417</v>
      </c>
      <c r="V10" s="19" t="n">
        <v>0.0504050897996671</v>
      </c>
      <c r="W10" s="19" t="n">
        <v>0.0819139624570648</v>
      </c>
      <c r="X10" s="19"/>
      <c r="Y10" s="19" t="n">
        <v>0.0667088953838838</v>
      </c>
      <c r="Z10" s="19" t="n">
        <v>0.0903149839849968</v>
      </c>
      <c r="AA10" s="19" t="s">
        <v>118</v>
      </c>
      <c r="AB10" s="19" t="s">
        <v>118</v>
      </c>
      <c r="AC10" s="19" t="s">
        <v>118</v>
      </c>
      <c r="AD10" s="19" t="s">
        <v>118</v>
      </c>
      <c r="AE10" s="19"/>
      <c r="AF10" s="19" t="n">
        <v>0.0576725832964498</v>
      </c>
      <c r="AG10" s="19"/>
      <c r="AH10" s="19" t="n">
        <v>0.0722438722382565</v>
      </c>
      <c r="AI10" s="19"/>
      <c r="AJ10" s="19" t="n">
        <v>0.10521335135499</v>
      </c>
      <c r="AK10" s="19" t="n">
        <v>0.0720373036498731</v>
      </c>
      <c r="AL10" s="19" t="n">
        <v>0.0552473230457692</v>
      </c>
      <c r="AM10" s="19" t="n">
        <v>0.0882850509594081</v>
      </c>
      <c r="AN10" s="19" t="n">
        <v>0.0249252322656356</v>
      </c>
      <c r="AO10" s="19" t="n">
        <v>0.0617325385051691</v>
      </c>
      <c r="AP10" s="19" t="n">
        <v>0.0418947044847397</v>
      </c>
    </row>
    <row r="11">
      <c r="B11" s="20" t="s">
        <v>536</v>
      </c>
      <c r="C11" s="19" t="n">
        <v>0.117694415909455</v>
      </c>
      <c r="D11" s="19" t="n">
        <v>0.148980102303154</v>
      </c>
      <c r="E11" s="19" t="n">
        <v>0.0778180019561575</v>
      </c>
      <c r="F11" s="19"/>
      <c r="G11" s="19" t="n">
        <v>0.1370449729906</v>
      </c>
      <c r="H11" s="19" t="n">
        <v>0.196703406007179</v>
      </c>
      <c r="I11" s="19" t="n">
        <v>0.11212545614377</v>
      </c>
      <c r="J11" s="19" t="n">
        <v>0.0639939013327661</v>
      </c>
      <c r="K11" s="19" t="n">
        <v>0.0601028839705436</v>
      </c>
      <c r="L11" s="19" t="n">
        <v>0.0786717437436948</v>
      </c>
      <c r="M11" s="19"/>
      <c r="N11" s="19" t="n">
        <v>0.0542402501522861</v>
      </c>
      <c r="O11" s="19" t="n">
        <v>0.103016430566402</v>
      </c>
      <c r="P11" s="19" t="n">
        <v>0.0867868778407148</v>
      </c>
      <c r="Q11" s="19" t="n">
        <v>0.155111726102787</v>
      </c>
      <c r="R11" s="19" t="n">
        <v>0.114420398092969</v>
      </c>
      <c r="S11" s="19"/>
      <c r="T11" s="19" t="n">
        <v>0.161458577261061</v>
      </c>
      <c r="U11" s="19" t="n">
        <v>0.0282640902191755</v>
      </c>
      <c r="V11" s="19" t="n">
        <v>0.124725601018589</v>
      </c>
      <c r="W11" s="19" t="n">
        <v>0.128510293270869</v>
      </c>
      <c r="X11" s="19"/>
      <c r="Y11" s="19" t="n">
        <v>0.130090369548767</v>
      </c>
      <c r="Z11" s="19" t="n">
        <v>0.0672932943080123</v>
      </c>
      <c r="AA11" s="19" t="s">
        <v>118</v>
      </c>
      <c r="AB11" s="19" t="s">
        <v>118</v>
      </c>
      <c r="AC11" s="19" t="s">
        <v>118</v>
      </c>
      <c r="AD11" s="19" t="s">
        <v>118</v>
      </c>
      <c r="AE11" s="19"/>
      <c r="AF11" s="19" t="n">
        <v>0.100942043375543</v>
      </c>
      <c r="AG11" s="19"/>
      <c r="AH11" s="19" t="n">
        <v>0.116398929445668</v>
      </c>
      <c r="AI11" s="19"/>
      <c r="AJ11" s="19" t="n">
        <v>0.187171402353043</v>
      </c>
      <c r="AK11" s="19" t="n">
        <v>0.0749078083231396</v>
      </c>
      <c r="AL11" s="19" t="n">
        <v>0.120919102802608</v>
      </c>
      <c r="AM11" s="19" t="n">
        <v>0.10470298708308</v>
      </c>
      <c r="AN11" s="19" t="n">
        <v>0.0530790593994485</v>
      </c>
      <c r="AO11" s="19" t="n">
        <v>0.047552682983909</v>
      </c>
      <c r="AP11" s="19" t="n">
        <v>0.124331300795492</v>
      </c>
    </row>
    <row r="12">
      <c r="B12" s="20" t="s">
        <v>537</v>
      </c>
      <c r="C12" s="19" t="n">
        <v>0.0859583168245036</v>
      </c>
      <c r="D12" s="19" t="n">
        <v>0.10202588549388</v>
      </c>
      <c r="E12" s="19" t="n">
        <v>0.0654787591309209</v>
      </c>
      <c r="F12" s="19"/>
      <c r="G12" s="19" t="n">
        <v>0.187640887751254</v>
      </c>
      <c r="H12" s="19" t="n">
        <v>0.0889949124992801</v>
      </c>
      <c r="I12" s="19" t="n">
        <v>0.106342245047631</v>
      </c>
      <c r="J12" s="19" t="n">
        <v>0.0641641945534029</v>
      </c>
      <c r="K12" s="19" t="n">
        <v>0.0289168239131842</v>
      </c>
      <c r="L12" s="19" t="n">
        <v>0</v>
      </c>
      <c r="M12" s="19"/>
      <c r="N12" s="19" t="n">
        <v>0.0571452539810612</v>
      </c>
      <c r="O12" s="19" t="n">
        <v>0.0992681727093524</v>
      </c>
      <c r="P12" s="19" t="n">
        <v>0.0500893566164024</v>
      </c>
      <c r="Q12" s="19" t="n">
        <v>0.0965698825597096</v>
      </c>
      <c r="R12" s="19" t="n">
        <v>0.10751696482535</v>
      </c>
      <c r="S12" s="19"/>
      <c r="T12" s="19" t="n">
        <v>0.1927536539533</v>
      </c>
      <c r="U12" s="19" t="n">
        <v>0.057010950478711</v>
      </c>
      <c r="V12" s="19" t="n">
        <v>0.0526654782000342</v>
      </c>
      <c r="W12" s="19" t="n">
        <v>0.100240094229372</v>
      </c>
      <c r="X12" s="19"/>
      <c r="Y12" s="19" t="n">
        <v>0.0986670209774958</v>
      </c>
      <c r="Z12" s="19" t="n">
        <v>0.0342855724718325</v>
      </c>
      <c r="AA12" s="19" t="s">
        <v>118</v>
      </c>
      <c r="AB12" s="19" t="s">
        <v>118</v>
      </c>
      <c r="AC12" s="19" t="s">
        <v>118</v>
      </c>
      <c r="AD12" s="19" t="s">
        <v>118</v>
      </c>
      <c r="AE12" s="19"/>
      <c r="AF12" s="19" t="n">
        <v>0.0810871936385033</v>
      </c>
      <c r="AG12" s="19"/>
      <c r="AH12" s="19" t="n">
        <v>0.0884260842107247</v>
      </c>
      <c r="AI12" s="19"/>
      <c r="AJ12" s="19" t="n">
        <v>0.123324450284745</v>
      </c>
      <c r="AK12" s="19" t="n">
        <v>0.0924123494019775</v>
      </c>
      <c r="AL12" s="19" t="n">
        <v>0.114059431476957</v>
      </c>
      <c r="AM12" s="19" t="n">
        <v>0.0475350937228201</v>
      </c>
      <c r="AN12" s="19" t="n">
        <v>0.0249252322656356</v>
      </c>
      <c r="AO12" s="19" t="n">
        <v>0.0308860577590971</v>
      </c>
      <c r="AP12" s="19" t="n">
        <v>0.069105561067929</v>
      </c>
    </row>
    <row r="13">
      <c r="B13" s="20" t="s">
        <v>538</v>
      </c>
      <c r="C13" s="19" t="n">
        <v>0.051888104677469</v>
      </c>
      <c r="D13" s="19" t="n">
        <v>0.0598216229789564</v>
      </c>
      <c r="E13" s="19" t="n">
        <v>0.0417761238848759</v>
      </c>
      <c r="F13" s="19"/>
      <c r="G13" s="19" t="n">
        <v>0.0679883695116928</v>
      </c>
      <c r="H13" s="19" t="n">
        <v>0.0544349930608486</v>
      </c>
      <c r="I13" s="19" t="n">
        <v>0.093451350594544</v>
      </c>
      <c r="J13" s="19" t="n">
        <v>0.0289365565694499</v>
      </c>
      <c r="K13" s="19" t="n">
        <v>0.0111298886225006</v>
      </c>
      <c r="L13" s="19" t="n">
        <v>0</v>
      </c>
      <c r="M13" s="19"/>
      <c r="N13" s="19" t="n">
        <v>0</v>
      </c>
      <c r="O13" s="19" t="n">
        <v>0.0405544600230418</v>
      </c>
      <c r="P13" s="19" t="n">
        <v>0.054639228287941</v>
      </c>
      <c r="Q13" s="19" t="n">
        <v>0.0375882276782423</v>
      </c>
      <c r="R13" s="19" t="n">
        <v>0.0947662427639957</v>
      </c>
      <c r="S13" s="19"/>
      <c r="T13" s="19" t="n">
        <v>0.105603581092747</v>
      </c>
      <c r="U13" s="19" t="n">
        <v>0.0254858814548752</v>
      </c>
      <c r="V13" s="19" t="n">
        <v>0.0535112982008317</v>
      </c>
      <c r="W13" s="19" t="n">
        <v>0.0548476737512957</v>
      </c>
      <c r="X13" s="19"/>
      <c r="Y13" s="19" t="n">
        <v>0.0539372156456705</v>
      </c>
      <c r="Z13" s="19" t="n">
        <v>0.0435565560053564</v>
      </c>
      <c r="AA13" s="19" t="s">
        <v>118</v>
      </c>
      <c r="AB13" s="19" t="s">
        <v>118</v>
      </c>
      <c r="AC13" s="19" t="s">
        <v>118</v>
      </c>
      <c r="AD13" s="19" t="s">
        <v>118</v>
      </c>
      <c r="AE13" s="19"/>
      <c r="AF13" s="19" t="n">
        <v>0.0477051695707036</v>
      </c>
      <c r="AG13" s="19"/>
      <c r="AH13" s="19" t="n">
        <v>0.0503566865752568</v>
      </c>
      <c r="AI13" s="19"/>
      <c r="AJ13" s="19" t="n">
        <v>0.0558268676844598</v>
      </c>
      <c r="AK13" s="19" t="n">
        <v>0.0170425227591687</v>
      </c>
      <c r="AL13" s="19" t="n">
        <v>0.0240916340123754</v>
      </c>
      <c r="AM13" s="19" t="n">
        <v>0.0654049323726317</v>
      </c>
      <c r="AN13" s="19" t="n">
        <v>0.0625565972514516</v>
      </c>
      <c r="AO13" s="19" t="n">
        <v>0.132975012325493</v>
      </c>
      <c r="AP13" s="19" t="n">
        <v>0.0469380085617065</v>
      </c>
    </row>
    <row r="14">
      <c r="B14" s="20" t="s">
        <v>539</v>
      </c>
      <c r="C14" s="19" t="n">
        <v>0.0301702312154122</v>
      </c>
      <c r="D14" s="19" t="n">
        <v>0.0304807882992676</v>
      </c>
      <c r="E14" s="19" t="n">
        <v>0.0297743983519069</v>
      </c>
      <c r="F14" s="19"/>
      <c r="G14" s="19" t="n">
        <v>0</v>
      </c>
      <c r="H14" s="19" t="n">
        <v>0.0490196389672922</v>
      </c>
      <c r="I14" s="19" t="n">
        <v>0.03040611999169</v>
      </c>
      <c r="J14" s="19" t="n">
        <v>0.0164922344452327</v>
      </c>
      <c r="K14" s="19" t="n">
        <v>0.0274344368251887</v>
      </c>
      <c r="L14" s="19" t="n">
        <v>0.0666638139382016</v>
      </c>
      <c r="M14" s="19"/>
      <c r="N14" s="19" t="n">
        <v>0</v>
      </c>
      <c r="O14" s="19" t="n">
        <v>0</v>
      </c>
      <c r="P14" s="19" t="n">
        <v>0.00897605276720844</v>
      </c>
      <c r="Q14" s="19" t="n">
        <v>0.0264947557066718</v>
      </c>
      <c r="R14" s="19" t="n">
        <v>0.0962942662986888</v>
      </c>
      <c r="S14" s="19"/>
      <c r="T14" s="19" t="n">
        <v>0</v>
      </c>
      <c r="U14" s="19" t="n">
        <v>0.0935474784420585</v>
      </c>
      <c r="V14" s="19" t="n">
        <v>0.00834300070128433</v>
      </c>
      <c r="W14" s="19" t="n">
        <v>0.030899745756874</v>
      </c>
      <c r="X14" s="19"/>
      <c r="Y14" s="19" t="n">
        <v>0.0321877217707423</v>
      </c>
      <c r="Z14" s="19" t="n">
        <v>0.0219672490352853</v>
      </c>
      <c r="AA14" s="19" t="s">
        <v>118</v>
      </c>
      <c r="AB14" s="19" t="s">
        <v>118</v>
      </c>
      <c r="AC14" s="19" t="s">
        <v>118</v>
      </c>
      <c r="AD14" s="19" t="s">
        <v>118</v>
      </c>
      <c r="AE14" s="19"/>
      <c r="AF14" s="19" t="n">
        <v>0.0284264642250448</v>
      </c>
      <c r="AG14" s="19"/>
      <c r="AH14" s="19" t="n">
        <v>0.0320756094039747</v>
      </c>
      <c r="AI14" s="19"/>
      <c r="AJ14" s="19" t="n">
        <v>0.0486416776214062</v>
      </c>
      <c r="AK14" s="19" t="n">
        <v>0.00816646694406329</v>
      </c>
      <c r="AL14" s="19" t="n">
        <v>0.0297862273256003</v>
      </c>
      <c r="AM14" s="19" t="n">
        <v>0.0350321285176096</v>
      </c>
      <c r="AN14" s="19" t="n">
        <v>0.0243722851151778</v>
      </c>
      <c r="AO14" s="19" t="n">
        <v>0.0279550897419758</v>
      </c>
      <c r="AP14" s="19" t="n">
        <v>0.0199176560577616</v>
      </c>
    </row>
    <row r="15">
      <c r="B15" s="20" t="s">
        <v>540</v>
      </c>
      <c r="C15" s="19" t="n">
        <v>0.0164749384809559</v>
      </c>
      <c r="D15" s="19" t="n">
        <v>0.0268884443809856</v>
      </c>
      <c r="E15" s="19" t="n">
        <v>0.00320199101388926</v>
      </c>
      <c r="F15" s="19"/>
      <c r="G15" s="19" t="n">
        <v>0</v>
      </c>
      <c r="H15" s="19" t="n">
        <v>0.0226539844290095</v>
      </c>
      <c r="I15" s="19" t="n">
        <v>0.0250944350704821</v>
      </c>
      <c r="J15" s="19" t="n">
        <v>0.0127417978226911</v>
      </c>
      <c r="K15" s="19" t="n">
        <v>0.0111298886225006</v>
      </c>
      <c r="L15" s="19" t="n">
        <v>0</v>
      </c>
      <c r="M15" s="19"/>
      <c r="N15" s="19" t="n">
        <v>0</v>
      </c>
      <c r="O15" s="19" t="n">
        <v>0</v>
      </c>
      <c r="P15" s="19" t="n">
        <v>0.0206992135419801</v>
      </c>
      <c r="Q15" s="19" t="n">
        <v>0.0148916264499011</v>
      </c>
      <c r="R15" s="19" t="n">
        <v>0.0313682782534081</v>
      </c>
      <c r="S15" s="19"/>
      <c r="T15" s="19" t="n">
        <v>0</v>
      </c>
      <c r="U15" s="19" t="n">
        <v>0</v>
      </c>
      <c r="V15" s="19" t="n">
        <v>0</v>
      </c>
      <c r="W15" s="19" t="n">
        <v>0.0270366129945967</v>
      </c>
      <c r="X15" s="19"/>
      <c r="Y15" s="19" t="n">
        <v>0.0205268834998659</v>
      </c>
      <c r="Z15" s="19" t="n">
        <v>0</v>
      </c>
      <c r="AA15" s="19" t="s">
        <v>118</v>
      </c>
      <c r="AB15" s="19" t="s">
        <v>118</v>
      </c>
      <c r="AC15" s="19" t="s">
        <v>118</v>
      </c>
      <c r="AD15" s="19" t="s">
        <v>118</v>
      </c>
      <c r="AE15" s="19"/>
      <c r="AF15" s="19" t="n">
        <v>0.01248302481609</v>
      </c>
      <c r="AG15" s="19"/>
      <c r="AH15" s="19" t="n">
        <v>0.0143824890759403</v>
      </c>
      <c r="AI15" s="19"/>
      <c r="AJ15" s="19" t="n">
        <v>0</v>
      </c>
      <c r="AK15" s="19" t="n">
        <v>0</v>
      </c>
      <c r="AL15" s="19" t="n">
        <v>0</v>
      </c>
      <c r="AM15" s="19" t="n">
        <v>0.0291437749602393</v>
      </c>
      <c r="AN15" s="19" t="n">
        <v>0.0712552926397454</v>
      </c>
      <c r="AO15" s="19" t="n">
        <v>0.0630007986992424</v>
      </c>
      <c r="AP15" s="19" t="n">
        <v>0.0176287185635823</v>
      </c>
    </row>
    <row r="16">
      <c r="B16" s="20" t="s">
        <v>541</v>
      </c>
      <c r="C16" s="21" t="n">
        <v>0.0389766019559967</v>
      </c>
      <c r="D16" s="21" t="n">
        <v>0.0405931128746747</v>
      </c>
      <c r="E16" s="21" t="n">
        <v>0.0369162137726578</v>
      </c>
      <c r="F16" s="21"/>
      <c r="G16" s="21" t="n">
        <v>0</v>
      </c>
      <c r="H16" s="21" t="n">
        <v>0.0393619627106224</v>
      </c>
      <c r="I16" s="21" t="n">
        <v>0.0317238962047798</v>
      </c>
      <c r="J16" s="21" t="n">
        <v>0.0656993010076652</v>
      </c>
      <c r="K16" s="21" t="n">
        <v>0.0446577961272563</v>
      </c>
      <c r="L16" s="21" t="n">
        <v>0</v>
      </c>
      <c r="M16" s="21"/>
      <c r="N16" s="21" t="n">
        <v>0</v>
      </c>
      <c r="O16" s="21" t="n">
        <v>0.0491121311709571</v>
      </c>
      <c r="P16" s="21" t="n">
        <v>0.0803278599703674</v>
      </c>
      <c r="Q16" s="21" t="n">
        <v>0.0234736539214345</v>
      </c>
      <c r="R16" s="21" t="n">
        <v>0.0131214040243692</v>
      </c>
      <c r="S16" s="21"/>
      <c r="T16" s="21" t="n">
        <v>0</v>
      </c>
      <c r="U16" s="21" t="n">
        <v>0.0578802532015051</v>
      </c>
      <c r="V16" s="21" t="n">
        <v>0.0421332169683477</v>
      </c>
      <c r="W16" s="21" t="n">
        <v>0.0383946541286896</v>
      </c>
      <c r="X16" s="21"/>
      <c r="Y16" s="21" t="n">
        <v>0.0384248729229502</v>
      </c>
      <c r="Z16" s="21" t="n">
        <v>0.0412198954447236</v>
      </c>
      <c r="AA16" s="21" t="s">
        <v>118</v>
      </c>
      <c r="AB16" s="21" t="s">
        <v>118</v>
      </c>
      <c r="AC16" s="21" t="s">
        <v>118</v>
      </c>
      <c r="AD16" s="21" t="s">
        <v>118</v>
      </c>
      <c r="AE16" s="21"/>
      <c r="AF16" s="21" t="n">
        <v>0.0489113744021562</v>
      </c>
      <c r="AG16" s="21"/>
      <c r="AH16" s="21" t="n">
        <v>0.028504436326548</v>
      </c>
      <c r="AI16" s="21"/>
      <c r="AJ16" s="21" t="n">
        <v>0.0293634067417091</v>
      </c>
      <c r="AK16" s="21" t="n">
        <v>0.00816646694406329</v>
      </c>
      <c r="AL16" s="21" t="n">
        <v>0.0761957078605048</v>
      </c>
      <c r="AM16" s="21" t="n">
        <v>0.0200099384359338</v>
      </c>
      <c r="AN16" s="21" t="n">
        <v>0.0417675727023285</v>
      </c>
      <c r="AO16" s="21" t="n">
        <v>0.0503848743892832</v>
      </c>
      <c r="AP16" s="21" t="n">
        <v>0.0477217522971218</v>
      </c>
    </row>
    <row r="17">
      <c r="B17" s="18" t="s">
        <v>224</v>
      </c>
    </row>
    <row r="18">
      <c r="B18" t="s">
        <v>65</v>
      </c>
    </row>
    <row r="19">
      <c r="B19" t="s">
        <v>66</v>
      </c>
    </row>
    <row r="21">
      <c r="B21" s="9" t="str">
        <f>=HYPERLINK("#'Contents'!A1", "Return to Contents")</f>
      </c>
    </row>
  </sheetData>
  <mergeCells count="9">
    <mergeCell ref="D5:E5"/>
    <mergeCell ref="G5:L5"/>
    <mergeCell ref="N5:R5"/>
    <mergeCell ref="T5:W5"/>
    <mergeCell ref="Y5:AD5"/>
    <mergeCell ref="AF5:AF5"/>
    <mergeCell ref="AH5:AH5"/>
    <mergeCell ref="AJ5:AP5"/>
    <mergeCell ref="D2:AJ2"/>
  </mergeCells>
  <pageMargins left="0.7" right="0.7" top="0.75" bottom="0.75" header="0.3" footer="0.3"/>
  <pageSetup paperSize="9" orientation="portrait" horizontalDpi="300" verticalDpi="300" r:id="rId2"/>
  <drawing r:id="rId1"/>
</worksheet>
</file>

<file path=xl/worksheets/sheet17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2.21" hidden="0" customWidth="1"/>
    <col min="20" max="20" width="10.71" hidden="0" customWidth="1"/>
    <col min="21" max="21" width="10.71" hidden="0" customWidth="1"/>
    <col min="22" max="22" width="10.71" hidden="0" customWidth="1"/>
    <col min="23" max="23" width="10.71" hidden="0" customWidth="1"/>
    <col min="24" max="24" width="2.2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2.21" hidden="0" customWidth="1"/>
    <col min="34" max="34" width="10.71" hidden="0" customWidth="1"/>
    <col min="35" max="35" width="2.2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s>
  <sheetData>
    <row r="2" ht="40" customHeight="1">
      <c r="D2" s="16" t="s">
        <v>548</v>
      </c>
    </row>
    <row r="5" ht="30" customHeight="1">
      <c r="B5" s="17"/>
      <c r="C5" s="17"/>
      <c r="D5" s="17" t="s">
        <v>51</v>
      </c>
      <c r="E5" s="17"/>
      <c r="F5" s="17"/>
      <c r="G5" s="17" t="s">
        <v>52</v>
      </c>
      <c r="H5" s="17"/>
      <c r="I5" s="17"/>
      <c r="J5" s="17"/>
      <c r="K5" s="17"/>
      <c r="L5" s="17"/>
      <c r="M5" s="17"/>
      <c r="N5" s="17" t="s">
        <v>53</v>
      </c>
      <c r="O5" s="17"/>
      <c r="P5" s="17"/>
      <c r="Q5" s="17"/>
      <c r="R5" s="17"/>
      <c r="S5" s="17"/>
      <c r="T5" s="17" t="s">
        <v>54</v>
      </c>
      <c r="U5" s="17"/>
      <c r="V5" s="17"/>
      <c r="W5" s="17"/>
      <c r="X5" s="17"/>
      <c r="Y5" s="17" t="s">
        <v>55</v>
      </c>
      <c r="Z5" s="17"/>
      <c r="AA5" s="17"/>
      <c r="AB5" s="17"/>
      <c r="AC5" s="17"/>
      <c r="AD5" s="17"/>
      <c r="AE5" s="17"/>
      <c r="AF5" s="17" t="s">
        <v>42</v>
      </c>
      <c r="AG5" s="17"/>
      <c r="AH5" s="17" t="s">
        <v>43</v>
      </c>
      <c r="AI5" s="17"/>
      <c r="AJ5" s="17" t="s">
        <v>56</v>
      </c>
      <c r="AK5" s="17"/>
      <c r="AL5" s="17"/>
      <c r="AM5" s="17"/>
      <c r="AN5" s="17"/>
      <c r="AO5" s="17"/>
      <c r="AP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R6" s="13" t="s">
        <v>31</v>
      </c>
      <c r="T6" s="13" t="s">
        <v>32</v>
      </c>
      <c r="U6" s="13" t="s">
        <v>33</v>
      </c>
      <c r="V6" s="13" t="s">
        <v>34</v>
      </c>
      <c r="W6" s="13" t="s">
        <v>35</v>
      </c>
      <c r="Y6" s="13" t="s">
        <v>36</v>
      </c>
      <c r="Z6" s="13" t="s">
        <v>37</v>
      </c>
      <c r="AA6" s="13" t="s">
        <v>38</v>
      </c>
      <c r="AB6" s="13" t="s">
        <v>39</v>
      </c>
      <c r="AC6" s="13" t="s">
        <v>40</v>
      </c>
      <c r="AD6" s="13" t="s">
        <v>41</v>
      </c>
      <c r="AF6" s="13" t="s">
        <v>42</v>
      </c>
      <c r="AH6" s="13" t="s">
        <v>43</v>
      </c>
      <c r="AJ6" s="13" t="s">
        <v>44</v>
      </c>
      <c r="AK6" s="13" t="s">
        <v>45</v>
      </c>
      <c r="AL6" s="13" t="s">
        <v>46</v>
      </c>
      <c r="AM6" s="13" t="s">
        <v>47</v>
      </c>
      <c r="AN6" s="13" t="s">
        <v>48</v>
      </c>
      <c r="AO6" s="13" t="s">
        <v>49</v>
      </c>
      <c r="AP6" s="13" t="s">
        <v>50</v>
      </c>
    </row>
    <row r="7" ht="30" customHeight="1">
      <c r="B7" s="11" t="s">
        <v>19</v>
      </c>
      <c r="C7" s="11" t="n">
        <v>578</v>
      </c>
      <c r="D7" s="11" t="n">
        <v>302</v>
      </c>
      <c r="E7" s="11" t="n">
        <v>276</v>
      </c>
      <c r="F7" s="11"/>
      <c r="G7" s="11" t="n">
        <v>60</v>
      </c>
      <c r="H7" s="11" t="n">
        <v>151</v>
      </c>
      <c r="I7" s="11" t="n">
        <v>156</v>
      </c>
      <c r="J7" s="11" t="n">
        <v>128</v>
      </c>
      <c r="K7" s="11" t="n">
        <v>64</v>
      </c>
      <c r="L7" s="11" t="n">
        <v>19</v>
      </c>
      <c r="M7" s="11"/>
      <c r="N7" s="11" t="n">
        <v>17</v>
      </c>
      <c r="O7" s="11" t="n">
        <v>78</v>
      </c>
      <c r="P7" s="11" t="n">
        <v>111</v>
      </c>
      <c r="Q7" s="11" t="n">
        <v>238</v>
      </c>
      <c r="R7" s="11" t="n">
        <v>133</v>
      </c>
      <c r="S7" s="11"/>
      <c r="T7" s="11" t="n">
        <v>21</v>
      </c>
      <c r="U7" s="11" t="n">
        <v>50</v>
      </c>
      <c r="V7" s="11" t="n">
        <v>97</v>
      </c>
      <c r="W7" s="11" t="n">
        <v>370</v>
      </c>
      <c r="X7" s="11"/>
      <c r="Y7" s="11" t="n">
        <v>473</v>
      </c>
      <c r="Z7" s="11" t="n">
        <v>105</v>
      </c>
      <c r="AA7" s="11" t="s">
        <v>117</v>
      </c>
      <c r="AB7" s="11" t="s">
        <v>117</v>
      </c>
      <c r="AC7" s="11" t="s">
        <v>117</v>
      </c>
      <c r="AD7" s="11" t="s">
        <v>117</v>
      </c>
      <c r="AE7" s="11"/>
      <c r="AF7" s="11" t="n">
        <v>279</v>
      </c>
      <c r="AG7" s="11"/>
      <c r="AH7" s="11" t="n">
        <v>545</v>
      </c>
      <c r="AI7" s="11"/>
      <c r="AJ7" s="11" t="n">
        <v>169</v>
      </c>
      <c r="AK7" s="11" t="n">
        <v>88</v>
      </c>
      <c r="AL7" s="11" t="n">
        <v>120</v>
      </c>
      <c r="AM7" s="11" t="n">
        <v>60</v>
      </c>
      <c r="AN7" s="11" t="n">
        <v>33</v>
      </c>
      <c r="AO7" s="11" t="n">
        <v>61</v>
      </c>
      <c r="AP7" s="11" t="n">
        <v>47</v>
      </c>
    </row>
    <row r="8" ht="30" customHeight="1">
      <c r="B8" s="12" t="s">
        <v>20</v>
      </c>
      <c r="C8" s="12" t="n">
        <v>528</v>
      </c>
      <c r="D8" s="12" t="n">
        <v>296</v>
      </c>
      <c r="E8" s="12" t="n">
        <v>232</v>
      </c>
      <c r="F8" s="12"/>
      <c r="G8" s="12" t="n">
        <v>51</v>
      </c>
      <c r="H8" s="12" t="n">
        <v>139</v>
      </c>
      <c r="I8" s="12" t="n">
        <v>130</v>
      </c>
      <c r="J8" s="12" t="n">
        <v>122</v>
      </c>
      <c r="K8" s="12" t="n">
        <v>67</v>
      </c>
      <c r="L8" s="12" t="n">
        <v>20</v>
      </c>
      <c r="M8" s="12"/>
      <c r="N8" s="12" t="n">
        <v>20</v>
      </c>
      <c r="O8" s="12" t="n">
        <v>87</v>
      </c>
      <c r="P8" s="12" t="n">
        <v>132</v>
      </c>
      <c r="Q8" s="12" t="n">
        <v>187</v>
      </c>
      <c r="R8" s="12" t="n">
        <v>102</v>
      </c>
      <c r="S8" s="12"/>
      <c r="T8" s="12" t="n">
        <v>20</v>
      </c>
      <c r="U8" s="12" t="n">
        <v>49</v>
      </c>
      <c r="V8" s="12" t="n">
        <v>98</v>
      </c>
      <c r="W8" s="12" t="n">
        <v>322</v>
      </c>
      <c r="X8" s="12"/>
      <c r="Y8" s="12" t="n">
        <v>424</v>
      </c>
      <c r="Z8" s="12" t="n">
        <v>104</v>
      </c>
      <c r="AA8" s="12" t="s">
        <v>117</v>
      </c>
      <c r="AB8" s="12" t="s">
        <v>117</v>
      </c>
      <c r="AC8" s="12" t="s">
        <v>117</v>
      </c>
      <c r="AD8" s="12" t="s">
        <v>117</v>
      </c>
      <c r="AE8" s="12"/>
      <c r="AF8" s="12" t="n">
        <v>262</v>
      </c>
      <c r="AG8" s="12"/>
      <c r="AH8" s="12" t="n">
        <v>497</v>
      </c>
      <c r="AI8" s="12"/>
      <c r="AJ8" s="12" t="n">
        <v>137</v>
      </c>
      <c r="AK8" s="12" t="n">
        <v>81</v>
      </c>
      <c r="AL8" s="12" t="n">
        <v>99</v>
      </c>
      <c r="AM8" s="12" t="n">
        <v>59</v>
      </c>
      <c r="AN8" s="12" t="n">
        <v>37</v>
      </c>
      <c r="AO8" s="12" t="n">
        <v>52</v>
      </c>
      <c r="AP8" s="12" t="n">
        <v>64</v>
      </c>
    </row>
    <row r="9">
      <c r="B9" s="20" t="s">
        <v>534</v>
      </c>
      <c r="C9" s="19" t="n">
        <v>0.353043174122626</v>
      </c>
      <c r="D9" s="19" t="n">
        <v>0.286152626181063</v>
      </c>
      <c r="E9" s="19" t="n">
        <v>0.438301178237181</v>
      </c>
      <c r="F9" s="19"/>
      <c r="G9" s="19" t="n">
        <v>0.449334304900923</v>
      </c>
      <c r="H9" s="19" t="n">
        <v>0.212412538964453</v>
      </c>
      <c r="I9" s="19" t="n">
        <v>0.298629449103518</v>
      </c>
      <c r="J9" s="19" t="n">
        <v>0.407256480692702</v>
      </c>
      <c r="K9" s="19" t="n">
        <v>0.446986577560091</v>
      </c>
      <c r="L9" s="19" t="n">
        <v>0.789221283305513</v>
      </c>
      <c r="M9" s="19"/>
      <c r="N9" s="19" t="n">
        <v>0.828588071220773</v>
      </c>
      <c r="O9" s="19" t="n">
        <v>0.472666321030187</v>
      </c>
      <c r="P9" s="19" t="n">
        <v>0.406793041511738</v>
      </c>
      <c r="Q9" s="19" t="n">
        <v>0.298224753651198</v>
      </c>
      <c r="R9" s="19" t="n">
        <v>0.185540792314715</v>
      </c>
      <c r="S9" s="19"/>
      <c r="T9" s="19" t="n">
        <v>0.396661269169254</v>
      </c>
      <c r="U9" s="19" t="n">
        <v>0.527311967068139</v>
      </c>
      <c r="V9" s="19" t="n">
        <v>0.460951732264557</v>
      </c>
      <c r="W9" s="19" t="n">
        <v>0.258530133827648</v>
      </c>
      <c r="X9" s="19"/>
      <c r="Y9" s="19" t="n">
        <v>0.304201443432191</v>
      </c>
      <c r="Z9" s="19" t="n">
        <v>0.551630396968207</v>
      </c>
      <c r="AA9" s="19" t="s">
        <v>118</v>
      </c>
      <c r="AB9" s="19" t="s">
        <v>118</v>
      </c>
      <c r="AC9" s="19" t="s">
        <v>118</v>
      </c>
      <c r="AD9" s="19" t="s">
        <v>118</v>
      </c>
      <c r="AE9" s="19"/>
      <c r="AF9" s="19" t="n">
        <v>0.426682717838018</v>
      </c>
      <c r="AG9" s="19"/>
      <c r="AH9" s="19" t="n">
        <v>0.355559215250878</v>
      </c>
      <c r="AI9" s="19"/>
      <c r="AJ9" s="19" t="n">
        <v>0.256794297174092</v>
      </c>
      <c r="AK9" s="19" t="n">
        <v>0.507002176965426</v>
      </c>
      <c r="AL9" s="19" t="n">
        <v>0.314677556173466</v>
      </c>
      <c r="AM9" s="19" t="n">
        <v>0.341476991037743</v>
      </c>
      <c r="AN9" s="19" t="n">
        <v>0.453169828978995</v>
      </c>
      <c r="AO9" s="19" t="n">
        <v>0.392884860185184</v>
      </c>
      <c r="AP9" s="19" t="n">
        <v>0.343354770320517</v>
      </c>
    </row>
    <row r="10">
      <c r="B10" s="20" t="s">
        <v>535</v>
      </c>
      <c r="C10" s="19" t="n">
        <v>0.0759236069929956</v>
      </c>
      <c r="D10" s="19" t="n">
        <v>0.0810964131426234</v>
      </c>
      <c r="E10" s="19" t="n">
        <v>0.0693304015019291</v>
      </c>
      <c r="F10" s="19"/>
      <c r="G10" s="19" t="n">
        <v>0.0825064714292021</v>
      </c>
      <c r="H10" s="19" t="n">
        <v>0.128490542702448</v>
      </c>
      <c r="I10" s="19" t="n">
        <v>0.06260345308787</v>
      </c>
      <c r="J10" s="19" t="n">
        <v>0.0597041576720781</v>
      </c>
      <c r="K10" s="19" t="n">
        <v>0.0404904758839556</v>
      </c>
      <c r="L10" s="19" t="n">
        <v>0</v>
      </c>
      <c r="M10" s="19"/>
      <c r="N10" s="19" t="n">
        <v>0</v>
      </c>
      <c r="O10" s="19" t="n">
        <v>0.0672718381041428</v>
      </c>
      <c r="P10" s="19" t="n">
        <v>0.114618206997072</v>
      </c>
      <c r="Q10" s="19" t="n">
        <v>0.0658836040864157</v>
      </c>
      <c r="R10" s="19" t="n">
        <v>0.0669666348082689</v>
      </c>
      <c r="S10" s="19"/>
      <c r="T10" s="19" t="n">
        <v>0.0580684141579809</v>
      </c>
      <c r="U10" s="19" t="n">
        <v>0.0554992379543949</v>
      </c>
      <c r="V10" s="19" t="n">
        <v>0.078025981895189</v>
      </c>
      <c r="W10" s="19" t="n">
        <v>0.0836037550617641</v>
      </c>
      <c r="X10" s="19"/>
      <c r="Y10" s="19" t="n">
        <v>0.0728708441023712</v>
      </c>
      <c r="Z10" s="19" t="n">
        <v>0.088335937512108</v>
      </c>
      <c r="AA10" s="19" t="s">
        <v>118</v>
      </c>
      <c r="AB10" s="19" t="s">
        <v>118</v>
      </c>
      <c r="AC10" s="19" t="s">
        <v>118</v>
      </c>
      <c r="AD10" s="19" t="s">
        <v>118</v>
      </c>
      <c r="AE10" s="19"/>
      <c r="AF10" s="19" t="n">
        <v>0.0591025988148033</v>
      </c>
      <c r="AG10" s="19"/>
      <c r="AH10" s="19" t="n">
        <v>0.0759325747275636</v>
      </c>
      <c r="AI10" s="19"/>
      <c r="AJ10" s="19" t="n">
        <v>0.0701911728220089</v>
      </c>
      <c r="AK10" s="19" t="n">
        <v>0.0241243264202196</v>
      </c>
      <c r="AL10" s="19" t="n">
        <v>0.0784442662317745</v>
      </c>
      <c r="AM10" s="19" t="n">
        <v>0.144234326274358</v>
      </c>
      <c r="AN10" s="19" t="n">
        <v>0.0945654788071024</v>
      </c>
      <c r="AO10" s="19" t="n">
        <v>0.101103470843862</v>
      </c>
      <c r="AP10" s="19" t="n">
        <v>0.0561369040321647</v>
      </c>
    </row>
    <row r="11">
      <c r="B11" s="20" t="s">
        <v>536</v>
      </c>
      <c r="C11" s="19" t="n">
        <v>0.160499335490224</v>
      </c>
      <c r="D11" s="19" t="n">
        <v>0.180965862919167</v>
      </c>
      <c r="E11" s="19" t="n">
        <v>0.134412910226196</v>
      </c>
      <c r="F11" s="19"/>
      <c r="G11" s="19" t="n">
        <v>0.141604743291976</v>
      </c>
      <c r="H11" s="19" t="n">
        <v>0.20616323032548</v>
      </c>
      <c r="I11" s="19" t="n">
        <v>0.167316831731736</v>
      </c>
      <c r="J11" s="19" t="n">
        <v>0.132312369487885</v>
      </c>
      <c r="K11" s="19" t="n">
        <v>0.138044093270432</v>
      </c>
      <c r="L11" s="19" t="n">
        <v>0.0953564665875175</v>
      </c>
      <c r="M11" s="19"/>
      <c r="N11" s="19" t="n">
        <v>0.114266674798165</v>
      </c>
      <c r="O11" s="19" t="n">
        <v>0.154160019040099</v>
      </c>
      <c r="P11" s="19" t="n">
        <v>0.18312033707184</v>
      </c>
      <c r="Q11" s="19" t="n">
        <v>0.181960341711065</v>
      </c>
      <c r="R11" s="19" t="n">
        <v>0.107151245423494</v>
      </c>
      <c r="S11" s="19"/>
      <c r="T11" s="19" t="n">
        <v>0.242668516044669</v>
      </c>
      <c r="U11" s="19" t="n">
        <v>0.121161296974167</v>
      </c>
      <c r="V11" s="19" t="n">
        <v>0.140337650902512</v>
      </c>
      <c r="W11" s="19" t="n">
        <v>0.183547056492571</v>
      </c>
      <c r="X11" s="19"/>
      <c r="Y11" s="19" t="n">
        <v>0.163013948476497</v>
      </c>
      <c r="Z11" s="19" t="n">
        <v>0.150275086627289</v>
      </c>
      <c r="AA11" s="19" t="s">
        <v>118</v>
      </c>
      <c r="AB11" s="19" t="s">
        <v>118</v>
      </c>
      <c r="AC11" s="19" t="s">
        <v>118</v>
      </c>
      <c r="AD11" s="19" t="s">
        <v>118</v>
      </c>
      <c r="AE11" s="19"/>
      <c r="AF11" s="19" t="n">
        <v>0.139567304308637</v>
      </c>
      <c r="AG11" s="19"/>
      <c r="AH11" s="19" t="n">
        <v>0.164584819796882</v>
      </c>
      <c r="AI11" s="19"/>
      <c r="AJ11" s="19" t="n">
        <v>0.156487300944205</v>
      </c>
      <c r="AK11" s="19" t="n">
        <v>0.108029009633632</v>
      </c>
      <c r="AL11" s="19" t="n">
        <v>0.198020202582143</v>
      </c>
      <c r="AM11" s="19" t="n">
        <v>0.168748001347494</v>
      </c>
      <c r="AN11" s="19" t="n">
        <v>0.121635106872674</v>
      </c>
      <c r="AO11" s="19" t="n">
        <v>0.101215422995261</v>
      </c>
      <c r="AP11" s="19" t="n">
        <v>0.240320360020644</v>
      </c>
    </row>
    <row r="12">
      <c r="B12" s="20" t="s">
        <v>537</v>
      </c>
      <c r="C12" s="19" t="n">
        <v>0.155822676335537</v>
      </c>
      <c r="D12" s="19" t="n">
        <v>0.177360167090762</v>
      </c>
      <c r="E12" s="19" t="n">
        <v>0.128371212235851</v>
      </c>
      <c r="F12" s="19"/>
      <c r="G12" s="19" t="n">
        <v>0.122748176220018</v>
      </c>
      <c r="H12" s="19" t="n">
        <v>0.173225416725073</v>
      </c>
      <c r="I12" s="19" t="n">
        <v>0.171195648007185</v>
      </c>
      <c r="J12" s="19" t="n">
        <v>0.148992075948059</v>
      </c>
      <c r="K12" s="19" t="n">
        <v>0.149575282841695</v>
      </c>
      <c r="L12" s="19" t="n">
        <v>0.082003295109384</v>
      </c>
      <c r="M12" s="19"/>
      <c r="N12" s="19" t="n">
        <v>0</v>
      </c>
      <c r="O12" s="19" t="n">
        <v>0.0870188659997894</v>
      </c>
      <c r="P12" s="19" t="n">
        <v>0.119424796574099</v>
      </c>
      <c r="Q12" s="19" t="n">
        <v>0.190169953459147</v>
      </c>
      <c r="R12" s="19" t="n">
        <v>0.22990004798876</v>
      </c>
      <c r="S12" s="19"/>
      <c r="T12" s="19" t="n">
        <v>0.221620281537926</v>
      </c>
      <c r="U12" s="19" t="n">
        <v>0.0577346162199396</v>
      </c>
      <c r="V12" s="19" t="n">
        <v>0.0793815296627066</v>
      </c>
      <c r="W12" s="19" t="n">
        <v>0.203001432437283</v>
      </c>
      <c r="X12" s="19"/>
      <c r="Y12" s="19" t="n">
        <v>0.172388803713014</v>
      </c>
      <c r="Z12" s="19" t="n">
        <v>0.0884659061577815</v>
      </c>
      <c r="AA12" s="19" t="s">
        <v>118</v>
      </c>
      <c r="AB12" s="19" t="s">
        <v>118</v>
      </c>
      <c r="AC12" s="19" t="s">
        <v>118</v>
      </c>
      <c r="AD12" s="19" t="s">
        <v>118</v>
      </c>
      <c r="AE12" s="19"/>
      <c r="AF12" s="19" t="n">
        <v>0.142772544593166</v>
      </c>
      <c r="AG12" s="19"/>
      <c r="AH12" s="19" t="n">
        <v>0.162315337165889</v>
      </c>
      <c r="AI12" s="19"/>
      <c r="AJ12" s="19" t="n">
        <v>0.232147966316874</v>
      </c>
      <c r="AK12" s="19" t="n">
        <v>0.165775005105771</v>
      </c>
      <c r="AL12" s="19" t="n">
        <v>0.128382522720101</v>
      </c>
      <c r="AM12" s="19" t="n">
        <v>0.0912063809933105</v>
      </c>
      <c r="AN12" s="19" t="n">
        <v>0.0754866440113932</v>
      </c>
      <c r="AO12" s="19" t="n">
        <v>0.108071533763593</v>
      </c>
      <c r="AP12" s="19" t="n">
        <v>0.166832534465205</v>
      </c>
    </row>
    <row r="13">
      <c r="B13" s="20" t="s">
        <v>538</v>
      </c>
      <c r="C13" s="19" t="n">
        <v>0.134256953950278</v>
      </c>
      <c r="D13" s="19" t="n">
        <v>0.123742624895253</v>
      </c>
      <c r="E13" s="19" t="n">
        <v>0.14765840957325</v>
      </c>
      <c r="F13" s="19"/>
      <c r="G13" s="19" t="n">
        <v>0.147800179031994</v>
      </c>
      <c r="H13" s="19" t="n">
        <v>0.132801869122755</v>
      </c>
      <c r="I13" s="19" t="n">
        <v>0.152772094353047</v>
      </c>
      <c r="J13" s="19" t="n">
        <v>0.146855437600717</v>
      </c>
      <c r="K13" s="19" t="n">
        <v>0.108465029595335</v>
      </c>
      <c r="L13" s="19" t="n">
        <v>0</v>
      </c>
      <c r="M13" s="19"/>
      <c r="N13" s="19" t="n">
        <v>0</v>
      </c>
      <c r="O13" s="19" t="n">
        <v>0.133513601325095</v>
      </c>
      <c r="P13" s="19" t="n">
        <v>0.0626993258351531</v>
      </c>
      <c r="Q13" s="19" t="n">
        <v>0.160583922992391</v>
      </c>
      <c r="R13" s="19" t="n">
        <v>0.205820501086908</v>
      </c>
      <c r="S13" s="19"/>
      <c r="T13" s="19" t="n">
        <v>0.0388062948077262</v>
      </c>
      <c r="U13" s="19" t="n">
        <v>0.128467902656108</v>
      </c>
      <c r="V13" s="19" t="n">
        <v>0.163800640174351</v>
      </c>
      <c r="W13" s="19" t="n">
        <v>0.127819205793596</v>
      </c>
      <c r="X13" s="19"/>
      <c r="Y13" s="19" t="n">
        <v>0.148664277020356</v>
      </c>
      <c r="Z13" s="19" t="n">
        <v>0.0756777382533608</v>
      </c>
      <c r="AA13" s="19" t="s">
        <v>118</v>
      </c>
      <c r="AB13" s="19" t="s">
        <v>118</v>
      </c>
      <c r="AC13" s="19" t="s">
        <v>118</v>
      </c>
      <c r="AD13" s="19" t="s">
        <v>118</v>
      </c>
      <c r="AE13" s="19"/>
      <c r="AF13" s="19" t="n">
        <v>0.104915547160713</v>
      </c>
      <c r="AG13" s="19"/>
      <c r="AH13" s="19" t="n">
        <v>0.129330427009268</v>
      </c>
      <c r="AI13" s="19"/>
      <c r="AJ13" s="19" t="n">
        <v>0.174588647014658</v>
      </c>
      <c r="AK13" s="19" t="n">
        <v>0.106462287556795</v>
      </c>
      <c r="AL13" s="19" t="n">
        <v>0.136067176503604</v>
      </c>
      <c r="AM13" s="19" t="n">
        <v>0.160218646791247</v>
      </c>
      <c r="AN13" s="19" t="n">
        <v>0.0898736030546482</v>
      </c>
      <c r="AO13" s="19" t="n">
        <v>0.104414594266877</v>
      </c>
      <c r="AP13" s="19" t="n">
        <v>0.106131060749734</v>
      </c>
    </row>
    <row r="14">
      <c r="B14" s="20" t="s">
        <v>539</v>
      </c>
      <c r="C14" s="19" t="n">
        <v>0.0591506839416079</v>
      </c>
      <c r="D14" s="19" t="n">
        <v>0.0763531623588147</v>
      </c>
      <c r="E14" s="19" t="n">
        <v>0.0372245819614591</v>
      </c>
      <c r="F14" s="19"/>
      <c r="G14" s="19" t="n">
        <v>0.035633545701554</v>
      </c>
      <c r="H14" s="19" t="n">
        <v>0.0646766660009165</v>
      </c>
      <c r="I14" s="19" t="n">
        <v>0.0827403159920594</v>
      </c>
      <c r="J14" s="19" t="n">
        <v>0.0303099528121481</v>
      </c>
      <c r="K14" s="19" t="n">
        <v>0.0901181496155287</v>
      </c>
      <c r="L14" s="19" t="n">
        <v>0</v>
      </c>
      <c r="M14" s="19"/>
      <c r="N14" s="19" t="n">
        <v>0</v>
      </c>
      <c r="O14" s="19" t="n">
        <v>0.0293313741773932</v>
      </c>
      <c r="P14" s="19" t="n">
        <v>0.016430843336364</v>
      </c>
      <c r="Q14" s="19" t="n">
        <v>0.062711789017862</v>
      </c>
      <c r="R14" s="19" t="n">
        <v>0.145286062825422</v>
      </c>
      <c r="S14" s="19"/>
      <c r="T14" s="19" t="n">
        <v>0.0421752242824429</v>
      </c>
      <c r="U14" s="19" t="n">
        <v>0.0538069771574702</v>
      </c>
      <c r="V14" s="19" t="n">
        <v>0.0275060638467707</v>
      </c>
      <c r="W14" s="19" t="n">
        <v>0.0708736062276669</v>
      </c>
      <c r="X14" s="19"/>
      <c r="Y14" s="19" t="n">
        <v>0.0692808700540104</v>
      </c>
      <c r="Z14" s="19" t="n">
        <v>0.0179620221449679</v>
      </c>
      <c r="AA14" s="19" t="s">
        <v>118</v>
      </c>
      <c r="AB14" s="19" t="s">
        <v>118</v>
      </c>
      <c r="AC14" s="19" t="s">
        <v>118</v>
      </c>
      <c r="AD14" s="19" t="s">
        <v>118</v>
      </c>
      <c r="AE14" s="19"/>
      <c r="AF14" s="19" t="n">
        <v>0.0579118677451678</v>
      </c>
      <c r="AG14" s="19"/>
      <c r="AH14" s="19" t="n">
        <v>0.0600361797440408</v>
      </c>
      <c r="AI14" s="19"/>
      <c r="AJ14" s="19" t="n">
        <v>0.0559881720529967</v>
      </c>
      <c r="AK14" s="19" t="n">
        <v>0.0474768439514125</v>
      </c>
      <c r="AL14" s="19" t="n">
        <v>0.0684755204656208</v>
      </c>
      <c r="AM14" s="19" t="n">
        <v>0.0280787268749926</v>
      </c>
      <c r="AN14" s="19" t="n">
        <v>0.0975247846354193</v>
      </c>
      <c r="AO14" s="19" t="n">
        <v>0.118152289532257</v>
      </c>
      <c r="AP14" s="19" t="n">
        <v>0.0253321916827235</v>
      </c>
    </row>
    <row r="15">
      <c r="B15" s="20" t="s">
        <v>540</v>
      </c>
      <c r="C15" s="19" t="n">
        <v>0.024896861007817</v>
      </c>
      <c r="D15" s="19" t="n">
        <v>0.0201233170711399</v>
      </c>
      <c r="E15" s="19" t="n">
        <v>0.0309811709905932</v>
      </c>
      <c r="F15" s="19"/>
      <c r="G15" s="19" t="n">
        <v>0</v>
      </c>
      <c r="H15" s="19" t="n">
        <v>0.0322866750703341</v>
      </c>
      <c r="I15" s="19" t="n">
        <v>0.0213602608521858</v>
      </c>
      <c r="J15" s="19" t="n">
        <v>0.0283905801343943</v>
      </c>
      <c r="K15" s="19" t="n">
        <v>0.0263203912329621</v>
      </c>
      <c r="L15" s="19" t="n">
        <v>0.0334189549975852</v>
      </c>
      <c r="M15" s="19"/>
      <c r="N15" s="19" t="n">
        <v>0</v>
      </c>
      <c r="O15" s="19" t="n">
        <v>0.0112497678608974</v>
      </c>
      <c r="P15" s="19" t="n">
        <v>0.0242547434030605</v>
      </c>
      <c r="Q15" s="19" t="n">
        <v>0.0236689307320753</v>
      </c>
      <c r="R15" s="19" t="n">
        <v>0.0446857238575513</v>
      </c>
      <c r="S15" s="19"/>
      <c r="T15" s="19" t="n">
        <v>0</v>
      </c>
      <c r="U15" s="19" t="n">
        <v>0.0182459013942226</v>
      </c>
      <c r="V15" s="19" t="n">
        <v>0.0221908977277727</v>
      </c>
      <c r="W15" s="19" t="n">
        <v>0.0290542333556331</v>
      </c>
      <c r="X15" s="19"/>
      <c r="Y15" s="19" t="n">
        <v>0.0294307397703494</v>
      </c>
      <c r="Z15" s="19" t="n">
        <v>0.00646241203473417</v>
      </c>
      <c r="AA15" s="19" t="s">
        <v>118</v>
      </c>
      <c r="AB15" s="19" t="s">
        <v>118</v>
      </c>
      <c r="AC15" s="19" t="s">
        <v>118</v>
      </c>
      <c r="AD15" s="19" t="s">
        <v>118</v>
      </c>
      <c r="AE15" s="19"/>
      <c r="AF15" s="19" t="n">
        <v>0.020127785921111</v>
      </c>
      <c r="AG15" s="19"/>
      <c r="AH15" s="19" t="n">
        <v>0.0264692034797478</v>
      </c>
      <c r="AI15" s="19"/>
      <c r="AJ15" s="19" t="n">
        <v>0.0312894004599256</v>
      </c>
      <c r="AK15" s="19" t="n">
        <v>0.0329638834226808</v>
      </c>
      <c r="AL15" s="19" t="n">
        <v>0.00750046832452778</v>
      </c>
      <c r="AM15" s="19" t="n">
        <v>0.0324825507585957</v>
      </c>
      <c r="AN15" s="19" t="n">
        <v>0.0243722851151778</v>
      </c>
      <c r="AO15" s="19" t="n">
        <v>0.0293725693401346</v>
      </c>
      <c r="AP15" s="19" t="n">
        <v>0.0176287185635823</v>
      </c>
    </row>
    <row r="16">
      <c r="B16" s="20" t="s">
        <v>541</v>
      </c>
      <c r="C16" s="21" t="n">
        <v>0.0364067081589146</v>
      </c>
      <c r="D16" s="21" t="n">
        <v>0.0542058263411778</v>
      </c>
      <c r="E16" s="21" t="n">
        <v>0.0137201352735412</v>
      </c>
      <c r="F16" s="21"/>
      <c r="G16" s="21" t="n">
        <v>0.0203725794243329</v>
      </c>
      <c r="H16" s="21" t="n">
        <v>0.0499430610885402</v>
      </c>
      <c r="I16" s="21" t="n">
        <v>0.0433819468723981</v>
      </c>
      <c r="J16" s="21" t="n">
        <v>0.0461789456520156</v>
      </c>
      <c r="K16" s="21" t="n">
        <v>0</v>
      </c>
      <c r="L16" s="21" t="n">
        <v>0</v>
      </c>
      <c r="M16" s="21"/>
      <c r="N16" s="21" t="n">
        <v>0.0571452539810612</v>
      </c>
      <c r="O16" s="21" t="n">
        <v>0.0447882124623959</v>
      </c>
      <c r="P16" s="21" t="n">
        <v>0.072658705270674</v>
      </c>
      <c r="Q16" s="21" t="n">
        <v>0.0167967043498454</v>
      </c>
      <c r="R16" s="21" t="n">
        <v>0.0146489916948803</v>
      </c>
      <c r="S16" s="21"/>
      <c r="T16" s="21" t="n">
        <v>0</v>
      </c>
      <c r="U16" s="21" t="n">
        <v>0.0377721005755585</v>
      </c>
      <c r="V16" s="21" t="n">
        <v>0.0278055035261407</v>
      </c>
      <c r="W16" s="21" t="n">
        <v>0.0435705768038367</v>
      </c>
      <c r="X16" s="21"/>
      <c r="Y16" s="21" t="n">
        <v>0.0401490734312105</v>
      </c>
      <c r="Z16" s="21" t="n">
        <v>0.0211905003015518</v>
      </c>
      <c r="AA16" s="21" t="s">
        <v>118</v>
      </c>
      <c r="AB16" s="21" t="s">
        <v>118</v>
      </c>
      <c r="AC16" s="21" t="s">
        <v>118</v>
      </c>
      <c r="AD16" s="21" t="s">
        <v>118</v>
      </c>
      <c r="AE16" s="21"/>
      <c r="AF16" s="21" t="n">
        <v>0.0489196336183848</v>
      </c>
      <c r="AG16" s="21"/>
      <c r="AH16" s="21" t="n">
        <v>0.0257722428257307</v>
      </c>
      <c r="AI16" s="21"/>
      <c r="AJ16" s="21" t="n">
        <v>0.0225130432152392</v>
      </c>
      <c r="AK16" s="21" t="n">
        <v>0.00816646694406329</v>
      </c>
      <c r="AL16" s="21" t="n">
        <v>0.0684322869987629</v>
      </c>
      <c r="AM16" s="21" t="n">
        <v>0.0335543759222588</v>
      </c>
      <c r="AN16" s="21" t="n">
        <v>0.0433722685245898</v>
      </c>
      <c r="AO16" s="21" t="n">
        <v>0.0447852590728323</v>
      </c>
      <c r="AP16" s="21" t="n">
        <v>0.0442634601654299</v>
      </c>
    </row>
    <row r="17">
      <c r="B17" s="18" t="s">
        <v>224</v>
      </c>
    </row>
    <row r="18">
      <c r="B18" t="s">
        <v>65</v>
      </c>
    </row>
    <row r="19">
      <c r="B19" t="s">
        <v>66</v>
      </c>
    </row>
    <row r="21">
      <c r="B21" s="9" t="str">
        <f>=HYPERLINK("#'Contents'!A1", "Return to Contents")</f>
      </c>
    </row>
  </sheetData>
  <mergeCells count="9">
    <mergeCell ref="D5:E5"/>
    <mergeCell ref="G5:L5"/>
    <mergeCell ref="N5:R5"/>
    <mergeCell ref="T5:W5"/>
    <mergeCell ref="Y5:AD5"/>
    <mergeCell ref="AF5:AF5"/>
    <mergeCell ref="AH5:AH5"/>
    <mergeCell ref="AJ5:AP5"/>
    <mergeCell ref="D2:AJ2"/>
  </mergeCells>
  <pageMargins left="0.7" right="0.7" top="0.75" bottom="0.75" header="0.3" footer="0.3"/>
  <pageSetup paperSize="9" orientation="portrait" horizontalDpi="300" verticalDpi="300" r:id="rId2"/>
  <drawing r:id="rId1"/>
</worksheet>
</file>

<file path=xl/worksheets/sheet17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2.21" hidden="0" customWidth="1"/>
    <col min="20" max="20" width="10.71" hidden="0" customWidth="1"/>
    <col min="21" max="21" width="10.71" hidden="0" customWidth="1"/>
    <col min="22" max="22" width="10.71" hidden="0" customWidth="1"/>
    <col min="23" max="23" width="10.71" hidden="0" customWidth="1"/>
    <col min="24" max="24" width="2.2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2.21" hidden="0" customWidth="1"/>
    <col min="34" max="34" width="10.71" hidden="0" customWidth="1"/>
    <col min="35" max="35" width="2.2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s>
  <sheetData>
    <row r="2" ht="40" customHeight="1">
      <c r="D2" s="16" t="s">
        <v>556</v>
      </c>
    </row>
    <row r="5" ht="30" customHeight="1">
      <c r="B5" s="17"/>
      <c r="C5" s="17"/>
      <c r="D5" s="17" t="s">
        <v>51</v>
      </c>
      <c r="E5" s="17"/>
      <c r="F5" s="17"/>
      <c r="G5" s="17" t="s">
        <v>52</v>
      </c>
      <c r="H5" s="17"/>
      <c r="I5" s="17"/>
      <c r="J5" s="17"/>
      <c r="K5" s="17"/>
      <c r="L5" s="17"/>
      <c r="M5" s="17"/>
      <c r="N5" s="17" t="s">
        <v>53</v>
      </c>
      <c r="O5" s="17"/>
      <c r="P5" s="17"/>
      <c r="Q5" s="17"/>
      <c r="R5" s="17"/>
      <c r="S5" s="17"/>
      <c r="T5" s="17" t="s">
        <v>54</v>
      </c>
      <c r="U5" s="17"/>
      <c r="V5" s="17"/>
      <c r="W5" s="17"/>
      <c r="X5" s="17"/>
      <c r="Y5" s="17" t="s">
        <v>55</v>
      </c>
      <c r="Z5" s="17"/>
      <c r="AA5" s="17"/>
      <c r="AB5" s="17"/>
      <c r="AC5" s="17"/>
      <c r="AD5" s="17"/>
      <c r="AE5" s="17"/>
      <c r="AF5" s="17" t="s">
        <v>42</v>
      </c>
      <c r="AG5" s="17"/>
      <c r="AH5" s="17" t="s">
        <v>43</v>
      </c>
      <c r="AI5" s="17"/>
      <c r="AJ5" s="17" t="s">
        <v>56</v>
      </c>
      <c r="AK5" s="17"/>
      <c r="AL5" s="17"/>
      <c r="AM5" s="17"/>
      <c r="AN5" s="17"/>
      <c r="AO5" s="17"/>
      <c r="AP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R6" s="13" t="s">
        <v>31</v>
      </c>
      <c r="T6" s="13" t="s">
        <v>32</v>
      </c>
      <c r="U6" s="13" t="s">
        <v>33</v>
      </c>
      <c r="V6" s="13" t="s">
        <v>34</v>
      </c>
      <c r="W6" s="13" t="s">
        <v>35</v>
      </c>
      <c r="Y6" s="13" t="s">
        <v>36</v>
      </c>
      <c r="Z6" s="13" t="s">
        <v>37</v>
      </c>
      <c r="AA6" s="13" t="s">
        <v>38</v>
      </c>
      <c r="AB6" s="13" t="s">
        <v>39</v>
      </c>
      <c r="AC6" s="13" t="s">
        <v>40</v>
      </c>
      <c r="AD6" s="13" t="s">
        <v>41</v>
      </c>
      <c r="AF6" s="13" t="s">
        <v>42</v>
      </c>
      <c r="AH6" s="13" t="s">
        <v>43</v>
      </c>
      <c r="AJ6" s="13" t="s">
        <v>44</v>
      </c>
      <c r="AK6" s="13" t="s">
        <v>45</v>
      </c>
      <c r="AL6" s="13" t="s">
        <v>46</v>
      </c>
      <c r="AM6" s="13" t="s">
        <v>47</v>
      </c>
      <c r="AN6" s="13" t="s">
        <v>48</v>
      </c>
      <c r="AO6" s="13" t="s">
        <v>49</v>
      </c>
      <c r="AP6" s="13" t="s">
        <v>50</v>
      </c>
    </row>
    <row r="7" ht="30" customHeight="1">
      <c r="B7" s="11" t="s">
        <v>19</v>
      </c>
      <c r="C7" s="11" t="n">
        <v>578</v>
      </c>
      <c r="D7" s="11" t="n">
        <v>302</v>
      </c>
      <c r="E7" s="11" t="n">
        <v>276</v>
      </c>
      <c r="F7" s="11"/>
      <c r="G7" s="11" t="n">
        <v>60</v>
      </c>
      <c r="H7" s="11" t="n">
        <v>151</v>
      </c>
      <c r="I7" s="11" t="n">
        <v>156</v>
      </c>
      <c r="J7" s="11" t="n">
        <v>128</v>
      </c>
      <c r="K7" s="11" t="n">
        <v>64</v>
      </c>
      <c r="L7" s="11" t="n">
        <v>19</v>
      </c>
      <c r="M7" s="11"/>
      <c r="N7" s="11" t="n">
        <v>17</v>
      </c>
      <c r="O7" s="11" t="n">
        <v>78</v>
      </c>
      <c r="P7" s="11" t="n">
        <v>111</v>
      </c>
      <c r="Q7" s="11" t="n">
        <v>238</v>
      </c>
      <c r="R7" s="11" t="n">
        <v>133</v>
      </c>
      <c r="S7" s="11"/>
      <c r="T7" s="11" t="n">
        <v>21</v>
      </c>
      <c r="U7" s="11" t="n">
        <v>50</v>
      </c>
      <c r="V7" s="11" t="n">
        <v>97</v>
      </c>
      <c r="W7" s="11" t="n">
        <v>370</v>
      </c>
      <c r="X7" s="11"/>
      <c r="Y7" s="11" t="n">
        <v>473</v>
      </c>
      <c r="Z7" s="11" t="n">
        <v>105</v>
      </c>
      <c r="AA7" s="11" t="s">
        <v>117</v>
      </c>
      <c r="AB7" s="11" t="s">
        <v>117</v>
      </c>
      <c r="AC7" s="11" t="s">
        <v>117</v>
      </c>
      <c r="AD7" s="11" t="s">
        <v>117</v>
      </c>
      <c r="AE7" s="11"/>
      <c r="AF7" s="11" t="n">
        <v>279</v>
      </c>
      <c r="AG7" s="11"/>
      <c r="AH7" s="11" t="n">
        <v>545</v>
      </c>
      <c r="AI7" s="11"/>
      <c r="AJ7" s="11" t="n">
        <v>169</v>
      </c>
      <c r="AK7" s="11" t="n">
        <v>88</v>
      </c>
      <c r="AL7" s="11" t="n">
        <v>120</v>
      </c>
      <c r="AM7" s="11" t="n">
        <v>60</v>
      </c>
      <c r="AN7" s="11" t="n">
        <v>33</v>
      </c>
      <c r="AO7" s="11" t="n">
        <v>61</v>
      </c>
      <c r="AP7" s="11" t="n">
        <v>47</v>
      </c>
    </row>
    <row r="8" ht="30" customHeight="1">
      <c r="B8" s="12" t="s">
        <v>20</v>
      </c>
      <c r="C8" s="12" t="n">
        <v>528</v>
      </c>
      <c r="D8" s="12" t="n">
        <v>296</v>
      </c>
      <c r="E8" s="12" t="n">
        <v>232</v>
      </c>
      <c r="F8" s="12"/>
      <c r="G8" s="12" t="n">
        <v>51</v>
      </c>
      <c r="H8" s="12" t="n">
        <v>139</v>
      </c>
      <c r="I8" s="12" t="n">
        <v>130</v>
      </c>
      <c r="J8" s="12" t="n">
        <v>122</v>
      </c>
      <c r="K8" s="12" t="n">
        <v>67</v>
      </c>
      <c r="L8" s="12" t="n">
        <v>20</v>
      </c>
      <c r="M8" s="12"/>
      <c r="N8" s="12" t="n">
        <v>20</v>
      </c>
      <c r="O8" s="12" t="n">
        <v>87</v>
      </c>
      <c r="P8" s="12" t="n">
        <v>132</v>
      </c>
      <c r="Q8" s="12" t="n">
        <v>187</v>
      </c>
      <c r="R8" s="12" t="n">
        <v>102</v>
      </c>
      <c r="S8" s="12"/>
      <c r="T8" s="12" t="n">
        <v>20</v>
      </c>
      <c r="U8" s="12" t="n">
        <v>49</v>
      </c>
      <c r="V8" s="12" t="n">
        <v>98</v>
      </c>
      <c r="W8" s="12" t="n">
        <v>322</v>
      </c>
      <c r="X8" s="12"/>
      <c r="Y8" s="12" t="n">
        <v>424</v>
      </c>
      <c r="Z8" s="12" t="n">
        <v>104</v>
      </c>
      <c r="AA8" s="12" t="s">
        <v>117</v>
      </c>
      <c r="AB8" s="12" t="s">
        <v>117</v>
      </c>
      <c r="AC8" s="12" t="s">
        <v>117</v>
      </c>
      <c r="AD8" s="12" t="s">
        <v>117</v>
      </c>
      <c r="AE8" s="12"/>
      <c r="AF8" s="12" t="n">
        <v>262</v>
      </c>
      <c r="AG8" s="12"/>
      <c r="AH8" s="12" t="n">
        <v>497</v>
      </c>
      <c r="AI8" s="12"/>
      <c r="AJ8" s="12" t="n">
        <v>137</v>
      </c>
      <c r="AK8" s="12" t="n">
        <v>81</v>
      </c>
      <c r="AL8" s="12" t="n">
        <v>99</v>
      </c>
      <c r="AM8" s="12" t="n">
        <v>59</v>
      </c>
      <c r="AN8" s="12" t="n">
        <v>37</v>
      </c>
      <c r="AO8" s="12" t="n">
        <v>52</v>
      </c>
      <c r="AP8" s="12" t="n">
        <v>64</v>
      </c>
    </row>
    <row r="9">
      <c r="B9" s="20" t="s">
        <v>549</v>
      </c>
      <c r="C9" s="19" t="n">
        <v>0.306461013962194</v>
      </c>
      <c r="D9" s="19" t="n">
        <v>0.329730322860694</v>
      </c>
      <c r="E9" s="19" t="n">
        <v>0.276802192277187</v>
      </c>
      <c r="F9" s="19"/>
      <c r="G9" s="19" t="n">
        <v>0.274783595887393</v>
      </c>
      <c r="H9" s="19" t="n">
        <v>0.327600150861567</v>
      </c>
      <c r="I9" s="19" t="n">
        <v>0.290420550437777</v>
      </c>
      <c r="J9" s="19" t="n">
        <v>0.32142969556232</v>
      </c>
      <c r="K9" s="19" t="n">
        <v>0.322026842533298</v>
      </c>
      <c r="L9" s="19" t="n">
        <v>0.201820675003707</v>
      </c>
      <c r="M9" s="19"/>
      <c r="N9" s="19" t="n">
        <v>0.0600264246458792</v>
      </c>
      <c r="O9" s="19" t="n">
        <v>0.328517043056275</v>
      </c>
      <c r="P9" s="19" t="n">
        <v>0.256782633416352</v>
      </c>
      <c r="Q9" s="19" t="n">
        <v>0.30491898837279</v>
      </c>
      <c r="R9" s="19" t="n">
        <v>0.404274182968319</v>
      </c>
      <c r="S9" s="19"/>
      <c r="T9" s="19" t="n">
        <v>0.339114872805314</v>
      </c>
      <c r="U9" s="19" t="n">
        <v>0.350124014387626</v>
      </c>
      <c r="V9" s="19" t="n">
        <v>0.213610238320703</v>
      </c>
      <c r="W9" s="19" t="n">
        <v>0.330188894156925</v>
      </c>
      <c r="X9" s="19"/>
      <c r="Y9" s="19" t="n">
        <v>0.296852750345286</v>
      </c>
      <c r="Z9" s="19" t="n">
        <v>0.345527573665893</v>
      </c>
      <c r="AA9" s="19" t="s">
        <v>118</v>
      </c>
      <c r="AB9" s="19" t="s">
        <v>118</v>
      </c>
      <c r="AC9" s="19" t="s">
        <v>118</v>
      </c>
      <c r="AD9" s="19" t="s">
        <v>118</v>
      </c>
      <c r="AE9" s="19"/>
      <c r="AF9" s="19" t="n">
        <v>0.267326326603022</v>
      </c>
      <c r="AG9" s="19"/>
      <c r="AH9" s="19" t="n">
        <v>0.30505142762071</v>
      </c>
      <c r="AI9" s="19"/>
      <c r="AJ9" s="19" t="n">
        <v>0.324714422311149</v>
      </c>
      <c r="AK9" s="19" t="n">
        <v>0.272496756727073</v>
      </c>
      <c r="AL9" s="19" t="n">
        <v>0.302856303683417</v>
      </c>
      <c r="AM9" s="19" t="n">
        <v>0.32259747693765</v>
      </c>
      <c r="AN9" s="19" t="n">
        <v>0.277846034231926</v>
      </c>
      <c r="AO9" s="19" t="n">
        <v>0.266954133456313</v>
      </c>
      <c r="AP9" s="19" t="n">
        <v>0.349768587669126</v>
      </c>
    </row>
    <row r="10">
      <c r="B10" s="20" t="s">
        <v>550</v>
      </c>
      <c r="C10" s="19" t="n">
        <v>0.275198305632666</v>
      </c>
      <c r="D10" s="19" t="n">
        <v>0.310041249903161</v>
      </c>
      <c r="E10" s="19" t="n">
        <v>0.230787847393153</v>
      </c>
      <c r="F10" s="19"/>
      <c r="G10" s="19" t="n">
        <v>0.267150094798334</v>
      </c>
      <c r="H10" s="19" t="n">
        <v>0.296564591663268</v>
      </c>
      <c r="I10" s="19" t="n">
        <v>0.258000466650562</v>
      </c>
      <c r="J10" s="19" t="n">
        <v>0.204813016482501</v>
      </c>
      <c r="K10" s="19" t="n">
        <v>0.372951662026143</v>
      </c>
      <c r="L10" s="19" t="n">
        <v>0.362102591364791</v>
      </c>
      <c r="M10" s="19"/>
      <c r="N10" s="19" t="n">
        <v>0.180218183347527</v>
      </c>
      <c r="O10" s="19" t="n">
        <v>0.262390210987904</v>
      </c>
      <c r="P10" s="19" t="n">
        <v>0.231977300882443</v>
      </c>
      <c r="Q10" s="19" t="n">
        <v>0.313538023488491</v>
      </c>
      <c r="R10" s="19" t="n">
        <v>0.291667833523715</v>
      </c>
      <c r="S10" s="19"/>
      <c r="T10" s="19" t="n">
        <v>0.395007751649755</v>
      </c>
      <c r="U10" s="19" t="n">
        <v>0.180854026928915</v>
      </c>
      <c r="V10" s="19" t="n">
        <v>0.200110480300609</v>
      </c>
      <c r="W10" s="19" t="n">
        <v>0.305669931973273</v>
      </c>
      <c r="X10" s="19"/>
      <c r="Y10" s="19" t="n">
        <v>0.254050208290829</v>
      </c>
      <c r="Z10" s="19" t="n">
        <v>0.361185060405998</v>
      </c>
      <c r="AA10" s="19" t="s">
        <v>118</v>
      </c>
      <c r="AB10" s="19" t="s">
        <v>118</v>
      </c>
      <c r="AC10" s="19" t="s">
        <v>118</v>
      </c>
      <c r="AD10" s="19" t="s">
        <v>118</v>
      </c>
      <c r="AE10" s="19"/>
      <c r="AF10" s="19" t="n">
        <v>0.273611228861846</v>
      </c>
      <c r="AG10" s="19"/>
      <c r="AH10" s="19" t="n">
        <v>0.280909300560929</v>
      </c>
      <c r="AI10" s="19"/>
      <c r="AJ10" s="19" t="n">
        <v>0.368087682665687</v>
      </c>
      <c r="AK10" s="19" t="n">
        <v>0.222495578240521</v>
      </c>
      <c r="AL10" s="19" t="n">
        <v>0.262369188055312</v>
      </c>
      <c r="AM10" s="19" t="n">
        <v>0.228770325070991</v>
      </c>
      <c r="AN10" s="19" t="n">
        <v>0.209518517161796</v>
      </c>
      <c r="AO10" s="19" t="n">
        <v>0.30185150178782</v>
      </c>
      <c r="AP10" s="19" t="n">
        <v>0.222568078325561</v>
      </c>
    </row>
    <row r="11">
      <c r="B11" s="20" t="s">
        <v>551</v>
      </c>
      <c r="C11" s="19" t="n">
        <v>0.22508069513205</v>
      </c>
      <c r="D11" s="19" t="n">
        <v>0.210224935648823</v>
      </c>
      <c r="E11" s="19" t="n">
        <v>0.244015693306266</v>
      </c>
      <c r="F11" s="19"/>
      <c r="G11" s="19" t="n">
        <v>0.403178727137385</v>
      </c>
      <c r="H11" s="19" t="n">
        <v>0.26341377250707</v>
      </c>
      <c r="I11" s="19" t="n">
        <v>0.256601360537086</v>
      </c>
      <c r="J11" s="19" t="n">
        <v>0.133131426774567</v>
      </c>
      <c r="K11" s="19" t="n">
        <v>0.168846121188064</v>
      </c>
      <c r="L11" s="19" t="n">
        <v>0.0558467863941142</v>
      </c>
      <c r="M11" s="19"/>
      <c r="N11" s="19" t="n">
        <v>0.101895361775116</v>
      </c>
      <c r="O11" s="19" t="n">
        <v>0.197782817112555</v>
      </c>
      <c r="P11" s="19" t="n">
        <v>0.243307761202133</v>
      </c>
      <c r="Q11" s="19" t="n">
        <v>0.240620494516293</v>
      </c>
      <c r="R11" s="19" t="n">
        <v>0.221621705621748</v>
      </c>
      <c r="S11" s="19"/>
      <c r="T11" s="19" t="n">
        <v>0.30056690086419</v>
      </c>
      <c r="U11" s="19" t="n">
        <v>0.133259152464148</v>
      </c>
      <c r="V11" s="19" t="n">
        <v>0.236043345179248</v>
      </c>
      <c r="W11" s="19" t="n">
        <v>0.240643805372747</v>
      </c>
      <c r="X11" s="19"/>
      <c r="Y11" s="19" t="n">
        <v>0.212168449457719</v>
      </c>
      <c r="Z11" s="19" t="n">
        <v>0.277581025749275</v>
      </c>
      <c r="AA11" s="19" t="s">
        <v>118</v>
      </c>
      <c r="AB11" s="19" t="s">
        <v>118</v>
      </c>
      <c r="AC11" s="19" t="s">
        <v>118</v>
      </c>
      <c r="AD11" s="19" t="s">
        <v>118</v>
      </c>
      <c r="AE11" s="19"/>
      <c r="AF11" s="19" t="n">
        <v>0.200827302128754</v>
      </c>
      <c r="AG11" s="19"/>
      <c r="AH11" s="19" t="n">
        <v>0.228404464130112</v>
      </c>
      <c r="AI11" s="19"/>
      <c r="AJ11" s="19" t="n">
        <v>0.257328942500321</v>
      </c>
      <c r="AK11" s="19" t="n">
        <v>0.169042957698547</v>
      </c>
      <c r="AL11" s="19" t="n">
        <v>0.255468789930782</v>
      </c>
      <c r="AM11" s="19" t="n">
        <v>0.205273565668741</v>
      </c>
      <c r="AN11" s="19" t="n">
        <v>0.223937959952741</v>
      </c>
      <c r="AO11" s="19" t="n">
        <v>0.164943888387759</v>
      </c>
      <c r="AP11" s="19" t="n">
        <v>0.247917504834742</v>
      </c>
    </row>
    <row r="12">
      <c r="B12" s="20" t="s">
        <v>552</v>
      </c>
      <c r="C12" s="19" t="n">
        <v>0.207888535843369</v>
      </c>
      <c r="D12" s="19" t="n">
        <v>0.20313810368583</v>
      </c>
      <c r="E12" s="19" t="n">
        <v>0.213943387790273</v>
      </c>
      <c r="F12" s="19"/>
      <c r="G12" s="19" t="n">
        <v>0.256961485091965</v>
      </c>
      <c r="H12" s="19" t="n">
        <v>0.236747081684911</v>
      </c>
      <c r="I12" s="19" t="n">
        <v>0.284072479616951</v>
      </c>
      <c r="J12" s="19" t="n">
        <v>0.124009095536213</v>
      </c>
      <c r="K12" s="19" t="n">
        <v>0.148608072520874</v>
      </c>
      <c r="L12" s="19" t="n">
        <v>0.0998357805568276</v>
      </c>
      <c r="M12" s="19"/>
      <c r="N12" s="19" t="n">
        <v>0.0389287157503734</v>
      </c>
      <c r="O12" s="19" t="n">
        <v>0.129890841131802</v>
      </c>
      <c r="P12" s="19" t="n">
        <v>0.137052119865727</v>
      </c>
      <c r="Q12" s="19" t="n">
        <v>0.271594751030852</v>
      </c>
      <c r="R12" s="19" t="n">
        <v>0.283228841720535</v>
      </c>
      <c r="S12" s="19"/>
      <c r="T12" s="19" t="n">
        <v>0.352809794009985</v>
      </c>
      <c r="U12" s="19" t="n">
        <v>0.138049854649411</v>
      </c>
      <c r="V12" s="19" t="n">
        <v>0.246735403315705</v>
      </c>
      <c r="W12" s="19" t="n">
        <v>0.213323381232512</v>
      </c>
      <c r="X12" s="19"/>
      <c r="Y12" s="19" t="n">
        <v>0.20765920493905</v>
      </c>
      <c r="Z12" s="19" t="n">
        <v>0.208820980020871</v>
      </c>
      <c r="AA12" s="19" t="s">
        <v>118</v>
      </c>
      <c r="AB12" s="19" t="s">
        <v>118</v>
      </c>
      <c r="AC12" s="19" t="s">
        <v>118</v>
      </c>
      <c r="AD12" s="19" t="s">
        <v>118</v>
      </c>
      <c r="AE12" s="19"/>
      <c r="AF12" s="19" t="n">
        <v>0.186206857295493</v>
      </c>
      <c r="AG12" s="19"/>
      <c r="AH12" s="19" t="n">
        <v>0.21050993523487</v>
      </c>
      <c r="AI12" s="19"/>
      <c r="AJ12" s="19" t="n">
        <v>0.295976086963511</v>
      </c>
      <c r="AK12" s="19" t="n">
        <v>0.227864137741256</v>
      </c>
      <c r="AL12" s="19" t="n">
        <v>0.190742120948592</v>
      </c>
      <c r="AM12" s="19" t="n">
        <v>0.219398734100985</v>
      </c>
      <c r="AN12" s="19" t="n">
        <v>0.194325362346957</v>
      </c>
      <c r="AO12" s="19" t="n">
        <v>0.189510791717037</v>
      </c>
      <c r="AP12" s="19" t="n">
        <v>0.0324388107543643</v>
      </c>
    </row>
    <row r="13">
      <c r="B13" s="20" t="s">
        <v>553</v>
      </c>
      <c r="C13" s="19" t="n">
        <v>0.174361350786327</v>
      </c>
      <c r="D13" s="19" t="n">
        <v>0.20386159986261</v>
      </c>
      <c r="E13" s="19" t="n">
        <v>0.136760636865979</v>
      </c>
      <c r="F13" s="19"/>
      <c r="G13" s="19" t="n">
        <v>0.130922531677626</v>
      </c>
      <c r="H13" s="19" t="n">
        <v>0.219811571689538</v>
      </c>
      <c r="I13" s="19" t="n">
        <v>0.179827068956856</v>
      </c>
      <c r="J13" s="19" t="n">
        <v>0.165219023663594</v>
      </c>
      <c r="K13" s="19" t="n">
        <v>0.161812592691042</v>
      </c>
      <c r="L13" s="19" t="n">
        <v>0.0326592861327807</v>
      </c>
      <c r="M13" s="19"/>
      <c r="N13" s="19" t="n">
        <v>0.0591769345135149</v>
      </c>
      <c r="O13" s="19" t="n">
        <v>0.155530484304784</v>
      </c>
      <c r="P13" s="19" t="n">
        <v>0.103299187111594</v>
      </c>
      <c r="Q13" s="19" t="n">
        <v>0.214673633864122</v>
      </c>
      <c r="R13" s="19" t="n">
        <v>0.231637562735085</v>
      </c>
      <c r="S13" s="19"/>
      <c r="T13" s="19" t="n">
        <v>0.130896381181538</v>
      </c>
      <c r="U13" s="19" t="n">
        <v>0.114553571603781</v>
      </c>
      <c r="V13" s="19" t="n">
        <v>0.150571088430808</v>
      </c>
      <c r="W13" s="19" t="n">
        <v>0.204090965220837</v>
      </c>
      <c r="X13" s="19"/>
      <c r="Y13" s="19" t="n">
        <v>0.184953116683541</v>
      </c>
      <c r="Z13" s="19" t="n">
        <v>0.131295936337979</v>
      </c>
      <c r="AA13" s="19" t="s">
        <v>118</v>
      </c>
      <c r="AB13" s="19" t="s">
        <v>118</v>
      </c>
      <c r="AC13" s="19" t="s">
        <v>118</v>
      </c>
      <c r="AD13" s="19" t="s">
        <v>118</v>
      </c>
      <c r="AE13" s="19"/>
      <c r="AF13" s="19" t="n">
        <v>0.149911604370687</v>
      </c>
      <c r="AG13" s="19"/>
      <c r="AH13" s="19" t="n">
        <v>0.173058600144504</v>
      </c>
      <c r="AI13" s="19"/>
      <c r="AJ13" s="19" t="n">
        <v>0.218071821697587</v>
      </c>
      <c r="AK13" s="19" t="n">
        <v>0.177005116786692</v>
      </c>
      <c r="AL13" s="19" t="n">
        <v>0.167585647640489</v>
      </c>
      <c r="AM13" s="19" t="n">
        <v>0.142233696486333</v>
      </c>
      <c r="AN13" s="19" t="n">
        <v>0.0487445702303557</v>
      </c>
      <c r="AO13" s="19" t="n">
        <v>0.20616134876342</v>
      </c>
      <c r="AP13" s="19" t="n">
        <v>0.163962497075251</v>
      </c>
    </row>
    <row r="14">
      <c r="B14" s="20" t="s">
        <v>554</v>
      </c>
      <c r="C14" s="19" t="n">
        <v>0.137916799924392</v>
      </c>
      <c r="D14" s="19" t="n">
        <v>0.138166990782485</v>
      </c>
      <c r="E14" s="19" t="n">
        <v>0.137597909231086</v>
      </c>
      <c r="F14" s="19"/>
      <c r="G14" s="19" t="n">
        <v>0.109462479311243</v>
      </c>
      <c r="H14" s="19" t="n">
        <v>0.118006020098696</v>
      </c>
      <c r="I14" s="19" t="n">
        <v>0.113075501318339</v>
      </c>
      <c r="J14" s="19" t="n">
        <v>0.192359866109586</v>
      </c>
      <c r="K14" s="19" t="n">
        <v>0.144800206230948</v>
      </c>
      <c r="L14" s="19" t="n">
        <v>0.153555079588533</v>
      </c>
      <c r="M14" s="19"/>
      <c r="N14" s="19" t="n">
        <v>0.290794120447753</v>
      </c>
      <c r="O14" s="19" t="n">
        <v>0.17263953196433</v>
      </c>
      <c r="P14" s="19" t="n">
        <v>0.22852907389975</v>
      </c>
      <c r="Q14" s="19" t="n">
        <v>0.0783001052010473</v>
      </c>
      <c r="R14" s="19" t="n">
        <v>0.0719855679944115</v>
      </c>
      <c r="S14" s="19"/>
      <c r="T14" s="19" t="n">
        <v>0.177279778990296</v>
      </c>
      <c r="U14" s="19" t="n">
        <v>0.202514974305925</v>
      </c>
      <c r="V14" s="19" t="n">
        <v>0.202589049990008</v>
      </c>
      <c r="W14" s="19" t="n">
        <v>0.0961343507221563</v>
      </c>
      <c r="X14" s="19"/>
      <c r="Y14" s="19" t="n">
        <v>0.134367205461511</v>
      </c>
      <c r="Z14" s="19" t="n">
        <v>0.152349214514274</v>
      </c>
      <c r="AA14" s="19" t="s">
        <v>118</v>
      </c>
      <c r="AB14" s="19" t="s">
        <v>118</v>
      </c>
      <c r="AC14" s="19" t="s">
        <v>118</v>
      </c>
      <c r="AD14" s="19" t="s">
        <v>118</v>
      </c>
      <c r="AE14" s="19"/>
      <c r="AF14" s="19" t="n">
        <v>0.181302603334919</v>
      </c>
      <c r="AG14" s="19"/>
      <c r="AH14" s="19" t="n">
        <v>0.137739181498774</v>
      </c>
      <c r="AI14" s="19"/>
      <c r="AJ14" s="19" t="n">
        <v>0.125137895909781</v>
      </c>
      <c r="AK14" s="19" t="n">
        <v>0.145065505075084</v>
      </c>
      <c r="AL14" s="19" t="n">
        <v>0.10572842549192</v>
      </c>
      <c r="AM14" s="19" t="n">
        <v>0.0884443683806663</v>
      </c>
      <c r="AN14" s="19" t="n">
        <v>0.182332381810905</v>
      </c>
      <c r="AO14" s="19" t="n">
        <v>0.128149312913156</v>
      </c>
      <c r="AP14" s="19" t="n">
        <v>0.234406952672815</v>
      </c>
    </row>
    <row r="15">
      <c r="B15" s="20" t="s">
        <v>555</v>
      </c>
      <c r="C15" s="19" t="n">
        <v>0.128340150971573</v>
      </c>
      <c r="D15" s="19" t="n">
        <v>0.163501087627463</v>
      </c>
      <c r="E15" s="19" t="n">
        <v>0.0835243829097188</v>
      </c>
      <c r="F15" s="19"/>
      <c r="G15" s="19" t="n">
        <v>0.210520114508572</v>
      </c>
      <c r="H15" s="19" t="n">
        <v>0.114191524547823</v>
      </c>
      <c r="I15" s="19" t="n">
        <v>0.145833754615601</v>
      </c>
      <c r="J15" s="19" t="n">
        <v>0.083635570259304</v>
      </c>
      <c r="K15" s="19" t="n">
        <v>0.172115783392262</v>
      </c>
      <c r="L15" s="19" t="n">
        <v>0.0326592861327807</v>
      </c>
      <c r="M15" s="19"/>
      <c r="N15" s="19" t="n">
        <v>0.0591769345135149</v>
      </c>
      <c r="O15" s="19" t="n">
        <v>0.0992735457981177</v>
      </c>
      <c r="P15" s="19" t="n">
        <v>0.0667298779569466</v>
      </c>
      <c r="Q15" s="19" t="n">
        <v>0.173204458020706</v>
      </c>
      <c r="R15" s="19" t="n">
        <v>0.164598623545486</v>
      </c>
      <c r="S15" s="19"/>
      <c r="T15" s="19" t="n">
        <v>0.240990571485744</v>
      </c>
      <c r="U15" s="19" t="n">
        <v>0.0893559529647353</v>
      </c>
      <c r="V15" s="19" t="n">
        <v>0.103844464925115</v>
      </c>
      <c r="W15" s="19" t="n">
        <v>0.136208257580361</v>
      </c>
      <c r="X15" s="19"/>
      <c r="Y15" s="19" t="n">
        <v>0.122982922469821</v>
      </c>
      <c r="Z15" s="19" t="n">
        <v>0.150122285127612</v>
      </c>
      <c r="AA15" s="19" t="s">
        <v>118</v>
      </c>
      <c r="AB15" s="19" t="s">
        <v>118</v>
      </c>
      <c r="AC15" s="19" t="s">
        <v>118</v>
      </c>
      <c r="AD15" s="19" t="s">
        <v>118</v>
      </c>
      <c r="AE15" s="19"/>
      <c r="AF15" s="19" t="n">
        <v>0.146309712198547</v>
      </c>
      <c r="AG15" s="19"/>
      <c r="AH15" s="19" t="n">
        <v>0.132830274181283</v>
      </c>
      <c r="AI15" s="19"/>
      <c r="AJ15" s="19" t="n">
        <v>0.120793036058851</v>
      </c>
      <c r="AK15" s="19" t="n">
        <v>0.0789088727124417</v>
      </c>
      <c r="AL15" s="19" t="n">
        <v>0.150089103597851</v>
      </c>
      <c r="AM15" s="19" t="n">
        <v>0.160356242998352</v>
      </c>
      <c r="AN15" s="19" t="n">
        <v>0.0287067742842706</v>
      </c>
      <c r="AO15" s="19" t="n">
        <v>0.149891666008952</v>
      </c>
      <c r="AP15" s="19" t="n">
        <v>0.183851305619677</v>
      </c>
    </row>
    <row r="16">
      <c r="B16" s="20" t="s">
        <v>81</v>
      </c>
      <c r="C16" s="21" t="n">
        <v>0.131341059324804</v>
      </c>
      <c r="D16" s="21" t="n">
        <v>0.100416753662221</v>
      </c>
      <c r="E16" s="21" t="n">
        <v>0.170756861116765</v>
      </c>
      <c r="F16" s="21"/>
      <c r="G16" s="21" t="n">
        <v>0.0472538705612356</v>
      </c>
      <c r="H16" s="21" t="n">
        <v>0.0954913100865254</v>
      </c>
      <c r="I16" s="21" t="n">
        <v>0.147813394313339</v>
      </c>
      <c r="J16" s="21" t="n">
        <v>0.163312888972271</v>
      </c>
      <c r="K16" s="21" t="n">
        <v>0.128158478880223</v>
      </c>
      <c r="L16" s="21" t="n">
        <v>0.298693696400947</v>
      </c>
      <c r="M16" s="21"/>
      <c r="N16" s="21" t="n">
        <v>0.370855621294952</v>
      </c>
      <c r="O16" s="21" t="n">
        <v>0.138040053315198</v>
      </c>
      <c r="P16" s="21" t="n">
        <v>0.138707060020456</v>
      </c>
      <c r="Q16" s="21" t="n">
        <v>0.121701503146738</v>
      </c>
      <c r="R16" s="21" t="n">
        <v>0.0818430553190005</v>
      </c>
      <c r="S16" s="21"/>
      <c r="T16" s="21" t="n">
        <v>0.0569863923933926</v>
      </c>
      <c r="U16" s="21" t="n">
        <v>0.207522508217012</v>
      </c>
      <c r="V16" s="21" t="n">
        <v>0.110848669529113</v>
      </c>
      <c r="W16" s="21" t="n">
        <v>0.121642254974743</v>
      </c>
      <c r="X16" s="21"/>
      <c r="Y16" s="21" t="n">
        <v>0.138896631547298</v>
      </c>
      <c r="Z16" s="21" t="n">
        <v>0.100620606067645</v>
      </c>
      <c r="AA16" s="21" t="s">
        <v>118</v>
      </c>
      <c r="AB16" s="21" t="s">
        <v>118</v>
      </c>
      <c r="AC16" s="21" t="s">
        <v>118</v>
      </c>
      <c r="AD16" s="21" t="s">
        <v>118</v>
      </c>
      <c r="AE16" s="21"/>
      <c r="AF16" s="21" t="n">
        <v>0.15107645282228</v>
      </c>
      <c r="AG16" s="21"/>
      <c r="AH16" s="21" t="n">
        <v>0.12941759319871</v>
      </c>
      <c r="AI16" s="21"/>
      <c r="AJ16" s="21" t="n">
        <v>0.0721363772169696</v>
      </c>
      <c r="AK16" s="21" t="n">
        <v>0.20058326380024</v>
      </c>
      <c r="AL16" s="21" t="n">
        <v>0.13871006903013</v>
      </c>
      <c r="AM16" s="21" t="n">
        <v>0.189473124813448</v>
      </c>
      <c r="AN16" s="21" t="n">
        <v>0.120471854593224</v>
      </c>
      <c r="AO16" s="21" t="n">
        <v>0.149089604168603</v>
      </c>
      <c r="AP16" s="21" t="n">
        <v>0.0963799684286682</v>
      </c>
    </row>
    <row r="17">
      <c r="B17" s="18" t="s">
        <v>224</v>
      </c>
    </row>
    <row r="18">
      <c r="B18" t="s">
        <v>65</v>
      </c>
    </row>
    <row r="19">
      <c r="B19" t="s">
        <v>66</v>
      </c>
    </row>
    <row r="21">
      <c r="B21" s="9" t="str">
        <f>=HYPERLINK("#'Contents'!A1", "Return to Contents")</f>
      </c>
    </row>
  </sheetData>
  <mergeCells count="9">
    <mergeCell ref="D5:E5"/>
    <mergeCell ref="G5:L5"/>
    <mergeCell ref="N5:R5"/>
    <mergeCell ref="T5:W5"/>
    <mergeCell ref="Y5:AD5"/>
    <mergeCell ref="AF5:AF5"/>
    <mergeCell ref="AH5:AH5"/>
    <mergeCell ref="AJ5:AP5"/>
    <mergeCell ref="D2:AJ2"/>
  </mergeCells>
  <pageMargins left="0.7" right="0.7" top="0.75" bottom="0.75" header="0.3" footer="0.3"/>
  <pageSetup paperSize="9" orientation="portrait" horizontalDpi="300" verticalDpi="300" r:id="rId2"/>
  <drawing r:id="rId1"/>
</worksheet>
</file>

<file path=xl/worksheets/sheet17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2.21" hidden="0" customWidth="1"/>
    <col min="20" max="20" width="10.71" hidden="0" customWidth="1"/>
    <col min="21" max="21" width="10.71" hidden="0" customWidth="1"/>
    <col min="22" max="22" width="10.71" hidden="0" customWidth="1"/>
    <col min="23" max="23" width="10.71" hidden="0" customWidth="1"/>
    <col min="24" max="24" width="2.2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2.21" hidden="0" customWidth="1"/>
    <col min="34" max="34" width="10.71" hidden="0" customWidth="1"/>
    <col min="35" max="35" width="2.2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s>
  <sheetData>
    <row r="2" ht="40" customHeight="1">
      <c r="D2" s="16" t="s">
        <v>557</v>
      </c>
    </row>
    <row r="5" ht="30" customHeight="1">
      <c r="B5" s="17"/>
      <c r="C5" s="17"/>
      <c r="D5" s="17" t="s">
        <v>51</v>
      </c>
      <c r="E5" s="17"/>
      <c r="F5" s="17"/>
      <c r="G5" s="17" t="s">
        <v>52</v>
      </c>
      <c r="H5" s="17"/>
      <c r="I5" s="17"/>
      <c r="J5" s="17"/>
      <c r="K5" s="17"/>
      <c r="L5" s="17"/>
      <c r="M5" s="17"/>
      <c r="N5" s="17" t="s">
        <v>53</v>
      </c>
      <c r="O5" s="17"/>
      <c r="P5" s="17"/>
      <c r="Q5" s="17"/>
      <c r="R5" s="17"/>
      <c r="S5" s="17"/>
      <c r="T5" s="17" t="s">
        <v>54</v>
      </c>
      <c r="U5" s="17"/>
      <c r="V5" s="17"/>
      <c r="W5" s="17"/>
      <c r="X5" s="17"/>
      <c r="Y5" s="17" t="s">
        <v>55</v>
      </c>
      <c r="Z5" s="17"/>
      <c r="AA5" s="17"/>
      <c r="AB5" s="17"/>
      <c r="AC5" s="17"/>
      <c r="AD5" s="17"/>
      <c r="AE5" s="17"/>
      <c r="AF5" s="17" t="s">
        <v>42</v>
      </c>
      <c r="AG5" s="17"/>
      <c r="AH5" s="17" t="s">
        <v>43</v>
      </c>
      <c r="AI5" s="17"/>
      <c r="AJ5" s="17" t="s">
        <v>56</v>
      </c>
      <c r="AK5" s="17"/>
      <c r="AL5" s="17"/>
      <c r="AM5" s="17"/>
      <c r="AN5" s="17"/>
      <c r="AO5" s="17"/>
      <c r="AP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R6" s="13" t="s">
        <v>31</v>
      </c>
      <c r="T6" s="13" t="s">
        <v>32</v>
      </c>
      <c r="U6" s="13" t="s">
        <v>33</v>
      </c>
      <c r="V6" s="13" t="s">
        <v>34</v>
      </c>
      <c r="W6" s="13" t="s">
        <v>35</v>
      </c>
      <c r="Y6" s="13" t="s">
        <v>36</v>
      </c>
      <c r="Z6" s="13" t="s">
        <v>37</v>
      </c>
      <c r="AA6" s="13" t="s">
        <v>38</v>
      </c>
      <c r="AB6" s="13" t="s">
        <v>39</v>
      </c>
      <c r="AC6" s="13" t="s">
        <v>40</v>
      </c>
      <c r="AD6" s="13" t="s">
        <v>41</v>
      </c>
      <c r="AF6" s="13" t="s">
        <v>42</v>
      </c>
      <c r="AH6" s="13" t="s">
        <v>43</v>
      </c>
      <c r="AJ6" s="13" t="s">
        <v>44</v>
      </c>
      <c r="AK6" s="13" t="s">
        <v>45</v>
      </c>
      <c r="AL6" s="13" t="s">
        <v>46</v>
      </c>
      <c r="AM6" s="13" t="s">
        <v>47</v>
      </c>
      <c r="AN6" s="13" t="s">
        <v>48</v>
      </c>
      <c r="AO6" s="13" t="s">
        <v>49</v>
      </c>
      <c r="AP6" s="13" t="s">
        <v>50</v>
      </c>
    </row>
    <row r="7" ht="30" customHeight="1">
      <c r="B7" s="11" t="s">
        <v>19</v>
      </c>
      <c r="C7" s="11" t="n">
        <v>578</v>
      </c>
      <c r="D7" s="11" t="n">
        <v>302</v>
      </c>
      <c r="E7" s="11" t="n">
        <v>276</v>
      </c>
      <c r="F7" s="11"/>
      <c r="G7" s="11" t="n">
        <v>60</v>
      </c>
      <c r="H7" s="11" t="n">
        <v>151</v>
      </c>
      <c r="I7" s="11" t="n">
        <v>156</v>
      </c>
      <c r="J7" s="11" t="n">
        <v>128</v>
      </c>
      <c r="K7" s="11" t="n">
        <v>64</v>
      </c>
      <c r="L7" s="11" t="n">
        <v>19</v>
      </c>
      <c r="M7" s="11"/>
      <c r="N7" s="11" t="n">
        <v>17</v>
      </c>
      <c r="O7" s="11" t="n">
        <v>78</v>
      </c>
      <c r="P7" s="11" t="n">
        <v>111</v>
      </c>
      <c r="Q7" s="11" t="n">
        <v>238</v>
      </c>
      <c r="R7" s="11" t="n">
        <v>133</v>
      </c>
      <c r="S7" s="11"/>
      <c r="T7" s="11" t="n">
        <v>21</v>
      </c>
      <c r="U7" s="11" t="n">
        <v>50</v>
      </c>
      <c r="V7" s="11" t="n">
        <v>97</v>
      </c>
      <c r="W7" s="11" t="n">
        <v>370</v>
      </c>
      <c r="X7" s="11"/>
      <c r="Y7" s="11" t="n">
        <v>473</v>
      </c>
      <c r="Z7" s="11" t="n">
        <v>105</v>
      </c>
      <c r="AA7" s="11" t="s">
        <v>117</v>
      </c>
      <c r="AB7" s="11" t="s">
        <v>117</v>
      </c>
      <c r="AC7" s="11" t="s">
        <v>117</v>
      </c>
      <c r="AD7" s="11" t="s">
        <v>117</v>
      </c>
      <c r="AE7" s="11"/>
      <c r="AF7" s="11" t="n">
        <v>279</v>
      </c>
      <c r="AG7" s="11"/>
      <c r="AH7" s="11" t="n">
        <v>545</v>
      </c>
      <c r="AI7" s="11"/>
      <c r="AJ7" s="11" t="n">
        <v>169</v>
      </c>
      <c r="AK7" s="11" t="n">
        <v>88</v>
      </c>
      <c r="AL7" s="11" t="n">
        <v>120</v>
      </c>
      <c r="AM7" s="11" t="n">
        <v>60</v>
      </c>
      <c r="AN7" s="11" t="n">
        <v>33</v>
      </c>
      <c r="AO7" s="11" t="n">
        <v>61</v>
      </c>
      <c r="AP7" s="11" t="n">
        <v>47</v>
      </c>
    </row>
    <row r="8" ht="30" customHeight="1">
      <c r="B8" s="12" t="s">
        <v>20</v>
      </c>
      <c r="C8" s="12" t="n">
        <v>528</v>
      </c>
      <c r="D8" s="12" t="n">
        <v>296</v>
      </c>
      <c r="E8" s="12" t="n">
        <v>232</v>
      </c>
      <c r="F8" s="12"/>
      <c r="G8" s="12" t="n">
        <v>51</v>
      </c>
      <c r="H8" s="12" t="n">
        <v>139</v>
      </c>
      <c r="I8" s="12" t="n">
        <v>130</v>
      </c>
      <c r="J8" s="12" t="n">
        <v>122</v>
      </c>
      <c r="K8" s="12" t="n">
        <v>67</v>
      </c>
      <c r="L8" s="12" t="n">
        <v>20</v>
      </c>
      <c r="M8" s="12"/>
      <c r="N8" s="12" t="n">
        <v>20</v>
      </c>
      <c r="O8" s="12" t="n">
        <v>87</v>
      </c>
      <c r="P8" s="12" t="n">
        <v>132</v>
      </c>
      <c r="Q8" s="12" t="n">
        <v>187</v>
      </c>
      <c r="R8" s="12" t="n">
        <v>102</v>
      </c>
      <c r="S8" s="12"/>
      <c r="T8" s="12" t="n">
        <v>20</v>
      </c>
      <c r="U8" s="12" t="n">
        <v>49</v>
      </c>
      <c r="V8" s="12" t="n">
        <v>98</v>
      </c>
      <c r="W8" s="12" t="n">
        <v>322</v>
      </c>
      <c r="X8" s="12"/>
      <c r="Y8" s="12" t="n">
        <v>424</v>
      </c>
      <c r="Z8" s="12" t="n">
        <v>104</v>
      </c>
      <c r="AA8" s="12" t="s">
        <v>117</v>
      </c>
      <c r="AB8" s="12" t="s">
        <v>117</v>
      </c>
      <c r="AC8" s="12" t="s">
        <v>117</v>
      </c>
      <c r="AD8" s="12" t="s">
        <v>117</v>
      </c>
      <c r="AE8" s="12"/>
      <c r="AF8" s="12" t="n">
        <v>262</v>
      </c>
      <c r="AG8" s="12"/>
      <c r="AH8" s="12" t="n">
        <v>497</v>
      </c>
      <c r="AI8" s="12"/>
      <c r="AJ8" s="12" t="n">
        <v>137</v>
      </c>
      <c r="AK8" s="12" t="n">
        <v>81</v>
      </c>
      <c r="AL8" s="12" t="n">
        <v>99</v>
      </c>
      <c r="AM8" s="12" t="n">
        <v>59</v>
      </c>
      <c r="AN8" s="12" t="n">
        <v>37</v>
      </c>
      <c r="AO8" s="12" t="n">
        <v>52</v>
      </c>
      <c r="AP8" s="12" t="n">
        <v>64</v>
      </c>
    </row>
    <row r="9">
      <c r="B9" s="20" t="s">
        <v>549</v>
      </c>
      <c r="C9" s="19" t="n">
        <v>0.270729516943792</v>
      </c>
      <c r="D9" s="19" t="n">
        <v>0.305118926501056</v>
      </c>
      <c r="E9" s="19" t="n">
        <v>0.226897129382969</v>
      </c>
      <c r="F9" s="19"/>
      <c r="G9" s="19" t="n">
        <v>0.205481887715173</v>
      </c>
      <c r="H9" s="19" t="n">
        <v>0.284191862639567</v>
      </c>
      <c r="I9" s="19" t="n">
        <v>0.274806185734076</v>
      </c>
      <c r="J9" s="19" t="n">
        <v>0.258070715139297</v>
      </c>
      <c r="K9" s="19" t="n">
        <v>0.306247406794644</v>
      </c>
      <c r="L9" s="19" t="n">
        <v>0.274352184241644</v>
      </c>
      <c r="M9" s="19"/>
      <c r="N9" s="19" t="n">
        <v>0.119335014071115</v>
      </c>
      <c r="O9" s="19" t="n">
        <v>0.284713501409126</v>
      </c>
      <c r="P9" s="19" t="n">
        <v>0.203575221836776</v>
      </c>
      <c r="Q9" s="19" t="n">
        <v>0.282420830232727</v>
      </c>
      <c r="R9" s="19" t="n">
        <v>0.355098689852889</v>
      </c>
      <c r="S9" s="19"/>
      <c r="T9" s="19" t="n">
        <v>0.303848836136778</v>
      </c>
      <c r="U9" s="19" t="n">
        <v>0.26525410811438</v>
      </c>
      <c r="V9" s="19" t="n">
        <v>0.187277233574584</v>
      </c>
      <c r="W9" s="19" t="n">
        <v>0.308126258363369</v>
      </c>
      <c r="X9" s="19"/>
      <c r="Y9" s="19" t="n">
        <v>0.279126107891383</v>
      </c>
      <c r="Z9" s="19" t="n">
        <v>0.236589537584317</v>
      </c>
      <c r="AA9" s="19" t="s">
        <v>118</v>
      </c>
      <c r="AB9" s="19" t="s">
        <v>118</v>
      </c>
      <c r="AC9" s="19" t="s">
        <v>118</v>
      </c>
      <c r="AD9" s="19" t="s">
        <v>118</v>
      </c>
      <c r="AE9" s="19"/>
      <c r="AF9" s="19" t="n">
        <v>0.263179536888796</v>
      </c>
      <c r="AG9" s="19"/>
      <c r="AH9" s="19" t="n">
        <v>0.274150854723361</v>
      </c>
      <c r="AI9" s="19"/>
      <c r="AJ9" s="19" t="n">
        <v>0.299947495291139</v>
      </c>
      <c r="AK9" s="19" t="n">
        <v>0.211925832998892</v>
      </c>
      <c r="AL9" s="19" t="n">
        <v>0.270154384901368</v>
      </c>
      <c r="AM9" s="19" t="n">
        <v>0.303261471877856</v>
      </c>
      <c r="AN9" s="19" t="n">
        <v>0.256915465306898</v>
      </c>
      <c r="AO9" s="19" t="n">
        <v>0.290490690829691</v>
      </c>
      <c r="AP9" s="19" t="n">
        <v>0.245953110233248</v>
      </c>
    </row>
    <row r="10">
      <c r="B10" s="20" t="s">
        <v>550</v>
      </c>
      <c r="C10" s="19" t="n">
        <v>0.25333695265912</v>
      </c>
      <c r="D10" s="19" t="n">
        <v>0.297214822566699</v>
      </c>
      <c r="E10" s="19" t="n">
        <v>0.197410671170346</v>
      </c>
      <c r="F10" s="19"/>
      <c r="G10" s="19" t="n">
        <v>0.362612881909587</v>
      </c>
      <c r="H10" s="19" t="n">
        <v>0.22839188532155</v>
      </c>
      <c r="I10" s="19" t="n">
        <v>0.233298156870776</v>
      </c>
      <c r="J10" s="19" t="n">
        <v>0.209499366072557</v>
      </c>
      <c r="K10" s="19" t="n">
        <v>0.331052986079773</v>
      </c>
      <c r="L10" s="19" t="n">
        <v>0.288424622019509</v>
      </c>
      <c r="M10" s="19"/>
      <c r="N10" s="19" t="n">
        <v>0.0832595059336398</v>
      </c>
      <c r="O10" s="19" t="n">
        <v>0.227646125894306</v>
      </c>
      <c r="P10" s="19" t="n">
        <v>0.187056494094008</v>
      </c>
      <c r="Q10" s="19" t="n">
        <v>0.300320060080275</v>
      </c>
      <c r="R10" s="19" t="n">
        <v>0.309166609782845</v>
      </c>
      <c r="S10" s="19"/>
      <c r="T10" s="19" t="n">
        <v>0.209622506478801</v>
      </c>
      <c r="U10" s="19" t="n">
        <v>0.165450145950664</v>
      </c>
      <c r="V10" s="19" t="n">
        <v>0.240673017178613</v>
      </c>
      <c r="W10" s="19" t="n">
        <v>0.273875890794447</v>
      </c>
      <c r="X10" s="19"/>
      <c r="Y10" s="19" t="n">
        <v>0.252724672179884</v>
      </c>
      <c r="Z10" s="19" t="n">
        <v>0.255826444293738</v>
      </c>
      <c r="AA10" s="19" t="s">
        <v>118</v>
      </c>
      <c r="AB10" s="19" t="s">
        <v>118</v>
      </c>
      <c r="AC10" s="19" t="s">
        <v>118</v>
      </c>
      <c r="AD10" s="19" t="s">
        <v>118</v>
      </c>
      <c r="AE10" s="19"/>
      <c r="AF10" s="19" t="n">
        <v>0.237783687703475</v>
      </c>
      <c r="AG10" s="19"/>
      <c r="AH10" s="19" t="n">
        <v>0.260278819499152</v>
      </c>
      <c r="AI10" s="19"/>
      <c r="AJ10" s="19" t="n">
        <v>0.275345561197667</v>
      </c>
      <c r="AK10" s="19" t="n">
        <v>0.21230215238312</v>
      </c>
      <c r="AL10" s="19" t="n">
        <v>0.261825120138238</v>
      </c>
      <c r="AM10" s="19" t="n">
        <v>0.388993808564855</v>
      </c>
      <c r="AN10" s="19" t="n">
        <v>0.0473048904987544</v>
      </c>
      <c r="AO10" s="19" t="n">
        <v>0.298349013153172</v>
      </c>
      <c r="AP10" s="19" t="n">
        <v>0.201629158675124</v>
      </c>
    </row>
    <row r="11">
      <c r="B11" s="20" t="s">
        <v>554</v>
      </c>
      <c r="C11" s="19" t="n">
        <v>0.205257650438178</v>
      </c>
      <c r="D11" s="19" t="n">
        <v>0.163969349189039</v>
      </c>
      <c r="E11" s="19" t="n">
        <v>0.257883294361103</v>
      </c>
      <c r="F11" s="19"/>
      <c r="G11" s="19" t="n">
        <v>0.237909484004126</v>
      </c>
      <c r="H11" s="19" t="n">
        <v>0.190907562537069</v>
      </c>
      <c r="I11" s="19" t="n">
        <v>0.161199060554307</v>
      </c>
      <c r="J11" s="19" t="n">
        <v>0.198426134207824</v>
      </c>
      <c r="K11" s="19" t="n">
        <v>0.272513592632481</v>
      </c>
      <c r="L11" s="19" t="n">
        <v>0.324885040728573</v>
      </c>
      <c r="M11" s="19"/>
      <c r="N11" s="19" t="n">
        <v>0.239963316568364</v>
      </c>
      <c r="O11" s="19" t="n">
        <v>0.240145768268898</v>
      </c>
      <c r="P11" s="19" t="n">
        <v>0.273465442300608</v>
      </c>
      <c r="Q11" s="19" t="n">
        <v>0.161691538689744</v>
      </c>
      <c r="R11" s="19" t="n">
        <v>0.155415107622572</v>
      </c>
      <c r="S11" s="19"/>
      <c r="T11" s="19" t="n">
        <v>0.121952416995611</v>
      </c>
      <c r="U11" s="19" t="n">
        <v>0.285792002166112</v>
      </c>
      <c r="V11" s="19" t="n">
        <v>0.278452229466851</v>
      </c>
      <c r="W11" s="19" t="n">
        <v>0.161455066893297</v>
      </c>
      <c r="X11" s="19"/>
      <c r="Y11" s="19" t="n">
        <v>0.183969858661184</v>
      </c>
      <c r="Z11" s="19" t="n">
        <v>0.29181239347754</v>
      </c>
      <c r="AA11" s="19" t="s">
        <v>118</v>
      </c>
      <c r="AB11" s="19" t="s">
        <v>118</v>
      </c>
      <c r="AC11" s="19" t="s">
        <v>118</v>
      </c>
      <c r="AD11" s="19" t="s">
        <v>118</v>
      </c>
      <c r="AE11" s="19"/>
      <c r="AF11" s="19" t="n">
        <v>0.189271987998745</v>
      </c>
      <c r="AG11" s="19"/>
      <c r="AH11" s="19" t="n">
        <v>0.209047912020731</v>
      </c>
      <c r="AI11" s="19"/>
      <c r="AJ11" s="19" t="n">
        <v>0.165730749777443</v>
      </c>
      <c r="AK11" s="19" t="n">
        <v>0.289500083435136</v>
      </c>
      <c r="AL11" s="19" t="n">
        <v>0.169808241224226</v>
      </c>
      <c r="AM11" s="19" t="n">
        <v>0.117587630341542</v>
      </c>
      <c r="AN11" s="19" t="n">
        <v>0.277042060309813</v>
      </c>
      <c r="AO11" s="19" t="n">
        <v>0.180075312763521</v>
      </c>
      <c r="AP11" s="19" t="n">
        <v>0.297810269284267</v>
      </c>
    </row>
    <row r="12">
      <c r="B12" s="20" t="s">
        <v>552</v>
      </c>
      <c r="C12" s="19" t="n">
        <v>0.183204762578857</v>
      </c>
      <c r="D12" s="19" t="n">
        <v>0.194636868008249</v>
      </c>
      <c r="E12" s="19" t="n">
        <v>0.168633518632873</v>
      </c>
      <c r="F12" s="19"/>
      <c r="G12" s="19" t="n">
        <v>0.221575674423428</v>
      </c>
      <c r="H12" s="19" t="n">
        <v>0.264718665111432</v>
      </c>
      <c r="I12" s="19" t="n">
        <v>0.20365390355376</v>
      </c>
      <c r="J12" s="19" t="n">
        <v>0.120328582272789</v>
      </c>
      <c r="K12" s="19" t="n">
        <v>0.0804912526156843</v>
      </c>
      <c r="L12" s="19" t="n">
        <v>0.11657001271059</v>
      </c>
      <c r="M12" s="19"/>
      <c r="N12" s="19" t="n">
        <v>0</v>
      </c>
      <c r="O12" s="19" t="n">
        <v>0.12137151492051</v>
      </c>
      <c r="P12" s="19" t="n">
        <v>0.150305114276964</v>
      </c>
      <c r="Q12" s="19" t="n">
        <v>0.237723629433623</v>
      </c>
      <c r="R12" s="19" t="n">
        <v>0.215103190340877</v>
      </c>
      <c r="S12" s="19"/>
      <c r="T12" s="19" t="n">
        <v>0.34564498537192</v>
      </c>
      <c r="U12" s="19" t="n">
        <v>0.132701565896409</v>
      </c>
      <c r="V12" s="19" t="n">
        <v>0.182152756961727</v>
      </c>
      <c r="W12" s="19" t="n">
        <v>0.185862076882698</v>
      </c>
      <c r="X12" s="19"/>
      <c r="Y12" s="19" t="n">
        <v>0.191191536633405</v>
      </c>
      <c r="Z12" s="19" t="n">
        <v>0.15073107140193</v>
      </c>
      <c r="AA12" s="19" t="s">
        <v>118</v>
      </c>
      <c r="AB12" s="19" t="s">
        <v>118</v>
      </c>
      <c r="AC12" s="19" t="s">
        <v>118</v>
      </c>
      <c r="AD12" s="19" t="s">
        <v>118</v>
      </c>
      <c r="AE12" s="19"/>
      <c r="AF12" s="19" t="n">
        <v>0.175637497032882</v>
      </c>
      <c r="AG12" s="19"/>
      <c r="AH12" s="19" t="n">
        <v>0.180388364433494</v>
      </c>
      <c r="AI12" s="19"/>
      <c r="AJ12" s="19" t="n">
        <v>0.202755019625387</v>
      </c>
      <c r="AK12" s="19" t="n">
        <v>0.245521101388401</v>
      </c>
      <c r="AL12" s="19" t="n">
        <v>0.181278512722667</v>
      </c>
      <c r="AM12" s="19" t="n">
        <v>0.182467231792754</v>
      </c>
      <c r="AN12" s="19" t="n">
        <v>0.172490919085889</v>
      </c>
      <c r="AO12" s="19" t="n">
        <v>0.128789329955972</v>
      </c>
      <c r="AP12" s="19" t="n">
        <v>0.115649526731737</v>
      </c>
    </row>
    <row r="13">
      <c r="B13" s="20" t="s">
        <v>551</v>
      </c>
      <c r="C13" s="19" t="n">
        <v>0.18260366010519</v>
      </c>
      <c r="D13" s="19" t="n">
        <v>0.177620874690559</v>
      </c>
      <c r="E13" s="19" t="n">
        <v>0.188954667122708</v>
      </c>
      <c r="F13" s="19"/>
      <c r="G13" s="19" t="n">
        <v>0.120818259608029</v>
      </c>
      <c r="H13" s="19" t="n">
        <v>0.193451038556422</v>
      </c>
      <c r="I13" s="19" t="n">
        <v>0.240173028158511</v>
      </c>
      <c r="J13" s="19" t="n">
        <v>0.17489542733827</v>
      </c>
      <c r="K13" s="19" t="n">
        <v>0.111696047650728</v>
      </c>
      <c r="L13" s="19" t="n">
        <v>0.17300237191254</v>
      </c>
      <c r="M13" s="19"/>
      <c r="N13" s="19" t="n">
        <v>0.232826463846058</v>
      </c>
      <c r="O13" s="19" t="n">
        <v>0.150394705298728</v>
      </c>
      <c r="P13" s="19" t="n">
        <v>0.209630798394573</v>
      </c>
      <c r="Q13" s="19" t="n">
        <v>0.163322633548609</v>
      </c>
      <c r="R13" s="19" t="n">
        <v>0.202277324741254</v>
      </c>
      <c r="S13" s="19"/>
      <c r="T13" s="19" t="n">
        <v>0.111630386639332</v>
      </c>
      <c r="U13" s="19" t="n">
        <v>0.114912482830727</v>
      </c>
      <c r="V13" s="19" t="n">
        <v>0.144058787667642</v>
      </c>
      <c r="W13" s="19" t="n">
        <v>0.21742008544127</v>
      </c>
      <c r="X13" s="19"/>
      <c r="Y13" s="19" t="n">
        <v>0.183650985697239</v>
      </c>
      <c r="Z13" s="19" t="n">
        <v>0.178345304027303</v>
      </c>
      <c r="AA13" s="19" t="s">
        <v>118</v>
      </c>
      <c r="AB13" s="19" t="s">
        <v>118</v>
      </c>
      <c r="AC13" s="19" t="s">
        <v>118</v>
      </c>
      <c r="AD13" s="19" t="s">
        <v>118</v>
      </c>
      <c r="AE13" s="19"/>
      <c r="AF13" s="19" t="n">
        <v>0.182255100100509</v>
      </c>
      <c r="AG13" s="19"/>
      <c r="AH13" s="19" t="n">
        <v>0.18234826164743</v>
      </c>
      <c r="AI13" s="19"/>
      <c r="AJ13" s="19" t="n">
        <v>0.255528532906584</v>
      </c>
      <c r="AK13" s="19" t="n">
        <v>0.137324525188068</v>
      </c>
      <c r="AL13" s="19" t="n">
        <v>0.198541334632742</v>
      </c>
      <c r="AM13" s="19" t="n">
        <v>0.132879323638792</v>
      </c>
      <c r="AN13" s="19" t="n">
        <v>0.138422960459646</v>
      </c>
      <c r="AO13" s="19" t="n">
        <v>0.183844597025671</v>
      </c>
      <c r="AP13" s="19" t="n">
        <v>0.129790258112052</v>
      </c>
    </row>
    <row r="14">
      <c r="B14" s="20" t="s">
        <v>553</v>
      </c>
      <c r="C14" s="19" t="n">
        <v>0.161597045218161</v>
      </c>
      <c r="D14" s="19" t="n">
        <v>0.180341050180323</v>
      </c>
      <c r="E14" s="19" t="n">
        <v>0.137706129365845</v>
      </c>
      <c r="F14" s="19"/>
      <c r="G14" s="19" t="n">
        <v>0.100967788566564</v>
      </c>
      <c r="H14" s="19" t="n">
        <v>0.17887817074442</v>
      </c>
      <c r="I14" s="19" t="n">
        <v>0.196008936084515</v>
      </c>
      <c r="J14" s="19" t="n">
        <v>0.157515565057076</v>
      </c>
      <c r="K14" s="19" t="n">
        <v>0.150958399378901</v>
      </c>
      <c r="L14" s="19" t="n">
        <v>0.0326592861327807</v>
      </c>
      <c r="M14" s="19"/>
      <c r="N14" s="19" t="n">
        <v>0.0960739697314346</v>
      </c>
      <c r="O14" s="19" t="n">
        <v>0.174683340294325</v>
      </c>
      <c r="P14" s="19" t="n">
        <v>0.0639140134331668</v>
      </c>
      <c r="Q14" s="19" t="n">
        <v>0.206382519915561</v>
      </c>
      <c r="R14" s="19" t="n">
        <v>0.207972407942594</v>
      </c>
      <c r="S14" s="19"/>
      <c r="T14" s="19" t="n">
        <v>0.0951093194523737</v>
      </c>
      <c r="U14" s="19" t="n">
        <v>0.159492675301274</v>
      </c>
      <c r="V14" s="19" t="n">
        <v>0.127256276522211</v>
      </c>
      <c r="W14" s="19" t="n">
        <v>0.187275689938997</v>
      </c>
      <c r="X14" s="19"/>
      <c r="Y14" s="19" t="n">
        <v>0.165639395729225</v>
      </c>
      <c r="Z14" s="19" t="n">
        <v>0.14516111736686</v>
      </c>
      <c r="AA14" s="19" t="s">
        <v>118</v>
      </c>
      <c r="AB14" s="19" t="s">
        <v>118</v>
      </c>
      <c r="AC14" s="19" t="s">
        <v>118</v>
      </c>
      <c r="AD14" s="19" t="s">
        <v>118</v>
      </c>
      <c r="AE14" s="19"/>
      <c r="AF14" s="19" t="n">
        <v>0.153803840826952</v>
      </c>
      <c r="AG14" s="19"/>
      <c r="AH14" s="19" t="n">
        <v>0.170275972229461</v>
      </c>
      <c r="AI14" s="19"/>
      <c r="AJ14" s="19" t="n">
        <v>0.224782292261199</v>
      </c>
      <c r="AK14" s="19" t="n">
        <v>0.16604533983678</v>
      </c>
      <c r="AL14" s="19" t="n">
        <v>0.153698924480489</v>
      </c>
      <c r="AM14" s="19" t="n">
        <v>0.12242054283721</v>
      </c>
      <c r="AN14" s="19" t="n">
        <v>0.0983990551945507</v>
      </c>
      <c r="AO14" s="19" t="n">
        <v>0.126662533646327</v>
      </c>
      <c r="AP14" s="19" t="n">
        <v>0.133649256114198</v>
      </c>
    </row>
    <row r="15">
      <c r="B15" s="20" t="s">
        <v>555</v>
      </c>
      <c r="C15" s="19" t="n">
        <v>0.126358619123534</v>
      </c>
      <c r="D15" s="19" t="n">
        <v>0.165148890394772</v>
      </c>
      <c r="E15" s="19" t="n">
        <v>0.07691693850616</v>
      </c>
      <c r="F15" s="19"/>
      <c r="G15" s="19" t="n">
        <v>0.129830162734334</v>
      </c>
      <c r="H15" s="19" t="n">
        <v>0.119138613288421</v>
      </c>
      <c r="I15" s="19" t="n">
        <v>0.149496652455145</v>
      </c>
      <c r="J15" s="19" t="n">
        <v>0.0977055826247731</v>
      </c>
      <c r="K15" s="19" t="n">
        <v>0.154195385775405</v>
      </c>
      <c r="L15" s="19" t="n">
        <v>0.0993231000709823</v>
      </c>
      <c r="M15" s="19"/>
      <c r="N15" s="19" t="n">
        <v>0.0591769345135149</v>
      </c>
      <c r="O15" s="19" t="n">
        <v>0.120933959894969</v>
      </c>
      <c r="P15" s="19" t="n">
        <v>0.0869065834572852</v>
      </c>
      <c r="Q15" s="19" t="n">
        <v>0.128535736305414</v>
      </c>
      <c r="R15" s="19" t="n">
        <v>0.191855044584526</v>
      </c>
      <c r="S15" s="19"/>
      <c r="T15" s="19" t="n">
        <v>0.240607736116644</v>
      </c>
      <c r="U15" s="19" t="n">
        <v>0.114238727615419</v>
      </c>
      <c r="V15" s="19" t="n">
        <v>0.0817957863622821</v>
      </c>
      <c r="W15" s="19" t="n">
        <v>0.141157392433237</v>
      </c>
      <c r="X15" s="19"/>
      <c r="Y15" s="19" t="n">
        <v>0.121284213517898</v>
      </c>
      <c r="Z15" s="19" t="n">
        <v>0.146990814227397</v>
      </c>
      <c r="AA15" s="19" t="s">
        <v>118</v>
      </c>
      <c r="AB15" s="19" t="s">
        <v>118</v>
      </c>
      <c r="AC15" s="19" t="s">
        <v>118</v>
      </c>
      <c r="AD15" s="19" t="s">
        <v>118</v>
      </c>
      <c r="AE15" s="19"/>
      <c r="AF15" s="19" t="n">
        <v>0.154483640115162</v>
      </c>
      <c r="AG15" s="19"/>
      <c r="AH15" s="19" t="n">
        <v>0.131486578056529</v>
      </c>
      <c r="AI15" s="19"/>
      <c r="AJ15" s="19" t="n">
        <v>0.174575483871131</v>
      </c>
      <c r="AK15" s="19" t="n">
        <v>0.0790099038668624</v>
      </c>
      <c r="AL15" s="19" t="n">
        <v>0.104880676151118</v>
      </c>
      <c r="AM15" s="19" t="n">
        <v>0.159598385029298</v>
      </c>
      <c r="AN15" s="19" t="n">
        <v>0.0425485183554747</v>
      </c>
      <c r="AO15" s="19" t="n">
        <v>0.133589598573859</v>
      </c>
      <c r="AP15" s="19" t="n">
        <v>0.128407104276595</v>
      </c>
    </row>
    <row r="16">
      <c r="B16" s="20" t="s">
        <v>81</v>
      </c>
      <c r="C16" s="21" t="n">
        <v>0.124624639704202</v>
      </c>
      <c r="D16" s="21" t="n">
        <v>0.109339837397506</v>
      </c>
      <c r="E16" s="21" t="n">
        <v>0.144106491446437</v>
      </c>
      <c r="F16" s="21"/>
      <c r="G16" s="21" t="n">
        <v>0.018997087318778</v>
      </c>
      <c r="H16" s="21" t="n">
        <v>0.10987346283438</v>
      </c>
      <c r="I16" s="21" t="n">
        <v>0.131839901043361</v>
      </c>
      <c r="J16" s="21" t="n">
        <v>0.165072669301412</v>
      </c>
      <c r="K16" s="21" t="n">
        <v>0.108718619744022</v>
      </c>
      <c r="L16" s="21" t="n">
        <v>0.251533476186412</v>
      </c>
      <c r="M16" s="21"/>
      <c r="N16" s="21" t="n">
        <v>0.34584506338805</v>
      </c>
      <c r="O16" s="21" t="n">
        <v>0.135043688233853</v>
      </c>
      <c r="P16" s="21" t="n">
        <v>0.140737728607113</v>
      </c>
      <c r="Q16" s="21" t="n">
        <v>0.0999964076230822</v>
      </c>
      <c r="R16" s="21" t="n">
        <v>0.0982013270731198</v>
      </c>
      <c r="S16" s="21"/>
      <c r="T16" s="21" t="n">
        <v>0</v>
      </c>
      <c r="U16" s="21" t="n">
        <v>0.16765557252894</v>
      </c>
      <c r="V16" s="21" t="n">
        <v>0.111315156458532</v>
      </c>
      <c r="W16" s="21" t="n">
        <v>0.118309081949463</v>
      </c>
      <c r="X16" s="21"/>
      <c r="Y16" s="21" t="n">
        <v>0.127274125132019</v>
      </c>
      <c r="Z16" s="21" t="n">
        <v>0.113852008479995</v>
      </c>
      <c r="AA16" s="21" t="s">
        <v>118</v>
      </c>
      <c r="AB16" s="21" t="s">
        <v>118</v>
      </c>
      <c r="AC16" s="21" t="s">
        <v>118</v>
      </c>
      <c r="AD16" s="21" t="s">
        <v>118</v>
      </c>
      <c r="AE16" s="21"/>
      <c r="AF16" s="21" t="n">
        <v>0.149500957641646</v>
      </c>
      <c r="AG16" s="21"/>
      <c r="AH16" s="21" t="n">
        <v>0.119684165365091</v>
      </c>
      <c r="AI16" s="21"/>
      <c r="AJ16" s="21" t="n">
        <v>0.0670150401340311</v>
      </c>
      <c r="AK16" s="21" t="n">
        <v>0.138272024756465</v>
      </c>
      <c r="AL16" s="21" t="n">
        <v>0.106729894901806</v>
      </c>
      <c r="AM16" s="21" t="n">
        <v>0.219896573898149</v>
      </c>
      <c r="AN16" s="21" t="n">
        <v>0.167419952274733</v>
      </c>
      <c r="AO16" s="21" t="n">
        <v>0.207389042999275</v>
      </c>
      <c r="AP16" s="21" t="n">
        <v>0.0787655324953142</v>
      </c>
    </row>
    <row r="17">
      <c r="B17" s="18" t="s">
        <v>224</v>
      </c>
    </row>
    <row r="18">
      <c r="B18" t="s">
        <v>65</v>
      </c>
    </row>
    <row r="19">
      <c r="B19" t="s">
        <v>66</v>
      </c>
    </row>
    <row r="21">
      <c r="B21" s="9" t="str">
        <f>=HYPERLINK("#'Contents'!A1", "Return to Contents")</f>
      </c>
    </row>
  </sheetData>
  <mergeCells count="9">
    <mergeCell ref="D5:E5"/>
    <mergeCell ref="G5:L5"/>
    <mergeCell ref="N5:R5"/>
    <mergeCell ref="T5:W5"/>
    <mergeCell ref="Y5:AD5"/>
    <mergeCell ref="AF5:AF5"/>
    <mergeCell ref="AH5:AH5"/>
    <mergeCell ref="AJ5:AP5"/>
    <mergeCell ref="D2:AJ2"/>
  </mergeCells>
  <pageMargins left="0.7" right="0.7" top="0.75" bottom="0.75" header="0.3" footer="0.3"/>
  <pageSetup paperSize="9" orientation="portrait" horizontalDpi="300" verticalDpi="300" r:id="rId2"/>
  <drawing r:id="rId1"/>
</worksheet>
</file>

<file path=xl/worksheets/sheet17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2.21" hidden="0" customWidth="1"/>
    <col min="20" max="20" width="10.71" hidden="0" customWidth="1"/>
    <col min="21" max="21" width="10.71" hidden="0" customWidth="1"/>
    <col min="22" max="22" width="10.71" hidden="0" customWidth="1"/>
    <col min="23" max="23" width="10.71" hidden="0" customWidth="1"/>
    <col min="24" max="24" width="2.2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2.21" hidden="0" customWidth="1"/>
    <col min="34" max="34" width="10.71" hidden="0" customWidth="1"/>
    <col min="35" max="35" width="2.2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s>
  <sheetData>
    <row r="2" ht="40" customHeight="1">
      <c r="D2" s="16" t="s">
        <v>558</v>
      </c>
    </row>
    <row r="5" ht="30" customHeight="1">
      <c r="B5" s="17"/>
      <c r="C5" s="17"/>
      <c r="D5" s="17" t="s">
        <v>51</v>
      </c>
      <c r="E5" s="17"/>
      <c r="F5" s="17"/>
      <c r="G5" s="17" t="s">
        <v>52</v>
      </c>
      <c r="H5" s="17"/>
      <c r="I5" s="17"/>
      <c r="J5" s="17"/>
      <c r="K5" s="17"/>
      <c r="L5" s="17"/>
      <c r="M5" s="17"/>
      <c r="N5" s="17" t="s">
        <v>53</v>
      </c>
      <c r="O5" s="17"/>
      <c r="P5" s="17"/>
      <c r="Q5" s="17"/>
      <c r="R5" s="17"/>
      <c r="S5" s="17"/>
      <c r="T5" s="17" t="s">
        <v>54</v>
      </c>
      <c r="U5" s="17"/>
      <c r="V5" s="17"/>
      <c r="W5" s="17"/>
      <c r="X5" s="17"/>
      <c r="Y5" s="17" t="s">
        <v>55</v>
      </c>
      <c r="Z5" s="17"/>
      <c r="AA5" s="17"/>
      <c r="AB5" s="17"/>
      <c r="AC5" s="17"/>
      <c r="AD5" s="17"/>
      <c r="AE5" s="17"/>
      <c r="AF5" s="17" t="s">
        <v>42</v>
      </c>
      <c r="AG5" s="17"/>
      <c r="AH5" s="17" t="s">
        <v>43</v>
      </c>
      <c r="AI5" s="17"/>
      <c r="AJ5" s="17" t="s">
        <v>56</v>
      </c>
      <c r="AK5" s="17"/>
      <c r="AL5" s="17"/>
      <c r="AM5" s="17"/>
      <c r="AN5" s="17"/>
      <c r="AO5" s="17"/>
      <c r="AP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R6" s="13" t="s">
        <v>31</v>
      </c>
      <c r="T6" s="13" t="s">
        <v>32</v>
      </c>
      <c r="U6" s="13" t="s">
        <v>33</v>
      </c>
      <c r="V6" s="13" t="s">
        <v>34</v>
      </c>
      <c r="W6" s="13" t="s">
        <v>35</v>
      </c>
      <c r="Y6" s="13" t="s">
        <v>36</v>
      </c>
      <c r="Z6" s="13" t="s">
        <v>37</v>
      </c>
      <c r="AA6" s="13" t="s">
        <v>38</v>
      </c>
      <c r="AB6" s="13" t="s">
        <v>39</v>
      </c>
      <c r="AC6" s="13" t="s">
        <v>40</v>
      </c>
      <c r="AD6" s="13" t="s">
        <v>41</v>
      </c>
      <c r="AF6" s="13" t="s">
        <v>42</v>
      </c>
      <c r="AH6" s="13" t="s">
        <v>43</v>
      </c>
      <c r="AJ6" s="13" t="s">
        <v>44</v>
      </c>
      <c r="AK6" s="13" t="s">
        <v>45</v>
      </c>
      <c r="AL6" s="13" t="s">
        <v>46</v>
      </c>
      <c r="AM6" s="13" t="s">
        <v>47</v>
      </c>
      <c r="AN6" s="13" t="s">
        <v>48</v>
      </c>
      <c r="AO6" s="13" t="s">
        <v>49</v>
      </c>
      <c r="AP6" s="13" t="s">
        <v>50</v>
      </c>
    </row>
    <row r="7" ht="30" customHeight="1">
      <c r="B7" s="11" t="s">
        <v>19</v>
      </c>
      <c r="C7" s="11" t="n">
        <v>578</v>
      </c>
      <c r="D7" s="11" t="n">
        <v>302</v>
      </c>
      <c r="E7" s="11" t="n">
        <v>276</v>
      </c>
      <c r="F7" s="11"/>
      <c r="G7" s="11" t="n">
        <v>60</v>
      </c>
      <c r="H7" s="11" t="n">
        <v>151</v>
      </c>
      <c r="I7" s="11" t="n">
        <v>156</v>
      </c>
      <c r="J7" s="11" t="n">
        <v>128</v>
      </c>
      <c r="K7" s="11" t="n">
        <v>64</v>
      </c>
      <c r="L7" s="11" t="n">
        <v>19</v>
      </c>
      <c r="M7" s="11"/>
      <c r="N7" s="11" t="n">
        <v>17</v>
      </c>
      <c r="O7" s="11" t="n">
        <v>78</v>
      </c>
      <c r="P7" s="11" t="n">
        <v>111</v>
      </c>
      <c r="Q7" s="11" t="n">
        <v>238</v>
      </c>
      <c r="R7" s="11" t="n">
        <v>133</v>
      </c>
      <c r="S7" s="11"/>
      <c r="T7" s="11" t="n">
        <v>21</v>
      </c>
      <c r="U7" s="11" t="n">
        <v>50</v>
      </c>
      <c r="V7" s="11" t="n">
        <v>97</v>
      </c>
      <c r="W7" s="11" t="n">
        <v>370</v>
      </c>
      <c r="X7" s="11"/>
      <c r="Y7" s="11" t="n">
        <v>473</v>
      </c>
      <c r="Z7" s="11" t="n">
        <v>105</v>
      </c>
      <c r="AA7" s="11" t="s">
        <v>117</v>
      </c>
      <c r="AB7" s="11" t="s">
        <v>117</v>
      </c>
      <c r="AC7" s="11" t="s">
        <v>117</v>
      </c>
      <c r="AD7" s="11" t="s">
        <v>117</v>
      </c>
      <c r="AE7" s="11"/>
      <c r="AF7" s="11" t="n">
        <v>279</v>
      </c>
      <c r="AG7" s="11"/>
      <c r="AH7" s="11" t="n">
        <v>545</v>
      </c>
      <c r="AI7" s="11"/>
      <c r="AJ7" s="11" t="n">
        <v>169</v>
      </c>
      <c r="AK7" s="11" t="n">
        <v>88</v>
      </c>
      <c r="AL7" s="11" t="n">
        <v>120</v>
      </c>
      <c r="AM7" s="11" t="n">
        <v>60</v>
      </c>
      <c r="AN7" s="11" t="n">
        <v>33</v>
      </c>
      <c r="AO7" s="11" t="n">
        <v>61</v>
      </c>
      <c r="AP7" s="11" t="n">
        <v>47</v>
      </c>
    </row>
    <row r="8" ht="30" customHeight="1">
      <c r="B8" s="12" t="s">
        <v>20</v>
      </c>
      <c r="C8" s="12" t="n">
        <v>528</v>
      </c>
      <c r="D8" s="12" t="n">
        <v>296</v>
      </c>
      <c r="E8" s="12" t="n">
        <v>232</v>
      </c>
      <c r="F8" s="12"/>
      <c r="G8" s="12" t="n">
        <v>51</v>
      </c>
      <c r="H8" s="12" t="n">
        <v>139</v>
      </c>
      <c r="I8" s="12" t="n">
        <v>130</v>
      </c>
      <c r="J8" s="12" t="n">
        <v>122</v>
      </c>
      <c r="K8" s="12" t="n">
        <v>67</v>
      </c>
      <c r="L8" s="12" t="n">
        <v>20</v>
      </c>
      <c r="M8" s="12"/>
      <c r="N8" s="12" t="n">
        <v>20</v>
      </c>
      <c r="O8" s="12" t="n">
        <v>87</v>
      </c>
      <c r="P8" s="12" t="n">
        <v>132</v>
      </c>
      <c r="Q8" s="12" t="n">
        <v>187</v>
      </c>
      <c r="R8" s="12" t="n">
        <v>102</v>
      </c>
      <c r="S8" s="12"/>
      <c r="T8" s="12" t="n">
        <v>20</v>
      </c>
      <c r="U8" s="12" t="n">
        <v>49</v>
      </c>
      <c r="V8" s="12" t="n">
        <v>98</v>
      </c>
      <c r="W8" s="12" t="n">
        <v>322</v>
      </c>
      <c r="X8" s="12"/>
      <c r="Y8" s="12" t="n">
        <v>424</v>
      </c>
      <c r="Z8" s="12" t="n">
        <v>104</v>
      </c>
      <c r="AA8" s="12" t="s">
        <v>117</v>
      </c>
      <c r="AB8" s="12" t="s">
        <v>117</v>
      </c>
      <c r="AC8" s="12" t="s">
        <v>117</v>
      </c>
      <c r="AD8" s="12" t="s">
        <v>117</v>
      </c>
      <c r="AE8" s="12"/>
      <c r="AF8" s="12" t="n">
        <v>262</v>
      </c>
      <c r="AG8" s="12"/>
      <c r="AH8" s="12" t="n">
        <v>497</v>
      </c>
      <c r="AI8" s="12"/>
      <c r="AJ8" s="12" t="n">
        <v>137</v>
      </c>
      <c r="AK8" s="12" t="n">
        <v>81</v>
      </c>
      <c r="AL8" s="12" t="n">
        <v>99</v>
      </c>
      <c r="AM8" s="12" t="n">
        <v>59</v>
      </c>
      <c r="AN8" s="12" t="n">
        <v>37</v>
      </c>
      <c r="AO8" s="12" t="n">
        <v>52</v>
      </c>
      <c r="AP8" s="12" t="n">
        <v>64</v>
      </c>
    </row>
    <row r="9">
      <c r="B9" s="20" t="s">
        <v>554</v>
      </c>
      <c r="C9" s="19" t="n">
        <v>0.377509138698071</v>
      </c>
      <c r="D9" s="19" t="n">
        <v>0.312470052507615</v>
      </c>
      <c r="E9" s="19" t="n">
        <v>0.460407288715875</v>
      </c>
      <c r="F9" s="19"/>
      <c r="G9" s="19" t="n">
        <v>0.293063530268838</v>
      </c>
      <c r="H9" s="19" t="n">
        <v>0.360747176856788</v>
      </c>
      <c r="I9" s="19" t="n">
        <v>0.27901182864285</v>
      </c>
      <c r="J9" s="19" t="n">
        <v>0.457804156263716</v>
      </c>
      <c r="K9" s="19" t="n">
        <v>0.484275547447007</v>
      </c>
      <c r="L9" s="19" t="n">
        <v>0.49940144441339</v>
      </c>
      <c r="M9" s="19"/>
      <c r="N9" s="19" t="n">
        <v>0.713691255310043</v>
      </c>
      <c r="O9" s="19" t="n">
        <v>0.396232340494417</v>
      </c>
      <c r="P9" s="19" t="n">
        <v>0.368613485495722</v>
      </c>
      <c r="Q9" s="19" t="n">
        <v>0.388183178667035</v>
      </c>
      <c r="R9" s="19" t="n">
        <v>0.284216003337222</v>
      </c>
      <c r="S9" s="19"/>
      <c r="T9" s="19" t="n">
        <v>0.324006938428109</v>
      </c>
      <c r="U9" s="19" t="n">
        <v>0.400056943258832</v>
      </c>
      <c r="V9" s="19" t="n">
        <v>0.512348233369208</v>
      </c>
      <c r="W9" s="19" t="n">
        <v>0.334985300104515</v>
      </c>
      <c r="X9" s="19"/>
      <c r="Y9" s="19" t="n">
        <v>0.357607178294896</v>
      </c>
      <c r="Z9" s="19" t="n">
        <v>0.458429183704243</v>
      </c>
      <c r="AA9" s="19" t="s">
        <v>118</v>
      </c>
      <c r="AB9" s="19" t="s">
        <v>118</v>
      </c>
      <c r="AC9" s="19" t="s">
        <v>118</v>
      </c>
      <c r="AD9" s="19" t="s">
        <v>118</v>
      </c>
      <c r="AE9" s="19"/>
      <c r="AF9" s="19" t="n">
        <v>0.40086606874115</v>
      </c>
      <c r="AG9" s="19"/>
      <c r="AH9" s="19" t="n">
        <v>0.388170219310083</v>
      </c>
      <c r="AI9" s="19"/>
      <c r="AJ9" s="19" t="n">
        <v>0.342791222655348</v>
      </c>
      <c r="AK9" s="19" t="n">
        <v>0.404127153045125</v>
      </c>
      <c r="AL9" s="19" t="n">
        <v>0.294350335644019</v>
      </c>
      <c r="AM9" s="19" t="n">
        <v>0.27018964908606</v>
      </c>
      <c r="AN9" s="19" t="n">
        <v>0.591878211553495</v>
      </c>
      <c r="AO9" s="19" t="n">
        <v>0.379481547664687</v>
      </c>
      <c r="AP9" s="19" t="n">
        <v>0.521945832590765</v>
      </c>
    </row>
    <row r="10">
      <c r="B10" s="20" t="s">
        <v>550</v>
      </c>
      <c r="C10" s="19" t="n">
        <v>0.205682688441045</v>
      </c>
      <c r="D10" s="19" t="n">
        <v>0.248319149286604</v>
      </c>
      <c r="E10" s="19" t="n">
        <v>0.151338694168844</v>
      </c>
      <c r="F10" s="19"/>
      <c r="G10" s="19" t="n">
        <v>0.180252543690838</v>
      </c>
      <c r="H10" s="19" t="n">
        <v>0.23529048816135</v>
      </c>
      <c r="I10" s="19" t="n">
        <v>0.232708182556463</v>
      </c>
      <c r="J10" s="19" t="n">
        <v>0.160125414997942</v>
      </c>
      <c r="K10" s="19" t="n">
        <v>0.221440044882589</v>
      </c>
      <c r="L10" s="19" t="n">
        <v>0.115422250106969</v>
      </c>
      <c r="M10" s="19"/>
      <c r="N10" s="19" t="n">
        <v>0</v>
      </c>
      <c r="O10" s="19" t="n">
        <v>0.14015903822273</v>
      </c>
      <c r="P10" s="19" t="n">
        <v>0.21214116708053</v>
      </c>
      <c r="Q10" s="19" t="n">
        <v>0.222900922845353</v>
      </c>
      <c r="R10" s="19" t="n">
        <v>0.263015215971374</v>
      </c>
      <c r="S10" s="19"/>
      <c r="T10" s="19" t="n">
        <v>0.144409875900473</v>
      </c>
      <c r="U10" s="19" t="n">
        <v>0.101436236878607</v>
      </c>
      <c r="V10" s="19" t="n">
        <v>0.107836599489588</v>
      </c>
      <c r="W10" s="19" t="n">
        <v>0.250591625511026</v>
      </c>
      <c r="X10" s="19"/>
      <c r="Y10" s="19" t="n">
        <v>0.210929773175363</v>
      </c>
      <c r="Z10" s="19" t="n">
        <v>0.18434839150493</v>
      </c>
      <c r="AA10" s="19" t="s">
        <v>118</v>
      </c>
      <c r="AB10" s="19" t="s">
        <v>118</v>
      </c>
      <c r="AC10" s="19" t="s">
        <v>118</v>
      </c>
      <c r="AD10" s="19" t="s">
        <v>118</v>
      </c>
      <c r="AE10" s="19"/>
      <c r="AF10" s="19" t="n">
        <v>0.167138029367405</v>
      </c>
      <c r="AG10" s="19"/>
      <c r="AH10" s="19" t="n">
        <v>0.203482005299335</v>
      </c>
      <c r="AI10" s="19"/>
      <c r="AJ10" s="19" t="n">
        <v>0.259167103014511</v>
      </c>
      <c r="AK10" s="19" t="n">
        <v>0.190769349145141</v>
      </c>
      <c r="AL10" s="19" t="n">
        <v>0.213535253108789</v>
      </c>
      <c r="AM10" s="19" t="n">
        <v>0.262233715686682</v>
      </c>
      <c r="AN10" s="19" t="n">
        <v>0.0425485183554747</v>
      </c>
      <c r="AO10" s="19" t="n">
        <v>0.204001658800211</v>
      </c>
      <c r="AP10" s="19" t="n">
        <v>0.140578157071652</v>
      </c>
    </row>
    <row r="11">
      <c r="B11" s="20" t="s">
        <v>549</v>
      </c>
      <c r="C11" s="19" t="n">
        <v>0.169514336145322</v>
      </c>
      <c r="D11" s="19" t="n">
        <v>0.19311235355501</v>
      </c>
      <c r="E11" s="19" t="n">
        <v>0.139436545974308</v>
      </c>
      <c r="F11" s="19"/>
      <c r="G11" s="19" t="n">
        <v>0.212555386951029</v>
      </c>
      <c r="H11" s="19" t="n">
        <v>0.184541377884836</v>
      </c>
      <c r="I11" s="19" t="n">
        <v>0.162607087606516</v>
      </c>
      <c r="J11" s="19" t="n">
        <v>0.158576570784199</v>
      </c>
      <c r="K11" s="19" t="n">
        <v>0.140256553101587</v>
      </c>
      <c r="L11" s="19" t="n">
        <v>0.16630211542601</v>
      </c>
      <c r="M11" s="19"/>
      <c r="N11" s="19" t="n">
        <v>0.152345900416174</v>
      </c>
      <c r="O11" s="19" t="n">
        <v>0.191549913335592</v>
      </c>
      <c r="P11" s="19" t="n">
        <v>0.176710812312803</v>
      </c>
      <c r="Q11" s="19" t="n">
        <v>0.163121584732011</v>
      </c>
      <c r="R11" s="19" t="n">
        <v>0.157473571426411</v>
      </c>
      <c r="S11" s="19"/>
      <c r="T11" s="19" t="n">
        <v>0.231194008175228</v>
      </c>
      <c r="U11" s="19" t="n">
        <v>0.174681489647737</v>
      </c>
      <c r="V11" s="19" t="n">
        <v>0.116972395585308</v>
      </c>
      <c r="W11" s="19" t="n">
        <v>0.17888746145341</v>
      </c>
      <c r="X11" s="19"/>
      <c r="Y11" s="19" t="n">
        <v>0.163398240135765</v>
      </c>
      <c r="Z11" s="19" t="n">
        <v>0.194381975027591</v>
      </c>
      <c r="AA11" s="19" t="s">
        <v>118</v>
      </c>
      <c r="AB11" s="19" t="s">
        <v>118</v>
      </c>
      <c r="AC11" s="19" t="s">
        <v>118</v>
      </c>
      <c r="AD11" s="19" t="s">
        <v>118</v>
      </c>
      <c r="AE11" s="19"/>
      <c r="AF11" s="19" t="n">
        <v>0.148834632314242</v>
      </c>
      <c r="AG11" s="19"/>
      <c r="AH11" s="19" t="n">
        <v>0.172271312747696</v>
      </c>
      <c r="AI11" s="19"/>
      <c r="AJ11" s="19" t="n">
        <v>0.136534850597065</v>
      </c>
      <c r="AK11" s="19" t="n">
        <v>0.205092820865435</v>
      </c>
      <c r="AL11" s="19" t="n">
        <v>0.204793028627655</v>
      </c>
      <c r="AM11" s="19" t="n">
        <v>0.218454988628162</v>
      </c>
      <c r="AN11" s="19" t="n">
        <v>0.162320382722887</v>
      </c>
      <c r="AO11" s="19" t="n">
        <v>0.116978999372867</v>
      </c>
      <c r="AP11" s="19" t="n">
        <v>0.141210352809742</v>
      </c>
    </row>
    <row r="12">
      <c r="B12" s="20" t="s">
        <v>553</v>
      </c>
      <c r="C12" s="19" t="n">
        <v>0.140888620778376</v>
      </c>
      <c r="D12" s="19" t="n">
        <v>0.171809086815658</v>
      </c>
      <c r="E12" s="19" t="n">
        <v>0.101477712933315</v>
      </c>
      <c r="F12" s="19"/>
      <c r="G12" s="19" t="n">
        <v>0.0954217660454656</v>
      </c>
      <c r="H12" s="19" t="n">
        <v>0.158538843705242</v>
      </c>
      <c r="I12" s="19" t="n">
        <v>0.194894238555457</v>
      </c>
      <c r="J12" s="19" t="n">
        <v>0.126737192107292</v>
      </c>
      <c r="K12" s="19" t="n">
        <v>0.092033608685721</v>
      </c>
      <c r="L12" s="19" t="n">
        <v>0.0326592861327807</v>
      </c>
      <c r="M12" s="19"/>
      <c r="N12" s="19" t="n">
        <v>0.0389287157503734</v>
      </c>
      <c r="O12" s="19" t="n">
        <v>0.146115386944537</v>
      </c>
      <c r="P12" s="19" t="n">
        <v>0.110434326189979</v>
      </c>
      <c r="Q12" s="19" t="n">
        <v>0.145357245797946</v>
      </c>
      <c r="R12" s="19" t="n">
        <v>0.188200954977994</v>
      </c>
      <c r="S12" s="19"/>
      <c r="T12" s="19" t="n">
        <v>0.266187161402537</v>
      </c>
      <c r="U12" s="19" t="n">
        <v>0.0839986061319521</v>
      </c>
      <c r="V12" s="19" t="n">
        <v>0.106189076964088</v>
      </c>
      <c r="W12" s="19" t="n">
        <v>0.16367772987825</v>
      </c>
      <c r="X12" s="19"/>
      <c r="Y12" s="19" t="n">
        <v>0.148148987437198</v>
      </c>
      <c r="Z12" s="19" t="n">
        <v>0.111368453674663</v>
      </c>
      <c r="AA12" s="19" t="s">
        <v>118</v>
      </c>
      <c r="AB12" s="19" t="s">
        <v>118</v>
      </c>
      <c r="AC12" s="19" t="s">
        <v>118</v>
      </c>
      <c r="AD12" s="19" t="s">
        <v>118</v>
      </c>
      <c r="AE12" s="19"/>
      <c r="AF12" s="19" t="n">
        <v>0.130793952178298</v>
      </c>
      <c r="AG12" s="19"/>
      <c r="AH12" s="19" t="n">
        <v>0.141018839978488</v>
      </c>
      <c r="AI12" s="19"/>
      <c r="AJ12" s="19" t="n">
        <v>0.153721923563241</v>
      </c>
      <c r="AK12" s="19" t="n">
        <v>0.122618140926032</v>
      </c>
      <c r="AL12" s="19" t="n">
        <v>0.186521589179344</v>
      </c>
      <c r="AM12" s="19" t="n">
        <v>0.13034674414898</v>
      </c>
      <c r="AN12" s="19" t="n">
        <v>0.0655013179394704</v>
      </c>
      <c r="AO12" s="19" t="n">
        <v>0.208644085076131</v>
      </c>
      <c r="AP12" s="19" t="n">
        <v>0.063941157674304</v>
      </c>
    </row>
    <row r="13">
      <c r="B13" s="20" t="s">
        <v>552</v>
      </c>
      <c r="C13" s="19" t="n">
        <v>0.131635626459927</v>
      </c>
      <c r="D13" s="19" t="n">
        <v>0.156056279057098</v>
      </c>
      <c r="E13" s="19" t="n">
        <v>0.100509313943716</v>
      </c>
      <c r="F13" s="19"/>
      <c r="G13" s="19" t="n">
        <v>0.213094433322562</v>
      </c>
      <c r="H13" s="19" t="n">
        <v>0.162489475872646</v>
      </c>
      <c r="I13" s="19" t="n">
        <v>0.168805496967348</v>
      </c>
      <c r="J13" s="19" t="n">
        <v>0.0761922096743079</v>
      </c>
      <c r="K13" s="19" t="n">
        <v>0.0548973348114412</v>
      </c>
      <c r="L13" s="19" t="n">
        <v>0.0660782411303658</v>
      </c>
      <c r="M13" s="19"/>
      <c r="N13" s="19" t="n">
        <v>0</v>
      </c>
      <c r="O13" s="19" t="n">
        <v>0.100689072472165</v>
      </c>
      <c r="P13" s="19" t="n">
        <v>0.0894722307540686</v>
      </c>
      <c r="Q13" s="19" t="n">
        <v>0.13934888542657</v>
      </c>
      <c r="R13" s="19" t="n">
        <v>0.224864869105197</v>
      </c>
      <c r="S13" s="19"/>
      <c r="T13" s="19" t="n">
        <v>0.237550216211423</v>
      </c>
      <c r="U13" s="19" t="n">
        <v>0.0691851830191514</v>
      </c>
      <c r="V13" s="19" t="n">
        <v>0.085590352676884</v>
      </c>
      <c r="W13" s="19" t="n">
        <v>0.152699864178165</v>
      </c>
      <c r="X13" s="19"/>
      <c r="Y13" s="19" t="n">
        <v>0.13430189760771</v>
      </c>
      <c r="Z13" s="19" t="n">
        <v>0.120794745616708</v>
      </c>
      <c r="AA13" s="19" t="s">
        <v>118</v>
      </c>
      <c r="AB13" s="19" t="s">
        <v>118</v>
      </c>
      <c r="AC13" s="19" t="s">
        <v>118</v>
      </c>
      <c r="AD13" s="19" t="s">
        <v>118</v>
      </c>
      <c r="AE13" s="19"/>
      <c r="AF13" s="19" t="n">
        <v>0.105207040776004</v>
      </c>
      <c r="AG13" s="19"/>
      <c r="AH13" s="19" t="n">
        <v>0.132457257641383</v>
      </c>
      <c r="AI13" s="19"/>
      <c r="AJ13" s="19" t="n">
        <v>0.187059247280577</v>
      </c>
      <c r="AK13" s="19" t="n">
        <v>0.0971111593881062</v>
      </c>
      <c r="AL13" s="19" t="n">
        <v>0.114783991966383</v>
      </c>
      <c r="AM13" s="19" t="n">
        <v>0.199477231885624</v>
      </c>
      <c r="AN13" s="19" t="n">
        <v>0.0287067742842706</v>
      </c>
      <c r="AO13" s="19" t="n">
        <v>0.108403671248092</v>
      </c>
      <c r="AP13" s="19" t="n">
        <v>0.0982874304968673</v>
      </c>
    </row>
    <row r="14">
      <c r="B14" s="20" t="s">
        <v>551</v>
      </c>
      <c r="C14" s="19" t="n">
        <v>0.13058966026741</v>
      </c>
      <c r="D14" s="19" t="n">
        <v>0.143653106389241</v>
      </c>
      <c r="E14" s="19" t="n">
        <v>0.113939126261047</v>
      </c>
      <c r="F14" s="19"/>
      <c r="G14" s="19" t="n">
        <v>0.233334350802432</v>
      </c>
      <c r="H14" s="19" t="n">
        <v>0.142779493201117</v>
      </c>
      <c r="I14" s="19" t="n">
        <v>0.150651899005434</v>
      </c>
      <c r="J14" s="19" t="n">
        <v>0.114701799467453</v>
      </c>
      <c r="K14" s="19" t="n">
        <v>0.0570678846573325</v>
      </c>
      <c r="L14" s="19" t="n">
        <v>0</v>
      </c>
      <c r="M14" s="19"/>
      <c r="N14" s="19" t="n">
        <v>0.0591769345135149</v>
      </c>
      <c r="O14" s="19" t="n">
        <v>0.145953925696733</v>
      </c>
      <c r="P14" s="19" t="n">
        <v>0.151629671408453</v>
      </c>
      <c r="Q14" s="19" t="n">
        <v>0.106538335178475</v>
      </c>
      <c r="R14" s="19" t="n">
        <v>0.149125556162771</v>
      </c>
      <c r="S14" s="19"/>
      <c r="T14" s="19" t="n">
        <v>0.121101122837163</v>
      </c>
      <c r="U14" s="19" t="n">
        <v>0.137546108182935</v>
      </c>
      <c r="V14" s="19" t="n">
        <v>0.115019516989001</v>
      </c>
      <c r="W14" s="19" t="n">
        <v>0.136451259811931</v>
      </c>
      <c r="X14" s="19"/>
      <c r="Y14" s="19" t="n">
        <v>0.137307454121979</v>
      </c>
      <c r="Z14" s="19" t="n">
        <v>0.103275558036198</v>
      </c>
      <c r="AA14" s="19" t="s">
        <v>118</v>
      </c>
      <c r="AB14" s="19" t="s">
        <v>118</v>
      </c>
      <c r="AC14" s="19" t="s">
        <v>118</v>
      </c>
      <c r="AD14" s="19" t="s">
        <v>118</v>
      </c>
      <c r="AE14" s="19"/>
      <c r="AF14" s="19" t="n">
        <v>0.146616605590976</v>
      </c>
      <c r="AG14" s="19"/>
      <c r="AH14" s="19" t="n">
        <v>0.130125982567425</v>
      </c>
      <c r="AI14" s="19"/>
      <c r="AJ14" s="19" t="n">
        <v>0.143266736230432</v>
      </c>
      <c r="AK14" s="19" t="n">
        <v>0.105990062862553</v>
      </c>
      <c r="AL14" s="19" t="n">
        <v>0.151461951090894</v>
      </c>
      <c r="AM14" s="19" t="n">
        <v>0.194323678662823</v>
      </c>
      <c r="AN14" s="19" t="n">
        <v>0</v>
      </c>
      <c r="AO14" s="19" t="n">
        <v>0.111500592916063</v>
      </c>
      <c r="AP14" s="19" t="n">
        <v>0.133752496378105</v>
      </c>
    </row>
    <row r="15">
      <c r="B15" s="20" t="s">
        <v>555</v>
      </c>
      <c r="C15" s="19" t="n">
        <v>0.102070222387789</v>
      </c>
      <c r="D15" s="19" t="n">
        <v>0.120686483727975</v>
      </c>
      <c r="E15" s="19" t="n">
        <v>0.0783421272415838</v>
      </c>
      <c r="F15" s="19"/>
      <c r="G15" s="19" t="n">
        <v>0.153894852226699</v>
      </c>
      <c r="H15" s="19" t="n">
        <v>0.115923943486508</v>
      </c>
      <c r="I15" s="19" t="n">
        <v>0.0810579611847881</v>
      </c>
      <c r="J15" s="19" t="n">
        <v>0.0676694872550973</v>
      </c>
      <c r="K15" s="19" t="n">
        <v>0.153572731378286</v>
      </c>
      <c r="L15" s="19" t="n">
        <v>0.0504917715802243</v>
      </c>
      <c r="M15" s="19"/>
      <c r="N15" s="19" t="n">
        <v>0.0591769345135149</v>
      </c>
      <c r="O15" s="19" t="n">
        <v>0.0517467464093614</v>
      </c>
      <c r="P15" s="19" t="n">
        <v>0.0858311602083172</v>
      </c>
      <c r="Q15" s="19" t="n">
        <v>0.106119538315318</v>
      </c>
      <c r="R15" s="19" t="n">
        <v>0.16779623372022</v>
      </c>
      <c r="S15" s="19"/>
      <c r="T15" s="19" t="n">
        <v>0.269685233192869</v>
      </c>
      <c r="U15" s="19" t="n">
        <v>0.105296163627739</v>
      </c>
      <c r="V15" s="19" t="n">
        <v>0.0524642810118625</v>
      </c>
      <c r="W15" s="19" t="n">
        <v>0.107885822012674</v>
      </c>
      <c r="X15" s="19"/>
      <c r="Y15" s="19" t="n">
        <v>0.105477284886036</v>
      </c>
      <c r="Z15" s="19" t="n">
        <v>0.0882173332697417</v>
      </c>
      <c r="AA15" s="19" t="s">
        <v>118</v>
      </c>
      <c r="AB15" s="19" t="s">
        <v>118</v>
      </c>
      <c r="AC15" s="19" t="s">
        <v>118</v>
      </c>
      <c r="AD15" s="19" t="s">
        <v>118</v>
      </c>
      <c r="AE15" s="19"/>
      <c r="AF15" s="19" t="n">
        <v>0.0954391043124911</v>
      </c>
      <c r="AG15" s="19"/>
      <c r="AH15" s="19" t="n">
        <v>0.101154431631027</v>
      </c>
      <c r="AI15" s="19"/>
      <c r="AJ15" s="19" t="n">
        <v>0.0863071098623314</v>
      </c>
      <c r="AK15" s="19" t="n">
        <v>0.0959181654215515</v>
      </c>
      <c r="AL15" s="19" t="n">
        <v>0.131293916579353</v>
      </c>
      <c r="AM15" s="19" t="n">
        <v>0.203744415169332</v>
      </c>
      <c r="AN15" s="19" t="n">
        <v>0</v>
      </c>
      <c r="AO15" s="19" t="n">
        <v>0.110267424386462</v>
      </c>
      <c r="AP15" s="19" t="n">
        <v>0.0560747549854252</v>
      </c>
    </row>
    <row r="16">
      <c r="B16" s="20" t="s">
        <v>81</v>
      </c>
      <c r="C16" s="21" t="n">
        <v>0.123102870933212</v>
      </c>
      <c r="D16" s="21" t="n">
        <v>0.100980654124068</v>
      </c>
      <c r="E16" s="21" t="n">
        <v>0.151299620844498</v>
      </c>
      <c r="F16" s="21"/>
      <c r="G16" s="21" t="n">
        <v>0.0597906382429953</v>
      </c>
      <c r="H16" s="21" t="n">
        <v>0.094358904764978</v>
      </c>
      <c r="I16" s="21" t="n">
        <v>0.157098279078122</v>
      </c>
      <c r="J16" s="21" t="n">
        <v>0.138257026241548</v>
      </c>
      <c r="K16" s="21" t="n">
        <v>0.0978644264318814</v>
      </c>
      <c r="L16" s="21" t="n">
        <v>0.251533476186412</v>
      </c>
      <c r="M16" s="21"/>
      <c r="N16" s="21" t="n">
        <v>0.133962844273782</v>
      </c>
      <c r="O16" s="21" t="n">
        <v>0.163296663266728</v>
      </c>
      <c r="P16" s="21" t="n">
        <v>0.115180362453922</v>
      </c>
      <c r="Q16" s="21" t="n">
        <v>0.113457568468893</v>
      </c>
      <c r="R16" s="21" t="n">
        <v>0.115290825700677</v>
      </c>
      <c r="S16" s="21"/>
      <c r="T16" s="21" t="n">
        <v>0</v>
      </c>
      <c r="U16" s="21" t="n">
        <v>0.202721474851949</v>
      </c>
      <c r="V16" s="21" t="n">
        <v>0.100159792376556</v>
      </c>
      <c r="W16" s="21" t="n">
        <v>0.115584308524929</v>
      </c>
      <c r="X16" s="21"/>
      <c r="Y16" s="21" t="n">
        <v>0.126669594792129</v>
      </c>
      <c r="Z16" s="21" t="n">
        <v>0.10860080936032</v>
      </c>
      <c r="AA16" s="21" t="s">
        <v>118</v>
      </c>
      <c r="AB16" s="21" t="s">
        <v>118</v>
      </c>
      <c r="AC16" s="21" t="s">
        <v>118</v>
      </c>
      <c r="AD16" s="21" t="s">
        <v>118</v>
      </c>
      <c r="AE16" s="21"/>
      <c r="AF16" s="21" t="n">
        <v>0.132710105184198</v>
      </c>
      <c r="AG16" s="21"/>
      <c r="AH16" s="21" t="n">
        <v>0.11826538771514</v>
      </c>
      <c r="AI16" s="21"/>
      <c r="AJ16" s="21" t="n">
        <v>0.111959702646196</v>
      </c>
      <c r="AK16" s="21" t="n">
        <v>0.149691328985164</v>
      </c>
      <c r="AL16" s="21" t="n">
        <v>0.116728485998966</v>
      </c>
      <c r="AM16" s="21" t="n">
        <v>0.131023456581887</v>
      </c>
      <c r="AN16" s="21" t="n">
        <v>0.151593313499877</v>
      </c>
      <c r="AO16" s="21" t="n">
        <v>0.124249354104651</v>
      </c>
      <c r="AP16" s="21" t="n">
        <v>0.0983489484864773</v>
      </c>
    </row>
    <row r="17">
      <c r="B17" s="18" t="s">
        <v>224</v>
      </c>
    </row>
    <row r="18">
      <c r="B18" t="s">
        <v>65</v>
      </c>
    </row>
    <row r="19">
      <c r="B19" t="s">
        <v>66</v>
      </c>
    </row>
    <row r="21">
      <c r="B21" s="9" t="str">
        <f>=HYPERLINK("#'Contents'!A1", "Return to Contents")</f>
      </c>
    </row>
  </sheetData>
  <mergeCells count="9">
    <mergeCell ref="D5:E5"/>
    <mergeCell ref="G5:L5"/>
    <mergeCell ref="N5:R5"/>
    <mergeCell ref="T5:W5"/>
    <mergeCell ref="Y5:AD5"/>
    <mergeCell ref="AF5:AF5"/>
    <mergeCell ref="AH5:AH5"/>
    <mergeCell ref="AJ5:AP5"/>
    <mergeCell ref="D2:AJ2"/>
  </mergeCells>
  <pageMargins left="0.7" right="0.7" top="0.75" bottom="0.75" header="0.3" footer="0.3"/>
  <pageSetup paperSize="9" orientation="portrait" horizontalDpi="300" verticalDpi="300" r:id="rId2"/>
  <drawing r:id="rId1"/>
</worksheet>
</file>

<file path=xl/worksheets/sheet18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2.21" hidden="0" customWidth="1"/>
    <col min="20" max="20" width="10.71" hidden="0" customWidth="1"/>
    <col min="21" max="21" width="10.71" hidden="0" customWidth="1"/>
    <col min="22" max="22" width="10.71" hidden="0" customWidth="1"/>
    <col min="23" max="23" width="10.71" hidden="0" customWidth="1"/>
    <col min="24" max="24" width="2.2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2.21" hidden="0" customWidth="1"/>
    <col min="34" max="34" width="10.71" hidden="0" customWidth="1"/>
    <col min="35" max="35" width="2.2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s>
  <sheetData>
    <row r="2" ht="40" customHeight="1">
      <c r="D2" s="16" t="s">
        <v>559</v>
      </c>
    </row>
    <row r="5" ht="30" customHeight="1">
      <c r="B5" s="17"/>
      <c r="C5" s="17"/>
      <c r="D5" s="17" t="s">
        <v>51</v>
      </c>
      <c r="E5" s="17"/>
      <c r="F5" s="17"/>
      <c r="G5" s="17" t="s">
        <v>52</v>
      </c>
      <c r="H5" s="17"/>
      <c r="I5" s="17"/>
      <c r="J5" s="17"/>
      <c r="K5" s="17"/>
      <c r="L5" s="17"/>
      <c r="M5" s="17"/>
      <c r="N5" s="17" t="s">
        <v>53</v>
      </c>
      <c r="O5" s="17"/>
      <c r="P5" s="17"/>
      <c r="Q5" s="17"/>
      <c r="R5" s="17"/>
      <c r="S5" s="17"/>
      <c r="T5" s="17" t="s">
        <v>54</v>
      </c>
      <c r="U5" s="17"/>
      <c r="V5" s="17"/>
      <c r="W5" s="17"/>
      <c r="X5" s="17"/>
      <c r="Y5" s="17" t="s">
        <v>55</v>
      </c>
      <c r="Z5" s="17"/>
      <c r="AA5" s="17"/>
      <c r="AB5" s="17"/>
      <c r="AC5" s="17"/>
      <c r="AD5" s="17"/>
      <c r="AE5" s="17"/>
      <c r="AF5" s="17" t="s">
        <v>42</v>
      </c>
      <c r="AG5" s="17"/>
      <c r="AH5" s="17" t="s">
        <v>43</v>
      </c>
      <c r="AI5" s="17"/>
      <c r="AJ5" s="17" t="s">
        <v>56</v>
      </c>
      <c r="AK5" s="17"/>
      <c r="AL5" s="17"/>
      <c r="AM5" s="17"/>
      <c r="AN5" s="17"/>
      <c r="AO5" s="17"/>
      <c r="AP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R6" s="13" t="s">
        <v>31</v>
      </c>
      <c r="T6" s="13" t="s">
        <v>32</v>
      </c>
      <c r="U6" s="13" t="s">
        <v>33</v>
      </c>
      <c r="V6" s="13" t="s">
        <v>34</v>
      </c>
      <c r="W6" s="13" t="s">
        <v>35</v>
      </c>
      <c r="Y6" s="13" t="s">
        <v>36</v>
      </c>
      <c r="Z6" s="13" t="s">
        <v>37</v>
      </c>
      <c r="AA6" s="13" t="s">
        <v>38</v>
      </c>
      <c r="AB6" s="13" t="s">
        <v>39</v>
      </c>
      <c r="AC6" s="13" t="s">
        <v>40</v>
      </c>
      <c r="AD6" s="13" t="s">
        <v>41</v>
      </c>
      <c r="AF6" s="13" t="s">
        <v>42</v>
      </c>
      <c r="AH6" s="13" t="s">
        <v>43</v>
      </c>
      <c r="AJ6" s="13" t="s">
        <v>44</v>
      </c>
      <c r="AK6" s="13" t="s">
        <v>45</v>
      </c>
      <c r="AL6" s="13" t="s">
        <v>46</v>
      </c>
      <c r="AM6" s="13" t="s">
        <v>47</v>
      </c>
      <c r="AN6" s="13" t="s">
        <v>48</v>
      </c>
      <c r="AO6" s="13" t="s">
        <v>49</v>
      </c>
      <c r="AP6" s="13" t="s">
        <v>50</v>
      </c>
    </row>
    <row r="7" ht="30" customHeight="1">
      <c r="B7" s="11" t="s">
        <v>19</v>
      </c>
      <c r="C7" s="11" t="n">
        <v>578</v>
      </c>
      <c r="D7" s="11" t="n">
        <v>302</v>
      </c>
      <c r="E7" s="11" t="n">
        <v>276</v>
      </c>
      <c r="F7" s="11"/>
      <c r="G7" s="11" t="n">
        <v>60</v>
      </c>
      <c r="H7" s="11" t="n">
        <v>151</v>
      </c>
      <c r="I7" s="11" t="n">
        <v>156</v>
      </c>
      <c r="J7" s="11" t="n">
        <v>128</v>
      </c>
      <c r="K7" s="11" t="n">
        <v>64</v>
      </c>
      <c r="L7" s="11" t="n">
        <v>19</v>
      </c>
      <c r="M7" s="11"/>
      <c r="N7" s="11" t="n">
        <v>17</v>
      </c>
      <c r="O7" s="11" t="n">
        <v>78</v>
      </c>
      <c r="P7" s="11" t="n">
        <v>111</v>
      </c>
      <c r="Q7" s="11" t="n">
        <v>238</v>
      </c>
      <c r="R7" s="11" t="n">
        <v>133</v>
      </c>
      <c r="S7" s="11"/>
      <c r="T7" s="11" t="n">
        <v>21</v>
      </c>
      <c r="U7" s="11" t="n">
        <v>50</v>
      </c>
      <c r="V7" s="11" t="n">
        <v>97</v>
      </c>
      <c r="W7" s="11" t="n">
        <v>370</v>
      </c>
      <c r="X7" s="11"/>
      <c r="Y7" s="11" t="n">
        <v>473</v>
      </c>
      <c r="Z7" s="11" t="n">
        <v>105</v>
      </c>
      <c r="AA7" s="11" t="s">
        <v>117</v>
      </c>
      <c r="AB7" s="11" t="s">
        <v>117</v>
      </c>
      <c r="AC7" s="11" t="s">
        <v>117</v>
      </c>
      <c r="AD7" s="11" t="s">
        <v>117</v>
      </c>
      <c r="AE7" s="11"/>
      <c r="AF7" s="11" t="n">
        <v>279</v>
      </c>
      <c r="AG7" s="11"/>
      <c r="AH7" s="11" t="n">
        <v>545</v>
      </c>
      <c r="AI7" s="11"/>
      <c r="AJ7" s="11" t="n">
        <v>169</v>
      </c>
      <c r="AK7" s="11" t="n">
        <v>88</v>
      </c>
      <c r="AL7" s="11" t="n">
        <v>120</v>
      </c>
      <c r="AM7" s="11" t="n">
        <v>60</v>
      </c>
      <c r="AN7" s="11" t="n">
        <v>33</v>
      </c>
      <c r="AO7" s="11" t="n">
        <v>61</v>
      </c>
      <c r="AP7" s="11" t="n">
        <v>47</v>
      </c>
    </row>
    <row r="8" ht="30" customHeight="1">
      <c r="B8" s="12" t="s">
        <v>20</v>
      </c>
      <c r="C8" s="12" t="n">
        <v>528</v>
      </c>
      <c r="D8" s="12" t="n">
        <v>296</v>
      </c>
      <c r="E8" s="12" t="n">
        <v>232</v>
      </c>
      <c r="F8" s="12"/>
      <c r="G8" s="12" t="n">
        <v>51</v>
      </c>
      <c r="H8" s="12" t="n">
        <v>139</v>
      </c>
      <c r="I8" s="12" t="n">
        <v>130</v>
      </c>
      <c r="J8" s="12" t="n">
        <v>122</v>
      </c>
      <c r="K8" s="12" t="n">
        <v>67</v>
      </c>
      <c r="L8" s="12" t="n">
        <v>20</v>
      </c>
      <c r="M8" s="12"/>
      <c r="N8" s="12" t="n">
        <v>20</v>
      </c>
      <c r="O8" s="12" t="n">
        <v>87</v>
      </c>
      <c r="P8" s="12" t="n">
        <v>132</v>
      </c>
      <c r="Q8" s="12" t="n">
        <v>187</v>
      </c>
      <c r="R8" s="12" t="n">
        <v>102</v>
      </c>
      <c r="S8" s="12"/>
      <c r="T8" s="12" t="n">
        <v>20</v>
      </c>
      <c r="U8" s="12" t="n">
        <v>49</v>
      </c>
      <c r="V8" s="12" t="n">
        <v>98</v>
      </c>
      <c r="W8" s="12" t="n">
        <v>322</v>
      </c>
      <c r="X8" s="12"/>
      <c r="Y8" s="12" t="n">
        <v>424</v>
      </c>
      <c r="Z8" s="12" t="n">
        <v>104</v>
      </c>
      <c r="AA8" s="12" t="s">
        <v>117</v>
      </c>
      <c r="AB8" s="12" t="s">
        <v>117</v>
      </c>
      <c r="AC8" s="12" t="s">
        <v>117</v>
      </c>
      <c r="AD8" s="12" t="s">
        <v>117</v>
      </c>
      <c r="AE8" s="12"/>
      <c r="AF8" s="12" t="n">
        <v>262</v>
      </c>
      <c r="AG8" s="12"/>
      <c r="AH8" s="12" t="n">
        <v>497</v>
      </c>
      <c r="AI8" s="12"/>
      <c r="AJ8" s="12" t="n">
        <v>137</v>
      </c>
      <c r="AK8" s="12" t="n">
        <v>81</v>
      </c>
      <c r="AL8" s="12" t="n">
        <v>99</v>
      </c>
      <c r="AM8" s="12" t="n">
        <v>59</v>
      </c>
      <c r="AN8" s="12" t="n">
        <v>37</v>
      </c>
      <c r="AO8" s="12" t="n">
        <v>52</v>
      </c>
      <c r="AP8" s="12" t="n">
        <v>64</v>
      </c>
    </row>
    <row r="9">
      <c r="B9" s="20" t="s">
        <v>554</v>
      </c>
      <c r="C9" s="19" t="n">
        <v>0.374447679391638</v>
      </c>
      <c r="D9" s="19" t="n">
        <v>0.288347258840569</v>
      </c>
      <c r="E9" s="19" t="n">
        <v>0.484190389468119</v>
      </c>
      <c r="F9" s="19"/>
      <c r="G9" s="19" t="n">
        <v>0.217814739124899</v>
      </c>
      <c r="H9" s="19" t="n">
        <v>0.275130074323118</v>
      </c>
      <c r="I9" s="19" t="n">
        <v>0.392213599689921</v>
      </c>
      <c r="J9" s="19" t="n">
        <v>0.456899021460893</v>
      </c>
      <c r="K9" s="19" t="n">
        <v>0.485269728965364</v>
      </c>
      <c r="L9" s="19" t="n">
        <v>0.467461424580341</v>
      </c>
      <c r="M9" s="19"/>
      <c r="N9" s="19" t="n">
        <v>0.434601072137182</v>
      </c>
      <c r="O9" s="19" t="n">
        <v>0.33692396152488</v>
      </c>
      <c r="P9" s="19" t="n">
        <v>0.499728238357594</v>
      </c>
      <c r="Q9" s="19" t="n">
        <v>0.345691545344989</v>
      </c>
      <c r="R9" s="19" t="n">
        <v>0.281873907547493</v>
      </c>
      <c r="S9" s="19"/>
      <c r="T9" s="19" t="n">
        <v>0.161998634270908</v>
      </c>
      <c r="U9" s="19" t="n">
        <v>0.393432886532988</v>
      </c>
      <c r="V9" s="19" t="n">
        <v>0.458222125726264</v>
      </c>
      <c r="W9" s="19" t="n">
        <v>0.352864365239923</v>
      </c>
      <c r="X9" s="19"/>
      <c r="Y9" s="19" t="n">
        <v>0.367124847778029</v>
      </c>
      <c r="Z9" s="19" t="n">
        <v>0.404221824839705</v>
      </c>
      <c r="AA9" s="19" t="s">
        <v>118</v>
      </c>
      <c r="AB9" s="19" t="s">
        <v>118</v>
      </c>
      <c r="AC9" s="19" t="s">
        <v>118</v>
      </c>
      <c r="AD9" s="19" t="s">
        <v>118</v>
      </c>
      <c r="AE9" s="19"/>
      <c r="AF9" s="19" t="n">
        <v>0.371632307766558</v>
      </c>
      <c r="AG9" s="19"/>
      <c r="AH9" s="19" t="n">
        <v>0.381643563225391</v>
      </c>
      <c r="AI9" s="19"/>
      <c r="AJ9" s="19" t="n">
        <v>0.295611973453494</v>
      </c>
      <c r="AK9" s="19" t="n">
        <v>0.467047028237522</v>
      </c>
      <c r="AL9" s="19" t="n">
        <v>0.289270034851861</v>
      </c>
      <c r="AM9" s="19" t="n">
        <v>0.297078861329226</v>
      </c>
      <c r="AN9" s="19" t="n">
        <v>0.552611999321956</v>
      </c>
      <c r="AO9" s="19" t="n">
        <v>0.407917098573311</v>
      </c>
      <c r="AP9" s="19" t="n">
        <v>0.499856752978773</v>
      </c>
    </row>
    <row r="10">
      <c r="B10" s="20" t="s">
        <v>549</v>
      </c>
      <c r="C10" s="19" t="n">
        <v>0.190616062731708</v>
      </c>
      <c r="D10" s="19" t="n">
        <v>0.246020967819637</v>
      </c>
      <c r="E10" s="19" t="n">
        <v>0.119997540813187</v>
      </c>
      <c r="F10" s="19"/>
      <c r="G10" s="19" t="n">
        <v>0.188730384342062</v>
      </c>
      <c r="H10" s="19" t="n">
        <v>0.276742087430035</v>
      </c>
      <c r="I10" s="19" t="n">
        <v>0.194809321297339</v>
      </c>
      <c r="J10" s="19" t="n">
        <v>0.141007696436751</v>
      </c>
      <c r="K10" s="19" t="n">
        <v>0.123101395165447</v>
      </c>
      <c r="L10" s="19" t="n">
        <v>0.100983543160449</v>
      </c>
      <c r="M10" s="19"/>
      <c r="N10" s="19" t="n">
        <v>0.0542402501522861</v>
      </c>
      <c r="O10" s="19" t="n">
        <v>0.211894675368659</v>
      </c>
      <c r="P10" s="19" t="n">
        <v>0.154798363903331</v>
      </c>
      <c r="Q10" s="19" t="n">
        <v>0.197816930193916</v>
      </c>
      <c r="R10" s="19" t="n">
        <v>0.233029633678501</v>
      </c>
      <c r="S10" s="19"/>
      <c r="T10" s="19" t="n">
        <v>0.242761957482947</v>
      </c>
      <c r="U10" s="19" t="n">
        <v>0.213230576477891</v>
      </c>
      <c r="V10" s="19" t="n">
        <v>0.208860161905218</v>
      </c>
      <c r="W10" s="19" t="n">
        <v>0.191790552268983</v>
      </c>
      <c r="X10" s="19"/>
      <c r="Y10" s="19" t="n">
        <v>0.191423465828645</v>
      </c>
      <c r="Z10" s="19" t="n">
        <v>0.18733321553381</v>
      </c>
      <c r="AA10" s="19" t="s">
        <v>118</v>
      </c>
      <c r="AB10" s="19" t="s">
        <v>118</v>
      </c>
      <c r="AC10" s="19" t="s">
        <v>118</v>
      </c>
      <c r="AD10" s="19" t="s">
        <v>118</v>
      </c>
      <c r="AE10" s="19"/>
      <c r="AF10" s="19" t="n">
        <v>0.163113936544226</v>
      </c>
      <c r="AG10" s="19"/>
      <c r="AH10" s="19" t="n">
        <v>0.193748691478319</v>
      </c>
      <c r="AI10" s="19"/>
      <c r="AJ10" s="19" t="n">
        <v>0.259607775580135</v>
      </c>
      <c r="AK10" s="19" t="n">
        <v>0.146949143845174</v>
      </c>
      <c r="AL10" s="19" t="n">
        <v>0.205720929855603</v>
      </c>
      <c r="AM10" s="19" t="n">
        <v>0.195677256424511</v>
      </c>
      <c r="AN10" s="19" t="n">
        <v>0.0964513279240383</v>
      </c>
      <c r="AO10" s="19" t="n">
        <v>0.144316943182362</v>
      </c>
      <c r="AP10" s="19" t="n">
        <v>0.161899827126795</v>
      </c>
    </row>
    <row r="11">
      <c r="B11" s="20" t="s">
        <v>550</v>
      </c>
      <c r="C11" s="19" t="n">
        <v>0.15080245124048</v>
      </c>
      <c r="D11" s="19" t="n">
        <v>0.19408789029377</v>
      </c>
      <c r="E11" s="19" t="n">
        <v>0.0956312760225747</v>
      </c>
      <c r="F11" s="19"/>
      <c r="G11" s="19" t="n">
        <v>0.22196699507259</v>
      </c>
      <c r="H11" s="19" t="n">
        <v>0.174998322811371</v>
      </c>
      <c r="I11" s="19" t="n">
        <v>0.134056550095218</v>
      </c>
      <c r="J11" s="19" t="n">
        <v>0.114238818874358</v>
      </c>
      <c r="K11" s="19" t="n">
        <v>0.191842894394771</v>
      </c>
      <c r="L11" s="19" t="n">
        <v>0</v>
      </c>
      <c r="M11" s="19"/>
      <c r="N11" s="19" t="n">
        <v>0.142436440447155</v>
      </c>
      <c r="O11" s="19" t="n">
        <v>0.0653106615340101</v>
      </c>
      <c r="P11" s="19" t="n">
        <v>0.130780738698032</v>
      </c>
      <c r="Q11" s="19" t="n">
        <v>0.172346556319712</v>
      </c>
      <c r="R11" s="19" t="n">
        <v>0.213048474384555</v>
      </c>
      <c r="S11" s="19"/>
      <c r="T11" s="19" t="n">
        <v>0.130896381181538</v>
      </c>
      <c r="U11" s="19" t="n">
        <v>0.129085011741827</v>
      </c>
      <c r="V11" s="19" t="n">
        <v>0.102483190860008</v>
      </c>
      <c r="W11" s="19" t="n">
        <v>0.170525734875397</v>
      </c>
      <c r="X11" s="19"/>
      <c r="Y11" s="19" t="n">
        <v>0.153483749945693</v>
      </c>
      <c r="Z11" s="19" t="n">
        <v>0.139900469349984</v>
      </c>
      <c r="AA11" s="19" t="s">
        <v>118</v>
      </c>
      <c r="AB11" s="19" t="s">
        <v>118</v>
      </c>
      <c r="AC11" s="19" t="s">
        <v>118</v>
      </c>
      <c r="AD11" s="19" t="s">
        <v>118</v>
      </c>
      <c r="AE11" s="19"/>
      <c r="AF11" s="19" t="n">
        <v>0.132400809355551</v>
      </c>
      <c r="AG11" s="19"/>
      <c r="AH11" s="19" t="n">
        <v>0.147898919480836</v>
      </c>
      <c r="AI11" s="19"/>
      <c r="AJ11" s="19" t="n">
        <v>0.176169788589881</v>
      </c>
      <c r="AK11" s="19" t="n">
        <v>0.127580999946678</v>
      </c>
      <c r="AL11" s="19" t="n">
        <v>0.16707666921483</v>
      </c>
      <c r="AM11" s="19" t="n">
        <v>0.285785980193284</v>
      </c>
      <c r="AN11" s="19" t="n">
        <v>0</v>
      </c>
      <c r="AO11" s="19" t="n">
        <v>0.0861658818194718</v>
      </c>
      <c r="AP11" s="19" t="n">
        <v>0.11470733017233</v>
      </c>
    </row>
    <row r="12">
      <c r="B12" s="20" t="s">
        <v>552</v>
      </c>
      <c r="C12" s="19" t="n">
        <v>0.150253568962894</v>
      </c>
      <c r="D12" s="19" t="n">
        <v>0.175937908222134</v>
      </c>
      <c r="E12" s="19" t="n">
        <v>0.11751657443032</v>
      </c>
      <c r="F12" s="19"/>
      <c r="G12" s="19" t="n">
        <v>0.201662779707612</v>
      </c>
      <c r="H12" s="19" t="n">
        <v>0.21564229036734</v>
      </c>
      <c r="I12" s="19" t="n">
        <v>0.118003297504483</v>
      </c>
      <c r="J12" s="19" t="n">
        <v>0.0911533772514275</v>
      </c>
      <c r="K12" s="19" t="n">
        <v>0.13638637183484</v>
      </c>
      <c r="L12" s="19" t="n">
        <v>0.184500870042109</v>
      </c>
      <c r="M12" s="19"/>
      <c r="N12" s="19" t="n">
        <v>0</v>
      </c>
      <c r="O12" s="19" t="n">
        <v>0.105627662899363</v>
      </c>
      <c r="P12" s="19" t="n">
        <v>0.0749875799303894</v>
      </c>
      <c r="Q12" s="19" t="n">
        <v>0.194767645711402</v>
      </c>
      <c r="R12" s="19" t="n">
        <v>0.23401013408582</v>
      </c>
      <c r="S12" s="19"/>
      <c r="T12" s="19" t="n">
        <v>0.0899949945558421</v>
      </c>
      <c r="U12" s="19" t="n">
        <v>0.146387372663456</v>
      </c>
      <c r="V12" s="19" t="n">
        <v>0.0807430915444407</v>
      </c>
      <c r="W12" s="19" t="n">
        <v>0.183273255647109</v>
      </c>
      <c r="X12" s="19"/>
      <c r="Y12" s="19" t="n">
        <v>0.146919541096509</v>
      </c>
      <c r="Z12" s="19" t="n">
        <v>0.163809504133817</v>
      </c>
      <c r="AA12" s="19" t="s">
        <v>118</v>
      </c>
      <c r="AB12" s="19" t="s">
        <v>118</v>
      </c>
      <c r="AC12" s="19" t="s">
        <v>118</v>
      </c>
      <c r="AD12" s="19" t="s">
        <v>118</v>
      </c>
      <c r="AE12" s="19"/>
      <c r="AF12" s="19" t="n">
        <v>0.123235738574634</v>
      </c>
      <c r="AG12" s="19"/>
      <c r="AH12" s="19" t="n">
        <v>0.158246093636516</v>
      </c>
      <c r="AI12" s="19"/>
      <c r="AJ12" s="19" t="n">
        <v>0.217068490883172</v>
      </c>
      <c r="AK12" s="19" t="n">
        <v>0.123802514786224</v>
      </c>
      <c r="AL12" s="19" t="n">
        <v>0.110069091510867</v>
      </c>
      <c r="AM12" s="19" t="n">
        <v>0.161163320976727</v>
      </c>
      <c r="AN12" s="19" t="n">
        <v>0.0191843287268617</v>
      </c>
      <c r="AO12" s="19" t="n">
        <v>0.22259747653448</v>
      </c>
      <c r="AP12" s="19" t="n">
        <v>0.109985771930433</v>
      </c>
    </row>
    <row r="13">
      <c r="B13" s="20" t="s">
        <v>551</v>
      </c>
      <c r="C13" s="19" t="n">
        <v>0.137829980657429</v>
      </c>
      <c r="D13" s="19" t="n">
        <v>0.157096146451898</v>
      </c>
      <c r="E13" s="19" t="n">
        <v>0.113273523981196</v>
      </c>
      <c r="F13" s="19"/>
      <c r="G13" s="19" t="n">
        <v>0.100135390538161</v>
      </c>
      <c r="H13" s="19" t="n">
        <v>0.177387968975389</v>
      </c>
      <c r="I13" s="19" t="n">
        <v>0.195852799253528</v>
      </c>
      <c r="J13" s="19" t="n">
        <v>0.118279981998133</v>
      </c>
      <c r="K13" s="19" t="n">
        <v>0.0486696241319526</v>
      </c>
      <c r="L13" s="19" t="n">
        <v>0</v>
      </c>
      <c r="M13" s="19"/>
      <c r="N13" s="19" t="n">
        <v>0.0427184272616009</v>
      </c>
      <c r="O13" s="19" t="n">
        <v>0.149961985947485</v>
      </c>
      <c r="P13" s="19" t="n">
        <v>0.136695451875782</v>
      </c>
      <c r="Q13" s="19" t="n">
        <v>0.140718209878624</v>
      </c>
      <c r="R13" s="19" t="n">
        <v>0.14285213168323</v>
      </c>
      <c r="S13" s="19"/>
      <c r="T13" s="19" t="n">
        <v>0.295703692036269</v>
      </c>
      <c r="U13" s="19" t="n">
        <v>0.14029985441376</v>
      </c>
      <c r="V13" s="19" t="n">
        <v>0.11378795638649</v>
      </c>
      <c r="W13" s="19" t="n">
        <v>0.140346338012578</v>
      </c>
      <c r="X13" s="19"/>
      <c r="Y13" s="19" t="n">
        <v>0.132203779972866</v>
      </c>
      <c r="Z13" s="19" t="n">
        <v>0.160705737788166</v>
      </c>
      <c r="AA13" s="19" t="s">
        <v>118</v>
      </c>
      <c r="AB13" s="19" t="s">
        <v>118</v>
      </c>
      <c r="AC13" s="19" t="s">
        <v>118</v>
      </c>
      <c r="AD13" s="19" t="s">
        <v>118</v>
      </c>
      <c r="AE13" s="19"/>
      <c r="AF13" s="19" t="n">
        <v>0.150032009289492</v>
      </c>
      <c r="AG13" s="19"/>
      <c r="AH13" s="19" t="n">
        <v>0.134021595636239</v>
      </c>
      <c r="AI13" s="19"/>
      <c r="AJ13" s="19" t="n">
        <v>0.147492267885587</v>
      </c>
      <c r="AK13" s="19" t="n">
        <v>0.15610113309767</v>
      </c>
      <c r="AL13" s="19" t="n">
        <v>0.142333368504015</v>
      </c>
      <c r="AM13" s="19" t="n">
        <v>0.145233551501396</v>
      </c>
      <c r="AN13" s="19" t="n">
        <v>0.096180524905381</v>
      </c>
      <c r="AO13" s="19" t="n">
        <v>0.119101124029748</v>
      </c>
      <c r="AP13" s="19" t="n">
        <v>0.119003928759929</v>
      </c>
    </row>
    <row r="14">
      <c r="B14" s="20" t="s">
        <v>555</v>
      </c>
      <c r="C14" s="19" t="n">
        <v>0.135034461067141</v>
      </c>
      <c r="D14" s="19" t="n">
        <v>0.182666703410178</v>
      </c>
      <c r="E14" s="19" t="n">
        <v>0.0743228951039523</v>
      </c>
      <c r="F14" s="19"/>
      <c r="G14" s="19" t="n">
        <v>0.10270331762284</v>
      </c>
      <c r="H14" s="19" t="n">
        <v>0.183805157657194</v>
      </c>
      <c r="I14" s="19" t="n">
        <v>0.117986198849</v>
      </c>
      <c r="J14" s="19" t="n">
        <v>0.0961994267211812</v>
      </c>
      <c r="K14" s="19" t="n">
        <v>0.172744193443059</v>
      </c>
      <c r="L14" s="19" t="n">
        <v>0.101349812329104</v>
      </c>
      <c r="M14" s="19"/>
      <c r="N14" s="19" t="n">
        <v>0.0591769345135149</v>
      </c>
      <c r="O14" s="19" t="n">
        <v>0.0962145245241731</v>
      </c>
      <c r="P14" s="19" t="n">
        <v>0.0679647225067534</v>
      </c>
      <c r="Q14" s="19" t="n">
        <v>0.164998679095493</v>
      </c>
      <c r="R14" s="19" t="n">
        <v>0.215504620382392</v>
      </c>
      <c r="S14" s="19"/>
      <c r="T14" s="19" t="n">
        <v>0.268097282417168</v>
      </c>
      <c r="U14" s="19" t="n">
        <v>0.168912066314303</v>
      </c>
      <c r="V14" s="19" t="n">
        <v>0.0508027721266145</v>
      </c>
      <c r="W14" s="19" t="n">
        <v>0.150252644020643</v>
      </c>
      <c r="X14" s="19"/>
      <c r="Y14" s="19" t="n">
        <v>0.131796474313191</v>
      </c>
      <c r="Z14" s="19" t="n">
        <v>0.148199899473764</v>
      </c>
      <c r="AA14" s="19" t="s">
        <v>118</v>
      </c>
      <c r="AB14" s="19" t="s">
        <v>118</v>
      </c>
      <c r="AC14" s="19" t="s">
        <v>118</v>
      </c>
      <c r="AD14" s="19" t="s">
        <v>118</v>
      </c>
      <c r="AE14" s="19"/>
      <c r="AF14" s="19" t="n">
        <v>0.152445983280357</v>
      </c>
      <c r="AG14" s="19"/>
      <c r="AH14" s="19" t="n">
        <v>0.1334212684118</v>
      </c>
      <c r="AI14" s="19"/>
      <c r="AJ14" s="19" t="n">
        <v>0.133180075583203</v>
      </c>
      <c r="AK14" s="19" t="n">
        <v>0.129964604091118</v>
      </c>
      <c r="AL14" s="19" t="n">
        <v>0.156498479561958</v>
      </c>
      <c r="AM14" s="19" t="n">
        <v>0.196460196679625</v>
      </c>
      <c r="AN14" s="19" t="n">
        <v>0.0243722851151778</v>
      </c>
      <c r="AO14" s="19" t="n">
        <v>0.0784038225645281</v>
      </c>
      <c r="AP14" s="19" t="n">
        <v>0.164542525054529</v>
      </c>
    </row>
    <row r="15">
      <c r="B15" s="20" t="s">
        <v>553</v>
      </c>
      <c r="C15" s="19" t="n">
        <v>0.109716574919353</v>
      </c>
      <c r="D15" s="19" t="n">
        <v>0.140246959499447</v>
      </c>
      <c r="E15" s="19" t="n">
        <v>0.0708028608857562</v>
      </c>
      <c r="F15" s="19"/>
      <c r="G15" s="19" t="n">
        <v>0.16239632298696</v>
      </c>
      <c r="H15" s="19" t="n">
        <v>0.162344135046266</v>
      </c>
      <c r="I15" s="19" t="n">
        <v>0.108527675908091</v>
      </c>
      <c r="J15" s="19" t="n">
        <v>0.0735385023090162</v>
      </c>
      <c r="K15" s="19" t="n">
        <v>0.0623901022448401</v>
      </c>
      <c r="L15" s="19" t="n">
        <v>0</v>
      </c>
      <c r="M15" s="19"/>
      <c r="N15" s="19" t="n">
        <v>0.0981056502638882</v>
      </c>
      <c r="O15" s="19" t="n">
        <v>0.118923369561998</v>
      </c>
      <c r="P15" s="19" t="n">
        <v>0.0304549647073207</v>
      </c>
      <c r="Q15" s="19" t="n">
        <v>0.152314467478304</v>
      </c>
      <c r="R15" s="19" t="n">
        <v>0.128858549435728</v>
      </c>
      <c r="S15" s="19"/>
      <c r="T15" s="19" t="n">
        <v>0.246443897413563</v>
      </c>
      <c r="U15" s="19" t="n">
        <v>0.0535667242628647</v>
      </c>
      <c r="V15" s="19" t="n">
        <v>0.0667817662271734</v>
      </c>
      <c r="W15" s="19" t="n">
        <v>0.134226017280686</v>
      </c>
      <c r="X15" s="19"/>
      <c r="Y15" s="19" t="n">
        <v>0.116157217324167</v>
      </c>
      <c r="Z15" s="19" t="n">
        <v>0.0835293520172792</v>
      </c>
      <c r="AA15" s="19" t="s">
        <v>118</v>
      </c>
      <c r="AB15" s="19" t="s">
        <v>118</v>
      </c>
      <c r="AC15" s="19" t="s">
        <v>118</v>
      </c>
      <c r="AD15" s="19" t="s">
        <v>118</v>
      </c>
      <c r="AE15" s="19"/>
      <c r="AF15" s="19" t="n">
        <v>0.109729919730757</v>
      </c>
      <c r="AG15" s="19"/>
      <c r="AH15" s="19" t="n">
        <v>0.105091315452489</v>
      </c>
      <c r="AI15" s="19"/>
      <c r="AJ15" s="19" t="n">
        <v>0.162686793740357</v>
      </c>
      <c r="AK15" s="19" t="n">
        <v>0.113299895693638</v>
      </c>
      <c r="AL15" s="19" t="n">
        <v>0.130694874366234</v>
      </c>
      <c r="AM15" s="19" t="n">
        <v>0.129013029280392</v>
      </c>
      <c r="AN15" s="19" t="n">
        <v>0</v>
      </c>
      <c r="AO15" s="19" t="n">
        <v>0.037141032537749</v>
      </c>
      <c r="AP15" s="19" t="n">
        <v>0.0628730976129208</v>
      </c>
    </row>
    <row r="16">
      <c r="B16" s="20" t="s">
        <v>81</v>
      </c>
      <c r="C16" s="21" t="n">
        <v>0.12983619583192</v>
      </c>
      <c r="D16" s="21" t="n">
        <v>0.112859921160112</v>
      </c>
      <c r="E16" s="21" t="n">
        <v>0.151473980845779</v>
      </c>
      <c r="F16" s="21"/>
      <c r="G16" s="21" t="n">
        <v>0.109820822551636</v>
      </c>
      <c r="H16" s="21" t="n">
        <v>0.0812665558609226</v>
      </c>
      <c r="I16" s="21" t="n">
        <v>0.166804523040369</v>
      </c>
      <c r="J16" s="21" t="n">
        <v>0.127947889736516</v>
      </c>
      <c r="K16" s="21" t="n">
        <v>0.126492722039022</v>
      </c>
      <c r="L16" s="21" t="n">
        <v>0.297545933797326</v>
      </c>
      <c r="M16" s="21"/>
      <c r="N16" s="21" t="n">
        <v>0.287075094251402</v>
      </c>
      <c r="O16" s="21" t="n">
        <v>0.227795285488269</v>
      </c>
      <c r="P16" s="21" t="n">
        <v>0.11382953209329</v>
      </c>
      <c r="Q16" s="21" t="n">
        <v>0.103222689353717</v>
      </c>
      <c r="R16" s="21" t="n">
        <v>0.0858464198476935</v>
      </c>
      <c r="S16" s="21"/>
      <c r="T16" s="21" t="n">
        <v>0.0486028581182425</v>
      </c>
      <c r="U16" s="21" t="n">
        <v>0.186589729689503</v>
      </c>
      <c r="V16" s="21" t="n">
        <v>0.13518745893212</v>
      </c>
      <c r="W16" s="21" t="n">
        <v>0.108195049018002</v>
      </c>
      <c r="X16" s="21"/>
      <c r="Y16" s="21" t="n">
        <v>0.130903737132839</v>
      </c>
      <c r="Z16" s="21" t="n">
        <v>0.125495644028663</v>
      </c>
      <c r="AA16" s="21" t="s">
        <v>118</v>
      </c>
      <c r="AB16" s="21" t="s">
        <v>118</v>
      </c>
      <c r="AC16" s="21" t="s">
        <v>118</v>
      </c>
      <c r="AD16" s="21" t="s">
        <v>118</v>
      </c>
      <c r="AE16" s="21"/>
      <c r="AF16" s="21" t="n">
        <v>0.141288674806035</v>
      </c>
      <c r="AG16" s="21"/>
      <c r="AH16" s="21" t="n">
        <v>0.130297163488436</v>
      </c>
      <c r="AI16" s="21"/>
      <c r="AJ16" s="21" t="n">
        <v>0.0897453386459015</v>
      </c>
      <c r="AK16" s="21" t="n">
        <v>0.134736401784069</v>
      </c>
      <c r="AL16" s="21" t="n">
        <v>0.157505613552035</v>
      </c>
      <c r="AM16" s="21" t="n">
        <v>0.129646837974442</v>
      </c>
      <c r="AN16" s="21" t="n">
        <v>0.239906308290855</v>
      </c>
      <c r="AO16" s="21" t="n">
        <v>0.140492391575868</v>
      </c>
      <c r="AP16" s="21" t="n">
        <v>0.094833610604287</v>
      </c>
    </row>
    <row r="17">
      <c r="B17" s="18" t="s">
        <v>224</v>
      </c>
    </row>
    <row r="18">
      <c r="B18" t="s">
        <v>65</v>
      </c>
    </row>
    <row r="19">
      <c r="B19" t="s">
        <v>66</v>
      </c>
    </row>
    <row r="21">
      <c r="B21" s="9" t="str">
        <f>=HYPERLINK("#'Contents'!A1", "Return to Contents")</f>
      </c>
    </row>
  </sheetData>
  <mergeCells count="9">
    <mergeCell ref="D5:E5"/>
    <mergeCell ref="G5:L5"/>
    <mergeCell ref="N5:R5"/>
    <mergeCell ref="T5:W5"/>
    <mergeCell ref="Y5:AD5"/>
    <mergeCell ref="AF5:AF5"/>
    <mergeCell ref="AH5:AH5"/>
    <mergeCell ref="AJ5:AP5"/>
    <mergeCell ref="D2:AJ2"/>
  </mergeCells>
  <pageMargins left="0.7" right="0.7" top="0.75" bottom="0.75" header="0.3" footer="0.3"/>
  <pageSetup paperSize="9" orientation="portrait" horizontalDpi="300" verticalDpi="300" r:id="rId2"/>
  <drawing r:id="rId1"/>
</worksheet>
</file>

<file path=xl/worksheets/sheet18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2.21" hidden="0" customWidth="1"/>
    <col min="20" max="20" width="10.71" hidden="0" customWidth="1"/>
    <col min="21" max="21" width="10.71" hidden="0" customWidth="1"/>
    <col min="22" max="22" width="10.71" hidden="0" customWidth="1"/>
    <col min="23" max="23" width="10.71" hidden="0" customWidth="1"/>
    <col min="24" max="24" width="2.2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2.21" hidden="0" customWidth="1"/>
    <col min="34" max="34" width="10.71" hidden="0" customWidth="1"/>
    <col min="35" max="35" width="2.2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s>
  <sheetData>
    <row r="2" ht="40" customHeight="1">
      <c r="D2" s="16" t="s">
        <v>560</v>
      </c>
    </row>
    <row r="5" ht="30" customHeight="1">
      <c r="B5" s="17"/>
      <c r="C5" s="17"/>
      <c r="D5" s="17" t="s">
        <v>51</v>
      </c>
      <c r="E5" s="17"/>
      <c r="F5" s="17"/>
      <c r="G5" s="17" t="s">
        <v>52</v>
      </c>
      <c r="H5" s="17"/>
      <c r="I5" s="17"/>
      <c r="J5" s="17"/>
      <c r="K5" s="17"/>
      <c r="L5" s="17"/>
      <c r="M5" s="17"/>
      <c r="N5" s="17" t="s">
        <v>53</v>
      </c>
      <c r="O5" s="17"/>
      <c r="P5" s="17"/>
      <c r="Q5" s="17"/>
      <c r="R5" s="17"/>
      <c r="S5" s="17"/>
      <c r="T5" s="17" t="s">
        <v>54</v>
      </c>
      <c r="U5" s="17"/>
      <c r="V5" s="17"/>
      <c r="W5" s="17"/>
      <c r="X5" s="17"/>
      <c r="Y5" s="17" t="s">
        <v>55</v>
      </c>
      <c r="Z5" s="17"/>
      <c r="AA5" s="17"/>
      <c r="AB5" s="17"/>
      <c r="AC5" s="17"/>
      <c r="AD5" s="17"/>
      <c r="AE5" s="17"/>
      <c r="AF5" s="17" t="s">
        <v>42</v>
      </c>
      <c r="AG5" s="17"/>
      <c r="AH5" s="17" t="s">
        <v>43</v>
      </c>
      <c r="AI5" s="17"/>
      <c r="AJ5" s="17" t="s">
        <v>56</v>
      </c>
      <c r="AK5" s="17"/>
      <c r="AL5" s="17"/>
      <c r="AM5" s="17"/>
      <c r="AN5" s="17"/>
      <c r="AO5" s="17"/>
      <c r="AP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R6" s="13" t="s">
        <v>31</v>
      </c>
      <c r="T6" s="13" t="s">
        <v>32</v>
      </c>
      <c r="U6" s="13" t="s">
        <v>33</v>
      </c>
      <c r="V6" s="13" t="s">
        <v>34</v>
      </c>
      <c r="W6" s="13" t="s">
        <v>35</v>
      </c>
      <c r="Y6" s="13" t="s">
        <v>36</v>
      </c>
      <c r="Z6" s="13" t="s">
        <v>37</v>
      </c>
      <c r="AA6" s="13" t="s">
        <v>38</v>
      </c>
      <c r="AB6" s="13" t="s">
        <v>39</v>
      </c>
      <c r="AC6" s="13" t="s">
        <v>40</v>
      </c>
      <c r="AD6" s="13" t="s">
        <v>41</v>
      </c>
      <c r="AF6" s="13" t="s">
        <v>42</v>
      </c>
      <c r="AH6" s="13" t="s">
        <v>43</v>
      </c>
      <c r="AJ6" s="13" t="s">
        <v>44</v>
      </c>
      <c r="AK6" s="13" t="s">
        <v>45</v>
      </c>
      <c r="AL6" s="13" t="s">
        <v>46</v>
      </c>
      <c r="AM6" s="13" t="s">
        <v>47</v>
      </c>
      <c r="AN6" s="13" t="s">
        <v>48</v>
      </c>
      <c r="AO6" s="13" t="s">
        <v>49</v>
      </c>
      <c r="AP6" s="13" t="s">
        <v>50</v>
      </c>
    </row>
    <row r="7" ht="30" customHeight="1">
      <c r="B7" s="11" t="s">
        <v>19</v>
      </c>
      <c r="C7" s="11" t="n">
        <v>578</v>
      </c>
      <c r="D7" s="11" t="n">
        <v>302</v>
      </c>
      <c r="E7" s="11" t="n">
        <v>276</v>
      </c>
      <c r="F7" s="11"/>
      <c r="G7" s="11" t="n">
        <v>60</v>
      </c>
      <c r="H7" s="11" t="n">
        <v>151</v>
      </c>
      <c r="I7" s="11" t="n">
        <v>156</v>
      </c>
      <c r="J7" s="11" t="n">
        <v>128</v>
      </c>
      <c r="K7" s="11" t="n">
        <v>64</v>
      </c>
      <c r="L7" s="11" t="n">
        <v>19</v>
      </c>
      <c r="M7" s="11"/>
      <c r="N7" s="11" t="n">
        <v>17</v>
      </c>
      <c r="O7" s="11" t="n">
        <v>78</v>
      </c>
      <c r="P7" s="11" t="n">
        <v>111</v>
      </c>
      <c r="Q7" s="11" t="n">
        <v>238</v>
      </c>
      <c r="R7" s="11" t="n">
        <v>133</v>
      </c>
      <c r="S7" s="11"/>
      <c r="T7" s="11" t="n">
        <v>21</v>
      </c>
      <c r="U7" s="11" t="n">
        <v>50</v>
      </c>
      <c r="V7" s="11" t="n">
        <v>97</v>
      </c>
      <c r="W7" s="11" t="n">
        <v>370</v>
      </c>
      <c r="X7" s="11"/>
      <c r="Y7" s="11" t="n">
        <v>473</v>
      </c>
      <c r="Z7" s="11" t="n">
        <v>105</v>
      </c>
      <c r="AA7" s="11" t="s">
        <v>117</v>
      </c>
      <c r="AB7" s="11" t="s">
        <v>117</v>
      </c>
      <c r="AC7" s="11" t="s">
        <v>117</v>
      </c>
      <c r="AD7" s="11" t="s">
        <v>117</v>
      </c>
      <c r="AE7" s="11"/>
      <c r="AF7" s="11" t="n">
        <v>279</v>
      </c>
      <c r="AG7" s="11"/>
      <c r="AH7" s="11" t="n">
        <v>545</v>
      </c>
      <c r="AI7" s="11"/>
      <c r="AJ7" s="11" t="n">
        <v>169</v>
      </c>
      <c r="AK7" s="11" t="n">
        <v>88</v>
      </c>
      <c r="AL7" s="11" t="n">
        <v>120</v>
      </c>
      <c r="AM7" s="11" t="n">
        <v>60</v>
      </c>
      <c r="AN7" s="11" t="n">
        <v>33</v>
      </c>
      <c r="AO7" s="11" t="n">
        <v>61</v>
      </c>
      <c r="AP7" s="11" t="n">
        <v>47</v>
      </c>
    </row>
    <row r="8" ht="30" customHeight="1">
      <c r="B8" s="12" t="s">
        <v>20</v>
      </c>
      <c r="C8" s="12" t="n">
        <v>528</v>
      </c>
      <c r="D8" s="12" t="n">
        <v>296</v>
      </c>
      <c r="E8" s="12" t="n">
        <v>232</v>
      </c>
      <c r="F8" s="12"/>
      <c r="G8" s="12" t="n">
        <v>51</v>
      </c>
      <c r="H8" s="12" t="n">
        <v>139</v>
      </c>
      <c r="I8" s="12" t="n">
        <v>130</v>
      </c>
      <c r="J8" s="12" t="n">
        <v>122</v>
      </c>
      <c r="K8" s="12" t="n">
        <v>67</v>
      </c>
      <c r="L8" s="12" t="n">
        <v>20</v>
      </c>
      <c r="M8" s="12"/>
      <c r="N8" s="12" t="n">
        <v>20</v>
      </c>
      <c r="O8" s="12" t="n">
        <v>87</v>
      </c>
      <c r="P8" s="12" t="n">
        <v>132</v>
      </c>
      <c r="Q8" s="12" t="n">
        <v>187</v>
      </c>
      <c r="R8" s="12" t="n">
        <v>102</v>
      </c>
      <c r="S8" s="12"/>
      <c r="T8" s="12" t="n">
        <v>20</v>
      </c>
      <c r="U8" s="12" t="n">
        <v>49</v>
      </c>
      <c r="V8" s="12" t="n">
        <v>98</v>
      </c>
      <c r="W8" s="12" t="n">
        <v>322</v>
      </c>
      <c r="X8" s="12"/>
      <c r="Y8" s="12" t="n">
        <v>424</v>
      </c>
      <c r="Z8" s="12" t="n">
        <v>104</v>
      </c>
      <c r="AA8" s="12" t="s">
        <v>117</v>
      </c>
      <c r="AB8" s="12" t="s">
        <v>117</v>
      </c>
      <c r="AC8" s="12" t="s">
        <v>117</v>
      </c>
      <c r="AD8" s="12" t="s">
        <v>117</v>
      </c>
      <c r="AE8" s="12"/>
      <c r="AF8" s="12" t="n">
        <v>262</v>
      </c>
      <c r="AG8" s="12"/>
      <c r="AH8" s="12" t="n">
        <v>497</v>
      </c>
      <c r="AI8" s="12"/>
      <c r="AJ8" s="12" t="n">
        <v>137</v>
      </c>
      <c r="AK8" s="12" t="n">
        <v>81</v>
      </c>
      <c r="AL8" s="12" t="n">
        <v>99</v>
      </c>
      <c r="AM8" s="12" t="n">
        <v>59</v>
      </c>
      <c r="AN8" s="12" t="n">
        <v>37</v>
      </c>
      <c r="AO8" s="12" t="n">
        <v>52</v>
      </c>
      <c r="AP8" s="12" t="n">
        <v>64</v>
      </c>
    </row>
    <row r="9">
      <c r="B9" s="20" t="s">
        <v>554</v>
      </c>
      <c r="C9" s="19" t="n">
        <v>0.287607292813881</v>
      </c>
      <c r="D9" s="19" t="n">
        <v>0.233935754755189</v>
      </c>
      <c r="E9" s="19" t="n">
        <v>0.356016482952973</v>
      </c>
      <c r="F9" s="19"/>
      <c r="G9" s="19" t="n">
        <v>0.258755938277453</v>
      </c>
      <c r="H9" s="19" t="n">
        <v>0.234248474053007</v>
      </c>
      <c r="I9" s="19" t="n">
        <v>0.258629989951841</v>
      </c>
      <c r="J9" s="19" t="n">
        <v>0.37121064509641</v>
      </c>
      <c r="K9" s="19" t="n">
        <v>0.350150861682955</v>
      </c>
      <c r="L9" s="19" t="n">
        <v>0.199567537199447</v>
      </c>
      <c r="M9" s="19"/>
      <c r="N9" s="19" t="n">
        <v>0.261533465303914</v>
      </c>
      <c r="O9" s="19" t="n">
        <v>0.312794422613015</v>
      </c>
      <c r="P9" s="19" t="n">
        <v>0.357700665044659</v>
      </c>
      <c r="Q9" s="19" t="n">
        <v>0.237193853762101</v>
      </c>
      <c r="R9" s="19" t="n">
        <v>0.275046004601667</v>
      </c>
      <c r="S9" s="19"/>
      <c r="T9" s="19" t="n">
        <v>0.193172968865834</v>
      </c>
      <c r="U9" s="19" t="n">
        <v>0.412639301343484</v>
      </c>
      <c r="V9" s="19" t="n">
        <v>0.34749005264962</v>
      </c>
      <c r="W9" s="19" t="n">
        <v>0.248084783708072</v>
      </c>
      <c r="X9" s="19"/>
      <c r="Y9" s="19" t="n">
        <v>0.282262318556443</v>
      </c>
      <c r="Z9" s="19" t="n">
        <v>0.309339602028994</v>
      </c>
      <c r="AA9" s="19" t="s">
        <v>118</v>
      </c>
      <c r="AB9" s="19" t="s">
        <v>118</v>
      </c>
      <c r="AC9" s="19" t="s">
        <v>118</v>
      </c>
      <c r="AD9" s="19" t="s">
        <v>118</v>
      </c>
      <c r="AE9" s="19"/>
      <c r="AF9" s="19" t="n">
        <v>0.291551611164091</v>
      </c>
      <c r="AG9" s="19"/>
      <c r="AH9" s="19" t="n">
        <v>0.28754755904574</v>
      </c>
      <c r="AI9" s="19"/>
      <c r="AJ9" s="19" t="n">
        <v>0.244700969141139</v>
      </c>
      <c r="AK9" s="19" t="n">
        <v>0.357905332224239</v>
      </c>
      <c r="AL9" s="19" t="n">
        <v>0.284165071955399</v>
      </c>
      <c r="AM9" s="19" t="n">
        <v>0.190543029656097</v>
      </c>
      <c r="AN9" s="19" t="n">
        <v>0.297602159791084</v>
      </c>
      <c r="AO9" s="19" t="n">
        <v>0.247428388123955</v>
      </c>
      <c r="AP9" s="19" t="n">
        <v>0.411674377385615</v>
      </c>
    </row>
    <row r="10">
      <c r="B10" s="20" t="s">
        <v>549</v>
      </c>
      <c r="C10" s="19" t="n">
        <v>0.243714861325836</v>
      </c>
      <c r="D10" s="19" t="n">
        <v>0.301655736237538</v>
      </c>
      <c r="E10" s="19" t="n">
        <v>0.169864018364609</v>
      </c>
      <c r="F10" s="19"/>
      <c r="G10" s="19" t="n">
        <v>0.141983709512252</v>
      </c>
      <c r="H10" s="19" t="n">
        <v>0.268140615806051</v>
      </c>
      <c r="I10" s="19" t="n">
        <v>0.249386063093528</v>
      </c>
      <c r="J10" s="19" t="n">
        <v>0.230765662916043</v>
      </c>
      <c r="K10" s="19" t="n">
        <v>0.285229679058574</v>
      </c>
      <c r="L10" s="19" t="n">
        <v>0.234992641622333</v>
      </c>
      <c r="M10" s="19"/>
      <c r="N10" s="19" t="n">
        <v>0.168413148921783</v>
      </c>
      <c r="O10" s="19" t="n">
        <v>0.193652717073842</v>
      </c>
      <c r="P10" s="19" t="n">
        <v>0.232730756930855</v>
      </c>
      <c r="Q10" s="19" t="n">
        <v>0.272701689953937</v>
      </c>
      <c r="R10" s="19" t="n">
        <v>0.263689796763769</v>
      </c>
      <c r="S10" s="19"/>
      <c r="T10" s="19" t="n">
        <v>0.29322898567326</v>
      </c>
      <c r="U10" s="19" t="n">
        <v>0.15444370124583</v>
      </c>
      <c r="V10" s="19" t="n">
        <v>0.268596286131908</v>
      </c>
      <c r="W10" s="19" t="n">
        <v>0.260884918165844</v>
      </c>
      <c r="X10" s="19"/>
      <c r="Y10" s="19" t="n">
        <v>0.259687548217395</v>
      </c>
      <c r="Z10" s="19" t="n">
        <v>0.178770980625108</v>
      </c>
      <c r="AA10" s="19" t="s">
        <v>118</v>
      </c>
      <c r="AB10" s="19" t="s">
        <v>118</v>
      </c>
      <c r="AC10" s="19" t="s">
        <v>118</v>
      </c>
      <c r="AD10" s="19" t="s">
        <v>118</v>
      </c>
      <c r="AE10" s="19"/>
      <c r="AF10" s="19" t="n">
        <v>0.26140056461695</v>
      </c>
      <c r="AG10" s="19"/>
      <c r="AH10" s="19" t="n">
        <v>0.253736927268681</v>
      </c>
      <c r="AI10" s="19"/>
      <c r="AJ10" s="19" t="n">
        <v>0.273003362078262</v>
      </c>
      <c r="AK10" s="19" t="n">
        <v>0.191240547361073</v>
      </c>
      <c r="AL10" s="19" t="n">
        <v>0.186689083533846</v>
      </c>
      <c r="AM10" s="19" t="n">
        <v>0.28891735871882</v>
      </c>
      <c r="AN10" s="19" t="n">
        <v>0.314955107079396</v>
      </c>
      <c r="AO10" s="19" t="n">
        <v>0.253974642652629</v>
      </c>
      <c r="AP10" s="19" t="n">
        <v>0.245683306558137</v>
      </c>
    </row>
    <row r="11">
      <c r="B11" s="20" t="s">
        <v>550</v>
      </c>
      <c r="C11" s="19" t="n">
        <v>0.21639354951225</v>
      </c>
      <c r="D11" s="19" t="n">
        <v>0.249105703276479</v>
      </c>
      <c r="E11" s="19" t="n">
        <v>0.174698974926569</v>
      </c>
      <c r="F11" s="19"/>
      <c r="G11" s="19" t="n">
        <v>0.274921995715499</v>
      </c>
      <c r="H11" s="19" t="n">
        <v>0.265103726204086</v>
      </c>
      <c r="I11" s="19" t="n">
        <v>0.179689357846012</v>
      </c>
      <c r="J11" s="19" t="n">
        <v>0.0975726558457486</v>
      </c>
      <c r="K11" s="19" t="n">
        <v>0.373546516364955</v>
      </c>
      <c r="L11" s="19" t="n">
        <v>0.171269036501083</v>
      </c>
      <c r="M11" s="19"/>
      <c r="N11" s="19" t="n">
        <v>0.0832595059336398</v>
      </c>
      <c r="O11" s="19" t="n">
        <v>0.153571504622929</v>
      </c>
      <c r="P11" s="19" t="n">
        <v>0.201675576585237</v>
      </c>
      <c r="Q11" s="19" t="n">
        <v>0.242470470258389</v>
      </c>
      <c r="R11" s="19" t="n">
        <v>0.268523304183232</v>
      </c>
      <c r="S11" s="19"/>
      <c r="T11" s="19" t="n">
        <v>0.143712177570616</v>
      </c>
      <c r="U11" s="19" t="n">
        <v>0.201525669591988</v>
      </c>
      <c r="V11" s="19" t="n">
        <v>0.212649498229803</v>
      </c>
      <c r="W11" s="19" t="n">
        <v>0.221079454384514</v>
      </c>
      <c r="X11" s="19"/>
      <c r="Y11" s="19" t="n">
        <v>0.209716289468203</v>
      </c>
      <c r="Z11" s="19" t="n">
        <v>0.243542843970501</v>
      </c>
      <c r="AA11" s="19" t="s">
        <v>118</v>
      </c>
      <c r="AB11" s="19" t="s">
        <v>118</v>
      </c>
      <c r="AC11" s="19" t="s">
        <v>118</v>
      </c>
      <c r="AD11" s="19" t="s">
        <v>118</v>
      </c>
      <c r="AE11" s="19"/>
      <c r="AF11" s="19" t="n">
        <v>0.19716861386522</v>
      </c>
      <c r="AG11" s="19"/>
      <c r="AH11" s="19" t="n">
        <v>0.217947918216775</v>
      </c>
      <c r="AI11" s="19"/>
      <c r="AJ11" s="19" t="n">
        <v>0.248529181327986</v>
      </c>
      <c r="AK11" s="19" t="n">
        <v>0.165967826491218</v>
      </c>
      <c r="AL11" s="19" t="n">
        <v>0.198646154764449</v>
      </c>
      <c r="AM11" s="19" t="n">
        <v>0.271294826938553</v>
      </c>
      <c r="AN11" s="19" t="n">
        <v>0.181521837831272</v>
      </c>
      <c r="AO11" s="19" t="n">
        <v>0.273960874973054</v>
      </c>
      <c r="AP11" s="19" t="n">
        <v>0.162181649393128</v>
      </c>
    </row>
    <row r="12">
      <c r="B12" s="20" t="s">
        <v>551</v>
      </c>
      <c r="C12" s="19" t="n">
        <v>0.146991992763269</v>
      </c>
      <c r="D12" s="19" t="n">
        <v>0.176267139635459</v>
      </c>
      <c r="E12" s="19" t="n">
        <v>0.109678191795996</v>
      </c>
      <c r="F12" s="19"/>
      <c r="G12" s="19" t="n">
        <v>0.281844013990224</v>
      </c>
      <c r="H12" s="19" t="n">
        <v>0.14492456026291</v>
      </c>
      <c r="I12" s="19" t="n">
        <v>0.192000907733576</v>
      </c>
      <c r="J12" s="19" t="n">
        <v>0.099749812376058</v>
      </c>
      <c r="K12" s="19" t="n">
        <v>0.0826054261011735</v>
      </c>
      <c r="L12" s="19" t="n">
        <v>0.0326592861327807</v>
      </c>
      <c r="M12" s="19"/>
      <c r="N12" s="19" t="n">
        <v>0.202594520004755</v>
      </c>
      <c r="O12" s="19" t="n">
        <v>0.134336975810038</v>
      </c>
      <c r="P12" s="19" t="n">
        <v>0.156333488700058</v>
      </c>
      <c r="Q12" s="19" t="n">
        <v>0.147247338560879</v>
      </c>
      <c r="R12" s="19" t="n">
        <v>0.135505612594823</v>
      </c>
      <c r="S12" s="19"/>
      <c r="T12" s="19" t="n">
        <v>0.0951093194523737</v>
      </c>
      <c r="U12" s="19" t="n">
        <v>0.0908587730327218</v>
      </c>
      <c r="V12" s="19" t="n">
        <v>0.115695663204932</v>
      </c>
      <c r="W12" s="19" t="n">
        <v>0.175335192801628</v>
      </c>
      <c r="X12" s="19"/>
      <c r="Y12" s="19" t="n">
        <v>0.134626561992727</v>
      </c>
      <c r="Z12" s="19" t="n">
        <v>0.197269010413918</v>
      </c>
      <c r="AA12" s="19" t="s">
        <v>118</v>
      </c>
      <c r="AB12" s="19" t="s">
        <v>118</v>
      </c>
      <c r="AC12" s="19" t="s">
        <v>118</v>
      </c>
      <c r="AD12" s="19" t="s">
        <v>118</v>
      </c>
      <c r="AE12" s="19"/>
      <c r="AF12" s="19" t="n">
        <v>0.138345700190861</v>
      </c>
      <c r="AG12" s="19"/>
      <c r="AH12" s="19" t="n">
        <v>0.14953633565175</v>
      </c>
      <c r="AI12" s="19"/>
      <c r="AJ12" s="19" t="n">
        <v>0.185834987688032</v>
      </c>
      <c r="AK12" s="19" t="n">
        <v>0.104495663385728</v>
      </c>
      <c r="AL12" s="19" t="n">
        <v>0.18613582061219</v>
      </c>
      <c r="AM12" s="19" t="n">
        <v>0.193357438106625</v>
      </c>
      <c r="AN12" s="19" t="n">
        <v>0.0661398578175063</v>
      </c>
      <c r="AO12" s="19" t="n">
        <v>0.101893053104024</v>
      </c>
      <c r="AP12" s="19" t="n">
        <v>0.0971403363221355</v>
      </c>
    </row>
    <row r="13">
      <c r="B13" s="20" t="s">
        <v>555</v>
      </c>
      <c r="C13" s="19" t="n">
        <v>0.136542518869773</v>
      </c>
      <c r="D13" s="19" t="n">
        <v>0.14784127531038</v>
      </c>
      <c r="E13" s="19" t="n">
        <v>0.122141240172756</v>
      </c>
      <c r="F13" s="19"/>
      <c r="G13" s="19" t="n">
        <v>0.0904187389975186</v>
      </c>
      <c r="H13" s="19" t="n">
        <v>0.179462232462407</v>
      </c>
      <c r="I13" s="19" t="n">
        <v>0.147827269152975</v>
      </c>
      <c r="J13" s="19" t="n">
        <v>0.099977651487529</v>
      </c>
      <c r="K13" s="19" t="n">
        <v>0.143426989609765</v>
      </c>
      <c r="L13" s="19" t="n">
        <v>0.0831510577130049</v>
      </c>
      <c r="M13" s="19"/>
      <c r="N13" s="19" t="n">
        <v>0.0542402501522861</v>
      </c>
      <c r="O13" s="19" t="n">
        <v>0.105443599898932</v>
      </c>
      <c r="P13" s="19" t="n">
        <v>0.0942913380929632</v>
      </c>
      <c r="Q13" s="19" t="n">
        <v>0.165492390790327</v>
      </c>
      <c r="R13" s="19" t="n">
        <v>0.181402880112155</v>
      </c>
      <c r="S13" s="19"/>
      <c r="T13" s="19" t="n">
        <v>0.138597852674085</v>
      </c>
      <c r="U13" s="19" t="n">
        <v>0.0891833355206508</v>
      </c>
      <c r="V13" s="19" t="n">
        <v>0.134970410800861</v>
      </c>
      <c r="W13" s="19" t="n">
        <v>0.149538229263548</v>
      </c>
      <c r="X13" s="19"/>
      <c r="Y13" s="19" t="n">
        <v>0.145483339860579</v>
      </c>
      <c r="Z13" s="19" t="n">
        <v>0.100189736414596</v>
      </c>
      <c r="AA13" s="19" t="s">
        <v>118</v>
      </c>
      <c r="AB13" s="19" t="s">
        <v>118</v>
      </c>
      <c r="AC13" s="19" t="s">
        <v>118</v>
      </c>
      <c r="AD13" s="19" t="s">
        <v>118</v>
      </c>
      <c r="AE13" s="19"/>
      <c r="AF13" s="19" t="n">
        <v>0.136247801431886</v>
      </c>
      <c r="AG13" s="19"/>
      <c r="AH13" s="19" t="n">
        <v>0.143869652223219</v>
      </c>
      <c r="AI13" s="19"/>
      <c r="AJ13" s="19" t="n">
        <v>0.171025185431183</v>
      </c>
      <c r="AK13" s="19" t="n">
        <v>0.154123496506843</v>
      </c>
      <c r="AL13" s="19" t="n">
        <v>0.130518423907916</v>
      </c>
      <c r="AM13" s="19" t="n">
        <v>0.191313121628327</v>
      </c>
      <c r="AN13" s="19" t="n">
        <v>0.0669208034706526</v>
      </c>
      <c r="AO13" s="19" t="n">
        <v>0.0923388021927607</v>
      </c>
      <c r="AP13" s="19" t="n">
        <v>0.0746514862658063</v>
      </c>
    </row>
    <row r="14">
      <c r="B14" s="20" t="s">
        <v>552</v>
      </c>
      <c r="C14" s="19" t="n">
        <v>0.133819847747513</v>
      </c>
      <c r="D14" s="19" t="n">
        <v>0.169237433905719</v>
      </c>
      <c r="E14" s="19" t="n">
        <v>0.0886769568708835</v>
      </c>
      <c r="F14" s="19"/>
      <c r="G14" s="19" t="n">
        <v>0.206802066511378</v>
      </c>
      <c r="H14" s="19" t="n">
        <v>0.206536517517797</v>
      </c>
      <c r="I14" s="19" t="n">
        <v>0.0996222069190344</v>
      </c>
      <c r="J14" s="19" t="n">
        <v>0.102451208327443</v>
      </c>
      <c r="K14" s="19" t="n">
        <v>0.0694546608916072</v>
      </c>
      <c r="L14" s="19" t="n">
        <v>0.0755854008137068</v>
      </c>
      <c r="M14" s="19"/>
      <c r="N14" s="19" t="n">
        <v>0</v>
      </c>
      <c r="O14" s="19" t="n">
        <v>0.110019618337682</v>
      </c>
      <c r="P14" s="19" t="n">
        <v>0.101327685302863</v>
      </c>
      <c r="Q14" s="19" t="n">
        <v>0.162291360783959</v>
      </c>
      <c r="R14" s="19" t="n">
        <v>0.170616673819308</v>
      </c>
      <c r="S14" s="19"/>
      <c r="T14" s="19" t="n">
        <v>0.25356397576338</v>
      </c>
      <c r="U14" s="19" t="n">
        <v>0.0612014075486012</v>
      </c>
      <c r="V14" s="19" t="n">
        <v>0.111454028739319</v>
      </c>
      <c r="W14" s="19" t="n">
        <v>0.152279691954136</v>
      </c>
      <c r="X14" s="19"/>
      <c r="Y14" s="19" t="n">
        <v>0.138789294948968</v>
      </c>
      <c r="Z14" s="19" t="n">
        <v>0.113614406522067</v>
      </c>
      <c r="AA14" s="19" t="s">
        <v>118</v>
      </c>
      <c r="AB14" s="19" t="s">
        <v>118</v>
      </c>
      <c r="AC14" s="19" t="s">
        <v>118</v>
      </c>
      <c r="AD14" s="19" t="s">
        <v>118</v>
      </c>
      <c r="AE14" s="19"/>
      <c r="AF14" s="19" t="n">
        <v>0.148591666118134</v>
      </c>
      <c r="AG14" s="19"/>
      <c r="AH14" s="19" t="n">
        <v>0.136178327421283</v>
      </c>
      <c r="AI14" s="19"/>
      <c r="AJ14" s="19" t="n">
        <v>0.171237279603059</v>
      </c>
      <c r="AK14" s="19" t="n">
        <v>0.0909824325759729</v>
      </c>
      <c r="AL14" s="19" t="n">
        <v>0.139648001110601</v>
      </c>
      <c r="AM14" s="19" t="n">
        <v>0.205906433410881</v>
      </c>
      <c r="AN14" s="19" t="n">
        <v>0.0719848774176002</v>
      </c>
      <c r="AO14" s="19" t="n">
        <v>0.109032463711471</v>
      </c>
      <c r="AP14" s="19" t="n">
        <v>0.0881340350289199</v>
      </c>
    </row>
    <row r="15">
      <c r="B15" s="20" t="s">
        <v>553</v>
      </c>
      <c r="C15" s="19" t="n">
        <v>0.0993720711993622</v>
      </c>
      <c r="D15" s="19" t="n">
        <v>0.115578814816115</v>
      </c>
      <c r="E15" s="19" t="n">
        <v>0.0787151225499392</v>
      </c>
      <c r="F15" s="19"/>
      <c r="G15" s="19" t="n">
        <v>0.0747775516949158</v>
      </c>
      <c r="H15" s="19" t="n">
        <v>0.159133563501546</v>
      </c>
      <c r="I15" s="19" t="n">
        <v>0.0967041742823421</v>
      </c>
      <c r="J15" s="19" t="n">
        <v>0.0672817629641991</v>
      </c>
      <c r="K15" s="19" t="n">
        <v>0.087939871793583</v>
      </c>
      <c r="L15" s="19" t="n">
        <v>0</v>
      </c>
      <c r="M15" s="19"/>
      <c r="N15" s="19" t="n">
        <v>0.0832595059336398</v>
      </c>
      <c r="O15" s="19" t="n">
        <v>0.0479544072588884</v>
      </c>
      <c r="P15" s="19" t="n">
        <v>0.065595252087295</v>
      </c>
      <c r="Q15" s="19" t="n">
        <v>0.141043866914906</v>
      </c>
      <c r="R15" s="19" t="n">
        <v>0.114251521216233</v>
      </c>
      <c r="S15" s="19"/>
      <c r="T15" s="19" t="n">
        <v>0.0920900863738117</v>
      </c>
      <c r="U15" s="19" t="n">
        <v>0.0683206955049142</v>
      </c>
      <c r="V15" s="19" t="n">
        <v>0.0711279255486865</v>
      </c>
      <c r="W15" s="19" t="n">
        <v>0.117431882760745</v>
      </c>
      <c r="X15" s="19"/>
      <c r="Y15" s="19" t="n">
        <v>0.0922304670774838</v>
      </c>
      <c r="Z15" s="19" t="n">
        <v>0.128409357740565</v>
      </c>
      <c r="AA15" s="19" t="s">
        <v>118</v>
      </c>
      <c r="AB15" s="19" t="s">
        <v>118</v>
      </c>
      <c r="AC15" s="19" t="s">
        <v>118</v>
      </c>
      <c r="AD15" s="19" t="s">
        <v>118</v>
      </c>
      <c r="AE15" s="19"/>
      <c r="AF15" s="19" t="n">
        <v>0.0743120711869804</v>
      </c>
      <c r="AG15" s="19"/>
      <c r="AH15" s="19" t="n">
        <v>0.102059617766251</v>
      </c>
      <c r="AI15" s="19"/>
      <c r="AJ15" s="19" t="n">
        <v>0.105153985922392</v>
      </c>
      <c r="AK15" s="19" t="n">
        <v>0.0612032506620058</v>
      </c>
      <c r="AL15" s="19" t="n">
        <v>0.106887687506562</v>
      </c>
      <c r="AM15" s="19" t="n">
        <v>0.11285380540358</v>
      </c>
      <c r="AN15" s="19" t="n">
        <v>0.0473048904987544</v>
      </c>
      <c r="AO15" s="19" t="n">
        <v>0.134118360024339</v>
      </c>
      <c r="AP15" s="19" t="n">
        <v>0.11329801698593</v>
      </c>
    </row>
    <row r="16">
      <c r="B16" s="20" t="s">
        <v>81</v>
      </c>
      <c r="C16" s="21" t="n">
        <v>0.142610415311243</v>
      </c>
      <c r="D16" s="21" t="n">
        <v>0.0943368468122542</v>
      </c>
      <c r="E16" s="21" t="n">
        <v>0.204139408993676</v>
      </c>
      <c r="F16" s="21"/>
      <c r="G16" s="21" t="n">
        <v>0.0457606919993804</v>
      </c>
      <c r="H16" s="21" t="n">
        <v>0.119610979460629</v>
      </c>
      <c r="I16" s="21" t="n">
        <v>0.17540008006828</v>
      </c>
      <c r="J16" s="21" t="n">
        <v>0.155669268673054</v>
      </c>
      <c r="K16" s="21" t="n">
        <v>0.12779234356672</v>
      </c>
      <c r="L16" s="21" t="n">
        <v>0.301512567280791</v>
      </c>
      <c r="M16" s="21"/>
      <c r="N16" s="21" t="n">
        <v>0.373376695174862</v>
      </c>
      <c r="O16" s="21" t="n">
        <v>0.211724828838804</v>
      </c>
      <c r="P16" s="21" t="n">
        <v>0.11218837418911</v>
      </c>
      <c r="Q16" s="21" t="n">
        <v>0.134109324646256</v>
      </c>
      <c r="R16" s="21" t="n">
        <v>0.0880588715643041</v>
      </c>
      <c r="S16" s="21"/>
      <c r="T16" s="21" t="n">
        <v>0.156429676697284</v>
      </c>
      <c r="U16" s="21" t="n">
        <v>0.197301901994078</v>
      </c>
      <c r="V16" s="21" t="n">
        <v>0.136787203749648</v>
      </c>
      <c r="W16" s="21" t="n">
        <v>0.121392273575779</v>
      </c>
      <c r="X16" s="21"/>
      <c r="Y16" s="21" t="n">
        <v>0.135553975617463</v>
      </c>
      <c r="Z16" s="21" t="n">
        <v>0.171301428961983</v>
      </c>
      <c r="AA16" s="21" t="s">
        <v>118</v>
      </c>
      <c r="AB16" s="21" t="s">
        <v>118</v>
      </c>
      <c r="AC16" s="21" t="s">
        <v>118</v>
      </c>
      <c r="AD16" s="21" t="s">
        <v>118</v>
      </c>
      <c r="AE16" s="21"/>
      <c r="AF16" s="21" t="n">
        <v>0.152994766265359</v>
      </c>
      <c r="AG16" s="21"/>
      <c r="AH16" s="21" t="n">
        <v>0.137517450428027</v>
      </c>
      <c r="AI16" s="21"/>
      <c r="AJ16" s="21" t="n">
        <v>0.118577751349442</v>
      </c>
      <c r="AK16" s="21" t="n">
        <v>0.195183797759124</v>
      </c>
      <c r="AL16" s="21" t="n">
        <v>0.119695785898235</v>
      </c>
      <c r="AM16" s="21" t="n">
        <v>0.18606552353543</v>
      </c>
      <c r="AN16" s="21" t="n">
        <v>0.185952978332276</v>
      </c>
      <c r="AO16" s="21" t="n">
        <v>0.205953766358029</v>
      </c>
      <c r="AP16" s="21" t="n">
        <v>0.0463124391107217</v>
      </c>
    </row>
    <row r="17">
      <c r="B17" s="18" t="s">
        <v>224</v>
      </c>
    </row>
    <row r="18">
      <c r="B18" t="s">
        <v>65</v>
      </c>
    </row>
    <row r="19">
      <c r="B19" t="s">
        <v>66</v>
      </c>
    </row>
    <row r="21">
      <c r="B21" s="9" t="str">
        <f>=HYPERLINK("#'Contents'!A1", "Return to Contents")</f>
      </c>
    </row>
  </sheetData>
  <mergeCells count="9">
    <mergeCell ref="D5:E5"/>
    <mergeCell ref="G5:L5"/>
    <mergeCell ref="N5:R5"/>
    <mergeCell ref="T5:W5"/>
    <mergeCell ref="Y5:AD5"/>
    <mergeCell ref="AF5:AF5"/>
    <mergeCell ref="AH5:AH5"/>
    <mergeCell ref="AJ5:AP5"/>
    <mergeCell ref="D2:AJ2"/>
  </mergeCells>
  <pageMargins left="0.7" right="0.7" top="0.75" bottom="0.75" header="0.3" footer="0.3"/>
  <pageSetup paperSize="9" orientation="portrait" horizontalDpi="300" verticalDpi="300" r:id="rId2"/>
  <drawing r:id="rId1"/>
</worksheet>
</file>

<file path=xl/worksheets/sheet18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2.21" hidden="0" customWidth="1"/>
    <col min="20" max="20" width="10.71" hidden="0" customWidth="1"/>
    <col min="21" max="21" width="10.71" hidden="0" customWidth="1"/>
    <col min="22" max="22" width="10.71" hidden="0" customWidth="1"/>
    <col min="23" max="23" width="10.71" hidden="0" customWidth="1"/>
    <col min="24" max="24" width="2.2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2.21" hidden="0" customWidth="1"/>
    <col min="34" max="34" width="10.71" hidden="0" customWidth="1"/>
    <col min="35" max="35" width="2.2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s>
  <sheetData>
    <row r="2" ht="40" customHeight="1">
      <c r="D2" s="16" t="s">
        <v>561</v>
      </c>
    </row>
    <row r="5" ht="30" customHeight="1">
      <c r="B5" s="17"/>
      <c r="C5" s="17"/>
      <c r="D5" s="17" t="s">
        <v>51</v>
      </c>
      <c r="E5" s="17"/>
      <c r="F5" s="17"/>
      <c r="G5" s="17" t="s">
        <v>52</v>
      </c>
      <c r="H5" s="17"/>
      <c r="I5" s="17"/>
      <c r="J5" s="17"/>
      <c r="K5" s="17"/>
      <c r="L5" s="17"/>
      <c r="M5" s="17"/>
      <c r="N5" s="17" t="s">
        <v>53</v>
      </c>
      <c r="O5" s="17"/>
      <c r="P5" s="17"/>
      <c r="Q5" s="17"/>
      <c r="R5" s="17"/>
      <c r="S5" s="17"/>
      <c r="T5" s="17" t="s">
        <v>54</v>
      </c>
      <c r="U5" s="17"/>
      <c r="V5" s="17"/>
      <c r="W5" s="17"/>
      <c r="X5" s="17"/>
      <c r="Y5" s="17" t="s">
        <v>55</v>
      </c>
      <c r="Z5" s="17"/>
      <c r="AA5" s="17"/>
      <c r="AB5" s="17"/>
      <c r="AC5" s="17"/>
      <c r="AD5" s="17"/>
      <c r="AE5" s="17"/>
      <c r="AF5" s="17" t="s">
        <v>42</v>
      </c>
      <c r="AG5" s="17"/>
      <c r="AH5" s="17" t="s">
        <v>43</v>
      </c>
      <c r="AI5" s="17"/>
      <c r="AJ5" s="17" t="s">
        <v>56</v>
      </c>
      <c r="AK5" s="17"/>
      <c r="AL5" s="17"/>
      <c r="AM5" s="17"/>
      <c r="AN5" s="17"/>
      <c r="AO5" s="17"/>
      <c r="AP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R6" s="13" t="s">
        <v>31</v>
      </c>
      <c r="T6" s="13" t="s">
        <v>32</v>
      </c>
      <c r="U6" s="13" t="s">
        <v>33</v>
      </c>
      <c r="V6" s="13" t="s">
        <v>34</v>
      </c>
      <c r="W6" s="13" t="s">
        <v>35</v>
      </c>
      <c r="Y6" s="13" t="s">
        <v>36</v>
      </c>
      <c r="Z6" s="13" t="s">
        <v>37</v>
      </c>
      <c r="AA6" s="13" t="s">
        <v>38</v>
      </c>
      <c r="AB6" s="13" t="s">
        <v>39</v>
      </c>
      <c r="AC6" s="13" t="s">
        <v>40</v>
      </c>
      <c r="AD6" s="13" t="s">
        <v>41</v>
      </c>
      <c r="AF6" s="13" t="s">
        <v>42</v>
      </c>
      <c r="AH6" s="13" t="s">
        <v>43</v>
      </c>
      <c r="AJ6" s="13" t="s">
        <v>44</v>
      </c>
      <c r="AK6" s="13" t="s">
        <v>45</v>
      </c>
      <c r="AL6" s="13" t="s">
        <v>46</v>
      </c>
      <c r="AM6" s="13" t="s">
        <v>47</v>
      </c>
      <c r="AN6" s="13" t="s">
        <v>48</v>
      </c>
      <c r="AO6" s="13" t="s">
        <v>49</v>
      </c>
      <c r="AP6" s="13" t="s">
        <v>50</v>
      </c>
    </row>
    <row r="7" ht="30" customHeight="1">
      <c r="B7" s="11" t="s">
        <v>19</v>
      </c>
      <c r="C7" s="11" t="n">
        <v>578</v>
      </c>
      <c r="D7" s="11" t="n">
        <v>302</v>
      </c>
      <c r="E7" s="11" t="n">
        <v>276</v>
      </c>
      <c r="F7" s="11"/>
      <c r="G7" s="11" t="n">
        <v>60</v>
      </c>
      <c r="H7" s="11" t="n">
        <v>151</v>
      </c>
      <c r="I7" s="11" t="n">
        <v>156</v>
      </c>
      <c r="J7" s="11" t="n">
        <v>128</v>
      </c>
      <c r="K7" s="11" t="n">
        <v>64</v>
      </c>
      <c r="L7" s="11" t="n">
        <v>19</v>
      </c>
      <c r="M7" s="11"/>
      <c r="N7" s="11" t="n">
        <v>17</v>
      </c>
      <c r="O7" s="11" t="n">
        <v>78</v>
      </c>
      <c r="P7" s="11" t="n">
        <v>111</v>
      </c>
      <c r="Q7" s="11" t="n">
        <v>238</v>
      </c>
      <c r="R7" s="11" t="n">
        <v>133</v>
      </c>
      <c r="S7" s="11"/>
      <c r="T7" s="11" t="n">
        <v>21</v>
      </c>
      <c r="U7" s="11" t="n">
        <v>50</v>
      </c>
      <c r="V7" s="11" t="n">
        <v>97</v>
      </c>
      <c r="W7" s="11" t="n">
        <v>370</v>
      </c>
      <c r="X7" s="11"/>
      <c r="Y7" s="11" t="n">
        <v>473</v>
      </c>
      <c r="Z7" s="11" t="n">
        <v>105</v>
      </c>
      <c r="AA7" s="11" t="s">
        <v>117</v>
      </c>
      <c r="AB7" s="11" t="s">
        <v>117</v>
      </c>
      <c r="AC7" s="11" t="s">
        <v>117</v>
      </c>
      <c r="AD7" s="11" t="s">
        <v>117</v>
      </c>
      <c r="AE7" s="11"/>
      <c r="AF7" s="11" t="n">
        <v>279</v>
      </c>
      <c r="AG7" s="11"/>
      <c r="AH7" s="11" t="n">
        <v>545</v>
      </c>
      <c r="AI7" s="11"/>
      <c r="AJ7" s="11" t="n">
        <v>169</v>
      </c>
      <c r="AK7" s="11" t="n">
        <v>88</v>
      </c>
      <c r="AL7" s="11" t="n">
        <v>120</v>
      </c>
      <c r="AM7" s="11" t="n">
        <v>60</v>
      </c>
      <c r="AN7" s="11" t="n">
        <v>33</v>
      </c>
      <c r="AO7" s="11" t="n">
        <v>61</v>
      </c>
      <c r="AP7" s="11" t="n">
        <v>47</v>
      </c>
    </row>
    <row r="8" ht="30" customHeight="1">
      <c r="B8" s="12" t="s">
        <v>20</v>
      </c>
      <c r="C8" s="12" t="n">
        <v>528</v>
      </c>
      <c r="D8" s="12" t="n">
        <v>296</v>
      </c>
      <c r="E8" s="12" t="n">
        <v>232</v>
      </c>
      <c r="F8" s="12"/>
      <c r="G8" s="12" t="n">
        <v>51</v>
      </c>
      <c r="H8" s="12" t="n">
        <v>139</v>
      </c>
      <c r="I8" s="12" t="n">
        <v>130</v>
      </c>
      <c r="J8" s="12" t="n">
        <v>122</v>
      </c>
      <c r="K8" s="12" t="n">
        <v>67</v>
      </c>
      <c r="L8" s="12" t="n">
        <v>20</v>
      </c>
      <c r="M8" s="12"/>
      <c r="N8" s="12" t="n">
        <v>20</v>
      </c>
      <c r="O8" s="12" t="n">
        <v>87</v>
      </c>
      <c r="P8" s="12" t="n">
        <v>132</v>
      </c>
      <c r="Q8" s="12" t="n">
        <v>187</v>
      </c>
      <c r="R8" s="12" t="n">
        <v>102</v>
      </c>
      <c r="S8" s="12"/>
      <c r="T8" s="12" t="n">
        <v>20</v>
      </c>
      <c r="U8" s="12" t="n">
        <v>49</v>
      </c>
      <c r="V8" s="12" t="n">
        <v>98</v>
      </c>
      <c r="W8" s="12" t="n">
        <v>322</v>
      </c>
      <c r="X8" s="12"/>
      <c r="Y8" s="12" t="n">
        <v>424</v>
      </c>
      <c r="Z8" s="12" t="n">
        <v>104</v>
      </c>
      <c r="AA8" s="12" t="s">
        <v>117</v>
      </c>
      <c r="AB8" s="12" t="s">
        <v>117</v>
      </c>
      <c r="AC8" s="12" t="s">
        <v>117</v>
      </c>
      <c r="AD8" s="12" t="s">
        <v>117</v>
      </c>
      <c r="AE8" s="12"/>
      <c r="AF8" s="12" t="n">
        <v>262</v>
      </c>
      <c r="AG8" s="12"/>
      <c r="AH8" s="12" t="n">
        <v>497</v>
      </c>
      <c r="AI8" s="12"/>
      <c r="AJ8" s="12" t="n">
        <v>137</v>
      </c>
      <c r="AK8" s="12" t="n">
        <v>81</v>
      </c>
      <c r="AL8" s="12" t="n">
        <v>99</v>
      </c>
      <c r="AM8" s="12" t="n">
        <v>59</v>
      </c>
      <c r="AN8" s="12" t="n">
        <v>37</v>
      </c>
      <c r="AO8" s="12" t="n">
        <v>52</v>
      </c>
      <c r="AP8" s="12" t="n">
        <v>64</v>
      </c>
    </row>
    <row r="9">
      <c r="B9" s="20" t="s">
        <v>554</v>
      </c>
      <c r="C9" s="19" t="n">
        <v>0.424345311903142</v>
      </c>
      <c r="D9" s="19" t="n">
        <v>0.399543890633583</v>
      </c>
      <c r="E9" s="19" t="n">
        <v>0.455956948251139</v>
      </c>
      <c r="F9" s="19"/>
      <c r="G9" s="19" t="n">
        <v>0.365332664440164</v>
      </c>
      <c r="H9" s="19" t="n">
        <v>0.380265453627498</v>
      </c>
      <c r="I9" s="19" t="n">
        <v>0.391769213160231</v>
      </c>
      <c r="J9" s="19" t="n">
        <v>0.473880730028426</v>
      </c>
      <c r="K9" s="19" t="n">
        <v>0.515360684406358</v>
      </c>
      <c r="L9" s="19" t="n">
        <v>0.483386478559359</v>
      </c>
      <c r="M9" s="19"/>
      <c r="N9" s="19" t="n">
        <v>0.560579005332423</v>
      </c>
      <c r="O9" s="19" t="n">
        <v>0.401219644417226</v>
      </c>
      <c r="P9" s="19" t="n">
        <v>0.507613488452056</v>
      </c>
      <c r="Q9" s="19" t="n">
        <v>0.432323200305142</v>
      </c>
      <c r="R9" s="19" t="n">
        <v>0.298210514852226</v>
      </c>
      <c r="S9" s="19"/>
      <c r="T9" s="19" t="n">
        <v>0.300302089115018</v>
      </c>
      <c r="U9" s="19" t="n">
        <v>0.534480985173824</v>
      </c>
      <c r="V9" s="19" t="n">
        <v>0.478500715164748</v>
      </c>
      <c r="W9" s="19" t="n">
        <v>0.394986289678588</v>
      </c>
      <c r="X9" s="19"/>
      <c r="Y9" s="19" t="n">
        <v>0.403858123835206</v>
      </c>
      <c r="Z9" s="19" t="n">
        <v>0.507644853602703</v>
      </c>
      <c r="AA9" s="19" t="s">
        <v>118</v>
      </c>
      <c r="AB9" s="19" t="s">
        <v>118</v>
      </c>
      <c r="AC9" s="19" t="s">
        <v>118</v>
      </c>
      <c r="AD9" s="19" t="s">
        <v>118</v>
      </c>
      <c r="AE9" s="19"/>
      <c r="AF9" s="19" t="n">
        <v>0.444756592726225</v>
      </c>
      <c r="AG9" s="19"/>
      <c r="AH9" s="19" t="n">
        <v>0.437177528696602</v>
      </c>
      <c r="AI9" s="19"/>
      <c r="AJ9" s="19" t="n">
        <v>0.346436805537909</v>
      </c>
      <c r="AK9" s="19" t="n">
        <v>0.551708688447545</v>
      </c>
      <c r="AL9" s="19" t="n">
        <v>0.350439586473628</v>
      </c>
      <c r="AM9" s="19" t="n">
        <v>0.310264337194392</v>
      </c>
      <c r="AN9" s="19" t="n">
        <v>0.495965465882068</v>
      </c>
      <c r="AO9" s="19" t="n">
        <v>0.439495940390208</v>
      </c>
      <c r="AP9" s="19" t="n">
        <v>0.595750091995013</v>
      </c>
    </row>
    <row r="10">
      <c r="B10" s="20" t="s">
        <v>550</v>
      </c>
      <c r="C10" s="19" t="n">
        <v>0.19123956605985</v>
      </c>
      <c r="D10" s="19" t="n">
        <v>0.213293759039153</v>
      </c>
      <c r="E10" s="19" t="n">
        <v>0.163129518622127</v>
      </c>
      <c r="F10" s="19"/>
      <c r="G10" s="19" t="n">
        <v>0.220103864631496</v>
      </c>
      <c r="H10" s="19" t="n">
        <v>0.232526305320556</v>
      </c>
      <c r="I10" s="19" t="n">
        <v>0.183658934218309</v>
      </c>
      <c r="J10" s="19" t="n">
        <v>0.166750048231242</v>
      </c>
      <c r="K10" s="19" t="n">
        <v>0.181155591381554</v>
      </c>
      <c r="L10" s="19" t="n">
        <v>0.0660782411303658</v>
      </c>
      <c r="M10" s="19"/>
      <c r="N10" s="19" t="n">
        <v>0</v>
      </c>
      <c r="O10" s="19" t="n">
        <v>0.148494835505361</v>
      </c>
      <c r="P10" s="19" t="n">
        <v>0.114270040726527</v>
      </c>
      <c r="Q10" s="19" t="n">
        <v>0.218488729820131</v>
      </c>
      <c r="R10" s="19" t="n">
        <v>0.30907720527517</v>
      </c>
      <c r="S10" s="19"/>
      <c r="T10" s="19" t="n">
        <v>0.294957730800575</v>
      </c>
      <c r="U10" s="19" t="n">
        <v>0.120085869606843</v>
      </c>
      <c r="V10" s="19" t="n">
        <v>0.147606661656597</v>
      </c>
      <c r="W10" s="19" t="n">
        <v>0.21904508463661</v>
      </c>
      <c r="X10" s="19"/>
      <c r="Y10" s="19" t="n">
        <v>0.204041596138008</v>
      </c>
      <c r="Z10" s="19" t="n">
        <v>0.139187364713414</v>
      </c>
      <c r="AA10" s="19" t="s">
        <v>118</v>
      </c>
      <c r="AB10" s="19" t="s">
        <v>118</v>
      </c>
      <c r="AC10" s="19" t="s">
        <v>118</v>
      </c>
      <c r="AD10" s="19" t="s">
        <v>118</v>
      </c>
      <c r="AE10" s="19"/>
      <c r="AF10" s="19" t="n">
        <v>0.179946410533225</v>
      </c>
      <c r="AG10" s="19"/>
      <c r="AH10" s="19" t="n">
        <v>0.190700903153952</v>
      </c>
      <c r="AI10" s="19"/>
      <c r="AJ10" s="19" t="n">
        <v>0.242699300109658</v>
      </c>
      <c r="AK10" s="19" t="n">
        <v>0.138410113993231</v>
      </c>
      <c r="AL10" s="19" t="n">
        <v>0.178262595027165</v>
      </c>
      <c r="AM10" s="19" t="n">
        <v>0.251742024127092</v>
      </c>
      <c r="AN10" s="19" t="n">
        <v>0.0834233180788601</v>
      </c>
      <c r="AO10" s="19" t="n">
        <v>0.155163093319023</v>
      </c>
      <c r="AP10" s="19" t="n">
        <v>0.203697651943822</v>
      </c>
    </row>
    <row r="11">
      <c r="B11" s="20" t="s">
        <v>552</v>
      </c>
      <c r="C11" s="19" t="n">
        <v>0.146748364054174</v>
      </c>
      <c r="D11" s="19" t="n">
        <v>0.156007157215023</v>
      </c>
      <c r="E11" s="19" t="n">
        <v>0.13494720156268</v>
      </c>
      <c r="F11" s="19"/>
      <c r="G11" s="19" t="n">
        <v>0.181158559216456</v>
      </c>
      <c r="H11" s="19" t="n">
        <v>0.183493742107516</v>
      </c>
      <c r="I11" s="19" t="n">
        <v>0.202203439205249</v>
      </c>
      <c r="J11" s="19" t="n">
        <v>0.0743487631314409</v>
      </c>
      <c r="K11" s="19" t="n">
        <v>0.0722343470700339</v>
      </c>
      <c r="L11" s="19" t="n">
        <v>0.13591652993031</v>
      </c>
      <c r="M11" s="19"/>
      <c r="N11" s="19" t="n">
        <v>0.0542402501522861</v>
      </c>
      <c r="O11" s="19" t="n">
        <v>0.0903345468840894</v>
      </c>
      <c r="P11" s="19" t="n">
        <v>0.0979818413997882</v>
      </c>
      <c r="Q11" s="19" t="n">
        <v>0.161200760802541</v>
      </c>
      <c r="R11" s="19" t="n">
        <v>0.250511038601974</v>
      </c>
      <c r="S11" s="19"/>
      <c r="T11" s="19" t="n">
        <v>0.0951093194523737</v>
      </c>
      <c r="U11" s="19" t="n">
        <v>0.0811974059808324</v>
      </c>
      <c r="V11" s="19" t="n">
        <v>0.151869520530981</v>
      </c>
      <c r="W11" s="19" t="n">
        <v>0.168584282247002</v>
      </c>
      <c r="X11" s="19"/>
      <c r="Y11" s="19" t="n">
        <v>0.146517246398956</v>
      </c>
      <c r="Z11" s="19" t="n">
        <v>0.147688073041788</v>
      </c>
      <c r="AA11" s="19" t="s">
        <v>118</v>
      </c>
      <c r="AB11" s="19" t="s">
        <v>118</v>
      </c>
      <c r="AC11" s="19" t="s">
        <v>118</v>
      </c>
      <c r="AD11" s="19" t="s">
        <v>118</v>
      </c>
      <c r="AE11" s="19"/>
      <c r="AF11" s="19" t="n">
        <v>0.134860121357365</v>
      </c>
      <c r="AG11" s="19"/>
      <c r="AH11" s="19" t="n">
        <v>0.150854798997588</v>
      </c>
      <c r="AI11" s="19"/>
      <c r="AJ11" s="19" t="n">
        <v>0.224342109590997</v>
      </c>
      <c r="AK11" s="19" t="n">
        <v>0.131312976572374</v>
      </c>
      <c r="AL11" s="19" t="n">
        <v>0.11262752414809</v>
      </c>
      <c r="AM11" s="19" t="n">
        <v>0.192072537597803</v>
      </c>
      <c r="AN11" s="19" t="n">
        <v>0.0243722851151778</v>
      </c>
      <c r="AO11" s="19" t="n">
        <v>0.106868358930073</v>
      </c>
      <c r="AP11" s="19" t="n">
        <v>0.11386993194401</v>
      </c>
    </row>
    <row r="12">
      <c r="B12" s="20" t="s">
        <v>555</v>
      </c>
      <c r="C12" s="19" t="n">
        <v>0.145110765882443</v>
      </c>
      <c r="D12" s="19" t="n">
        <v>0.181367003624549</v>
      </c>
      <c r="E12" s="19" t="n">
        <v>0.0988989383265481</v>
      </c>
      <c r="F12" s="19"/>
      <c r="G12" s="19" t="n">
        <v>0.136725391758151</v>
      </c>
      <c r="H12" s="19" t="n">
        <v>0.20043225687763</v>
      </c>
      <c r="I12" s="19" t="n">
        <v>0.119633712253441</v>
      </c>
      <c r="J12" s="19" t="n">
        <v>0.115428385678205</v>
      </c>
      <c r="K12" s="19" t="n">
        <v>0.153517197315219</v>
      </c>
      <c r="L12" s="19" t="n">
        <v>0.102497574932725</v>
      </c>
      <c r="M12" s="19"/>
      <c r="N12" s="19" t="n">
        <v>0.0389287157503734</v>
      </c>
      <c r="O12" s="19" t="n">
        <v>0.161729182925137</v>
      </c>
      <c r="P12" s="19" t="n">
        <v>0.0935422006811875</v>
      </c>
      <c r="Q12" s="19" t="n">
        <v>0.15713714925819</v>
      </c>
      <c r="R12" s="19" t="n">
        <v>0.196879648504772</v>
      </c>
      <c r="S12" s="19"/>
      <c r="T12" s="19" t="n">
        <v>0.275983724713053</v>
      </c>
      <c r="U12" s="19" t="n">
        <v>0.147218679657473</v>
      </c>
      <c r="V12" s="19" t="n">
        <v>0.112393461797393</v>
      </c>
      <c r="W12" s="19" t="n">
        <v>0.151470301202943</v>
      </c>
      <c r="X12" s="19"/>
      <c r="Y12" s="19" t="n">
        <v>0.150425011617168</v>
      </c>
      <c r="Z12" s="19" t="n">
        <v>0.123503396793355</v>
      </c>
      <c r="AA12" s="19" t="s">
        <v>118</v>
      </c>
      <c r="AB12" s="19" t="s">
        <v>118</v>
      </c>
      <c r="AC12" s="19" t="s">
        <v>118</v>
      </c>
      <c r="AD12" s="19" t="s">
        <v>118</v>
      </c>
      <c r="AE12" s="19"/>
      <c r="AF12" s="19" t="n">
        <v>0.143169712411461</v>
      </c>
      <c r="AG12" s="19"/>
      <c r="AH12" s="19" t="n">
        <v>0.152885175281343</v>
      </c>
      <c r="AI12" s="19"/>
      <c r="AJ12" s="19" t="n">
        <v>0.12728346738964</v>
      </c>
      <c r="AK12" s="19" t="n">
        <v>0.111696556859212</v>
      </c>
      <c r="AL12" s="19" t="n">
        <v>0.1728731081169</v>
      </c>
      <c r="AM12" s="19" t="n">
        <v>0.174367933555751</v>
      </c>
      <c r="AN12" s="19" t="n">
        <v>0.096180524905381</v>
      </c>
      <c r="AO12" s="19" t="n">
        <v>0.145896241484076</v>
      </c>
      <c r="AP12" s="19" t="n">
        <v>0.183115054937649</v>
      </c>
    </row>
    <row r="13">
      <c r="B13" s="20" t="s">
        <v>549</v>
      </c>
      <c r="C13" s="19" t="n">
        <v>0.129293221690254</v>
      </c>
      <c r="D13" s="19" t="n">
        <v>0.162042802952484</v>
      </c>
      <c r="E13" s="19" t="n">
        <v>0.0875509424007427</v>
      </c>
      <c r="F13" s="19"/>
      <c r="G13" s="19" t="n">
        <v>0.0883611104675223</v>
      </c>
      <c r="H13" s="19" t="n">
        <v>0.165565203657434</v>
      </c>
      <c r="I13" s="19" t="n">
        <v>0.154527446844082</v>
      </c>
      <c r="J13" s="19" t="n">
        <v>0.10538649423537</v>
      </c>
      <c r="K13" s="19" t="n">
        <v>0.0930799665253901</v>
      </c>
      <c r="L13" s="19" t="n">
        <v>0.0846650894852815</v>
      </c>
      <c r="M13" s="19"/>
      <c r="N13" s="19" t="n">
        <v>0.0591769345135149</v>
      </c>
      <c r="O13" s="19" t="n">
        <v>0.0924750413598248</v>
      </c>
      <c r="P13" s="19" t="n">
        <v>0.130040530620993</v>
      </c>
      <c r="Q13" s="19" t="n">
        <v>0.123432289277755</v>
      </c>
      <c r="R13" s="19" t="n">
        <v>0.185138871184354</v>
      </c>
      <c r="S13" s="19"/>
      <c r="T13" s="19" t="n">
        <v>0.165462378323394</v>
      </c>
      <c r="U13" s="19" t="n">
        <v>0.154902054103833</v>
      </c>
      <c r="V13" s="19" t="n">
        <v>0.0621911777370607</v>
      </c>
      <c r="W13" s="19" t="n">
        <v>0.147758457105092</v>
      </c>
      <c r="X13" s="19"/>
      <c r="Y13" s="19" t="n">
        <v>0.125644280901726</v>
      </c>
      <c r="Z13" s="19" t="n">
        <v>0.14412957182114</v>
      </c>
      <c r="AA13" s="19" t="s">
        <v>118</v>
      </c>
      <c r="AB13" s="19" t="s">
        <v>118</v>
      </c>
      <c r="AC13" s="19" t="s">
        <v>118</v>
      </c>
      <c r="AD13" s="19" t="s">
        <v>118</v>
      </c>
      <c r="AE13" s="19"/>
      <c r="AF13" s="19" t="n">
        <v>0.118942368974794</v>
      </c>
      <c r="AG13" s="19"/>
      <c r="AH13" s="19" t="n">
        <v>0.124374877589971</v>
      </c>
      <c r="AI13" s="19"/>
      <c r="AJ13" s="19" t="n">
        <v>0.112437913806672</v>
      </c>
      <c r="AK13" s="19" t="n">
        <v>0.0974739318642776</v>
      </c>
      <c r="AL13" s="19" t="n">
        <v>0.1576229979148</v>
      </c>
      <c r="AM13" s="19" t="n">
        <v>0.209877961737117</v>
      </c>
      <c r="AN13" s="19" t="n">
        <v>0.144148069674632</v>
      </c>
      <c r="AO13" s="19" t="n">
        <v>0.111606869759101</v>
      </c>
      <c r="AP13" s="19" t="n">
        <v>0.093180627129085</v>
      </c>
    </row>
    <row r="14">
      <c r="B14" s="20" t="s">
        <v>553</v>
      </c>
      <c r="C14" s="19" t="n">
        <v>0.122325069641469</v>
      </c>
      <c r="D14" s="19" t="n">
        <v>0.134747989091255</v>
      </c>
      <c r="E14" s="19" t="n">
        <v>0.106490944340389</v>
      </c>
      <c r="F14" s="19"/>
      <c r="G14" s="19" t="n">
        <v>0.130694750206271</v>
      </c>
      <c r="H14" s="19" t="n">
        <v>0.180164556988594</v>
      </c>
      <c r="I14" s="19" t="n">
        <v>0.115707325036836</v>
      </c>
      <c r="J14" s="19" t="n">
        <v>0.102734682601071</v>
      </c>
      <c r="K14" s="19" t="n">
        <v>0.0718711600186337</v>
      </c>
      <c r="L14" s="19" t="n">
        <v>0.0326592861327807</v>
      </c>
      <c r="M14" s="19"/>
      <c r="N14" s="19" t="n">
        <v>0</v>
      </c>
      <c r="O14" s="19" t="n">
        <v>0.112054798436943</v>
      </c>
      <c r="P14" s="19" t="n">
        <v>0.0681306226612409</v>
      </c>
      <c r="Q14" s="19" t="n">
        <v>0.117555021827231</v>
      </c>
      <c r="R14" s="19" t="n">
        <v>0.23448407896475</v>
      </c>
      <c r="S14" s="19"/>
      <c r="T14" s="19" t="n">
        <v>0.221449072859238</v>
      </c>
      <c r="U14" s="19" t="n">
        <v>0.0557345159127766</v>
      </c>
      <c r="V14" s="19" t="n">
        <v>0.0832542383389478</v>
      </c>
      <c r="W14" s="19" t="n">
        <v>0.143872589380534</v>
      </c>
      <c r="X14" s="19"/>
      <c r="Y14" s="19" t="n">
        <v>0.129445799071449</v>
      </c>
      <c r="Z14" s="19" t="n">
        <v>0.0933726582067241</v>
      </c>
      <c r="AA14" s="19" t="s">
        <v>118</v>
      </c>
      <c r="AB14" s="19" t="s">
        <v>118</v>
      </c>
      <c r="AC14" s="19" t="s">
        <v>118</v>
      </c>
      <c r="AD14" s="19" t="s">
        <v>118</v>
      </c>
      <c r="AE14" s="19"/>
      <c r="AF14" s="19" t="n">
        <v>0.0996408619633908</v>
      </c>
      <c r="AG14" s="19"/>
      <c r="AH14" s="19" t="n">
        <v>0.120135438740814</v>
      </c>
      <c r="AI14" s="19"/>
      <c r="AJ14" s="19" t="n">
        <v>0.170397630480288</v>
      </c>
      <c r="AK14" s="19" t="n">
        <v>0.107872130188496</v>
      </c>
      <c r="AL14" s="19" t="n">
        <v>0.149259143041184</v>
      </c>
      <c r="AM14" s="19" t="n">
        <v>0.133691124033221</v>
      </c>
      <c r="AN14" s="19" t="n">
        <v>0.0287067742842706</v>
      </c>
      <c r="AO14" s="19" t="n">
        <v>0.0633554631955241</v>
      </c>
      <c r="AP14" s="19" t="n">
        <v>0.0868248400822592</v>
      </c>
    </row>
    <row r="15">
      <c r="B15" s="20" t="s">
        <v>551</v>
      </c>
      <c r="C15" s="19" t="n">
        <v>0.114403268424213</v>
      </c>
      <c r="D15" s="19" t="n">
        <v>0.122372651955021</v>
      </c>
      <c r="E15" s="19" t="n">
        <v>0.104245574179376</v>
      </c>
      <c r="F15" s="19"/>
      <c r="G15" s="19" t="n">
        <v>0.164056441249485</v>
      </c>
      <c r="H15" s="19" t="n">
        <v>0.151390133487326</v>
      </c>
      <c r="I15" s="19" t="n">
        <v>0.133348406200443</v>
      </c>
      <c r="J15" s="19" t="n">
        <v>0.0801478316698835</v>
      </c>
      <c r="K15" s="19" t="n">
        <v>0.0604773315897184</v>
      </c>
      <c r="L15" s="19" t="n">
        <v>0</v>
      </c>
      <c r="M15" s="19"/>
      <c r="N15" s="19" t="n">
        <v>0.0591769345135149</v>
      </c>
      <c r="O15" s="19" t="n">
        <v>0.150722884989138</v>
      </c>
      <c r="P15" s="19" t="n">
        <v>0.0834535134948098</v>
      </c>
      <c r="Q15" s="19" t="n">
        <v>0.116459212540943</v>
      </c>
      <c r="R15" s="19" t="n">
        <v>0.130885270179048</v>
      </c>
      <c r="S15" s="19"/>
      <c r="T15" s="19" t="n">
        <v>0.221033123961179</v>
      </c>
      <c r="U15" s="19" t="n">
        <v>0.0864231828808705</v>
      </c>
      <c r="V15" s="19" t="n">
        <v>0.147405523004396</v>
      </c>
      <c r="W15" s="19" t="n">
        <v>0.111454392190778</v>
      </c>
      <c r="X15" s="19"/>
      <c r="Y15" s="19" t="n">
        <v>0.114933235196947</v>
      </c>
      <c r="Z15" s="19" t="n">
        <v>0.11224845883598</v>
      </c>
      <c r="AA15" s="19" t="s">
        <v>118</v>
      </c>
      <c r="AB15" s="19" t="s">
        <v>118</v>
      </c>
      <c r="AC15" s="19" t="s">
        <v>118</v>
      </c>
      <c r="AD15" s="19" t="s">
        <v>118</v>
      </c>
      <c r="AE15" s="19"/>
      <c r="AF15" s="19" t="n">
        <v>0.0928133077574088</v>
      </c>
      <c r="AG15" s="19"/>
      <c r="AH15" s="19" t="n">
        <v>0.113071578517698</v>
      </c>
      <c r="AI15" s="19"/>
      <c r="AJ15" s="19" t="n">
        <v>0.166922866935321</v>
      </c>
      <c r="AK15" s="19" t="n">
        <v>0.0360730554226975</v>
      </c>
      <c r="AL15" s="19" t="n">
        <v>0.142664505693742</v>
      </c>
      <c r="AM15" s="19" t="n">
        <v>0.149124849197851</v>
      </c>
      <c r="AN15" s="19" t="n">
        <v>0.0661398578175063</v>
      </c>
      <c r="AO15" s="19" t="n">
        <v>0.15547478662123</v>
      </c>
      <c r="AP15" s="19" t="n">
        <v>0.0203032669598589</v>
      </c>
    </row>
    <row r="16">
      <c r="B16" s="20" t="s">
        <v>81</v>
      </c>
      <c r="C16" s="21" t="n">
        <v>0.115575790714058</v>
      </c>
      <c r="D16" s="21" t="n">
        <v>0.0759863991124931</v>
      </c>
      <c r="E16" s="21" t="n">
        <v>0.166036021881661</v>
      </c>
      <c r="F16" s="21"/>
      <c r="G16" s="21" t="n">
        <v>0.0151679674719359</v>
      </c>
      <c r="H16" s="21" t="n">
        <v>0.0945741543388616</v>
      </c>
      <c r="I16" s="21" t="n">
        <v>0.136763910341352</v>
      </c>
      <c r="J16" s="21" t="n">
        <v>0.117252968253633</v>
      </c>
      <c r="K16" s="21" t="n">
        <v>0.135747063110192</v>
      </c>
      <c r="L16" s="21" t="n">
        <v>0.297545933797326</v>
      </c>
      <c r="M16" s="21"/>
      <c r="N16" s="21" t="n">
        <v>0.287075094251402</v>
      </c>
      <c r="O16" s="21" t="n">
        <v>0.118614542188439</v>
      </c>
      <c r="P16" s="21" t="n">
        <v>0.121320591387132</v>
      </c>
      <c r="Q16" s="21" t="n">
        <v>0.122089106288026</v>
      </c>
      <c r="R16" s="21" t="n">
        <v>0.0611200530263924</v>
      </c>
      <c r="S16" s="21"/>
      <c r="T16" s="21" t="n">
        <v>0</v>
      </c>
      <c r="U16" s="21" t="n">
        <v>0.15712639144357</v>
      </c>
      <c r="V16" s="21" t="n">
        <v>0.105455844300198</v>
      </c>
      <c r="W16" s="21" t="n">
        <v>0.105525506516603</v>
      </c>
      <c r="X16" s="21"/>
      <c r="Y16" s="21" t="n">
        <v>0.115582997214532</v>
      </c>
      <c r="Z16" s="21" t="n">
        <v>0.115546489563274</v>
      </c>
      <c r="AA16" s="21" t="s">
        <v>118</v>
      </c>
      <c r="AB16" s="21" t="s">
        <v>118</v>
      </c>
      <c r="AC16" s="21" t="s">
        <v>118</v>
      </c>
      <c r="AD16" s="21" t="s">
        <v>118</v>
      </c>
      <c r="AE16" s="21"/>
      <c r="AF16" s="21" t="n">
        <v>0.127196211296381</v>
      </c>
      <c r="AG16" s="21"/>
      <c r="AH16" s="21" t="n">
        <v>0.112041572293977</v>
      </c>
      <c r="AI16" s="21"/>
      <c r="AJ16" s="21" t="n">
        <v>0.0906269133967904</v>
      </c>
      <c r="AK16" s="21" t="n">
        <v>0.0884679117531912</v>
      </c>
      <c r="AL16" s="21" t="n">
        <v>0.148458729277746</v>
      </c>
      <c r="AM16" s="21" t="n">
        <v>0.133853910467666</v>
      </c>
      <c r="AN16" s="21" t="n">
        <v>0.205435852227383</v>
      </c>
      <c r="AO16" s="21" t="n">
        <v>0.155171292636832</v>
      </c>
      <c r="AP16" s="21" t="n">
        <v>0.0519908934027484</v>
      </c>
    </row>
    <row r="17">
      <c r="B17" s="18" t="s">
        <v>224</v>
      </c>
    </row>
    <row r="18">
      <c r="B18" t="s">
        <v>65</v>
      </c>
    </row>
    <row r="19">
      <c r="B19" t="s">
        <v>66</v>
      </c>
    </row>
    <row r="21">
      <c r="B21" s="9" t="str">
        <f>=HYPERLINK("#'Contents'!A1", "Return to Contents")</f>
      </c>
    </row>
  </sheetData>
  <mergeCells count="9">
    <mergeCell ref="D5:E5"/>
    <mergeCell ref="G5:L5"/>
    <mergeCell ref="N5:R5"/>
    <mergeCell ref="T5:W5"/>
    <mergeCell ref="Y5:AD5"/>
    <mergeCell ref="AF5:AF5"/>
    <mergeCell ref="AH5:AH5"/>
    <mergeCell ref="AJ5:AP5"/>
    <mergeCell ref="D2:AJ2"/>
  </mergeCells>
  <pageMargins left="0.7" right="0.7" top="0.75" bottom="0.75" header="0.3" footer="0.3"/>
  <pageSetup paperSize="9" orientation="portrait" horizontalDpi="300" verticalDpi="300" r:id="rId2"/>
  <drawing r:id="rId1"/>
</worksheet>
</file>

<file path=xl/worksheets/sheet18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2.21" hidden="0" customWidth="1"/>
    <col min="20" max="20" width="10.71" hidden="0" customWidth="1"/>
    <col min="21" max="21" width="10.71" hidden="0" customWidth="1"/>
    <col min="22" max="22" width="10.71" hidden="0" customWidth="1"/>
    <col min="23" max="23" width="10.71" hidden="0" customWidth="1"/>
    <col min="24" max="24" width="2.2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2.21" hidden="0" customWidth="1"/>
    <col min="34" max="34" width="10.71" hidden="0" customWidth="1"/>
    <col min="35" max="35" width="2.2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s>
  <sheetData>
    <row r="2" ht="40" customHeight="1">
      <c r="D2" s="16" t="s">
        <v>562</v>
      </c>
    </row>
    <row r="5" ht="30" customHeight="1">
      <c r="B5" s="17"/>
      <c r="C5" s="17"/>
      <c r="D5" s="17" t="s">
        <v>51</v>
      </c>
      <c r="E5" s="17"/>
      <c r="F5" s="17"/>
      <c r="G5" s="17" t="s">
        <v>52</v>
      </c>
      <c r="H5" s="17"/>
      <c r="I5" s="17"/>
      <c r="J5" s="17"/>
      <c r="K5" s="17"/>
      <c r="L5" s="17"/>
      <c r="M5" s="17"/>
      <c r="N5" s="17" t="s">
        <v>53</v>
      </c>
      <c r="O5" s="17"/>
      <c r="P5" s="17"/>
      <c r="Q5" s="17"/>
      <c r="R5" s="17"/>
      <c r="S5" s="17"/>
      <c r="T5" s="17" t="s">
        <v>54</v>
      </c>
      <c r="U5" s="17"/>
      <c r="V5" s="17"/>
      <c r="W5" s="17"/>
      <c r="X5" s="17"/>
      <c r="Y5" s="17" t="s">
        <v>55</v>
      </c>
      <c r="Z5" s="17"/>
      <c r="AA5" s="17"/>
      <c r="AB5" s="17"/>
      <c r="AC5" s="17"/>
      <c r="AD5" s="17"/>
      <c r="AE5" s="17"/>
      <c r="AF5" s="17" t="s">
        <v>42</v>
      </c>
      <c r="AG5" s="17"/>
      <c r="AH5" s="17" t="s">
        <v>43</v>
      </c>
      <c r="AI5" s="17"/>
      <c r="AJ5" s="17" t="s">
        <v>56</v>
      </c>
      <c r="AK5" s="17"/>
      <c r="AL5" s="17"/>
      <c r="AM5" s="17"/>
      <c r="AN5" s="17"/>
      <c r="AO5" s="17"/>
      <c r="AP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R6" s="13" t="s">
        <v>31</v>
      </c>
      <c r="T6" s="13" t="s">
        <v>32</v>
      </c>
      <c r="U6" s="13" t="s">
        <v>33</v>
      </c>
      <c r="V6" s="13" t="s">
        <v>34</v>
      </c>
      <c r="W6" s="13" t="s">
        <v>35</v>
      </c>
      <c r="Y6" s="13" t="s">
        <v>36</v>
      </c>
      <c r="Z6" s="13" t="s">
        <v>37</v>
      </c>
      <c r="AA6" s="13" t="s">
        <v>38</v>
      </c>
      <c r="AB6" s="13" t="s">
        <v>39</v>
      </c>
      <c r="AC6" s="13" t="s">
        <v>40</v>
      </c>
      <c r="AD6" s="13" t="s">
        <v>41</v>
      </c>
      <c r="AF6" s="13" t="s">
        <v>42</v>
      </c>
      <c r="AH6" s="13" t="s">
        <v>43</v>
      </c>
      <c r="AJ6" s="13" t="s">
        <v>44</v>
      </c>
      <c r="AK6" s="13" t="s">
        <v>45</v>
      </c>
      <c r="AL6" s="13" t="s">
        <v>46</v>
      </c>
      <c r="AM6" s="13" t="s">
        <v>47</v>
      </c>
      <c r="AN6" s="13" t="s">
        <v>48</v>
      </c>
      <c r="AO6" s="13" t="s">
        <v>49</v>
      </c>
      <c r="AP6" s="13" t="s">
        <v>50</v>
      </c>
    </row>
    <row r="7" ht="30" customHeight="1">
      <c r="B7" s="11" t="s">
        <v>19</v>
      </c>
      <c r="C7" s="11" t="n">
        <v>578</v>
      </c>
      <c r="D7" s="11" t="n">
        <v>302</v>
      </c>
      <c r="E7" s="11" t="n">
        <v>276</v>
      </c>
      <c r="F7" s="11"/>
      <c r="G7" s="11" t="n">
        <v>60</v>
      </c>
      <c r="H7" s="11" t="n">
        <v>151</v>
      </c>
      <c r="I7" s="11" t="n">
        <v>156</v>
      </c>
      <c r="J7" s="11" t="n">
        <v>128</v>
      </c>
      <c r="K7" s="11" t="n">
        <v>64</v>
      </c>
      <c r="L7" s="11" t="n">
        <v>19</v>
      </c>
      <c r="M7" s="11"/>
      <c r="N7" s="11" t="n">
        <v>17</v>
      </c>
      <c r="O7" s="11" t="n">
        <v>78</v>
      </c>
      <c r="P7" s="11" t="n">
        <v>111</v>
      </c>
      <c r="Q7" s="11" t="n">
        <v>238</v>
      </c>
      <c r="R7" s="11" t="n">
        <v>133</v>
      </c>
      <c r="S7" s="11"/>
      <c r="T7" s="11" t="n">
        <v>21</v>
      </c>
      <c r="U7" s="11" t="n">
        <v>50</v>
      </c>
      <c r="V7" s="11" t="n">
        <v>97</v>
      </c>
      <c r="W7" s="11" t="n">
        <v>370</v>
      </c>
      <c r="X7" s="11"/>
      <c r="Y7" s="11" t="n">
        <v>473</v>
      </c>
      <c r="Z7" s="11" t="n">
        <v>105</v>
      </c>
      <c r="AA7" s="11" t="s">
        <v>117</v>
      </c>
      <c r="AB7" s="11" t="s">
        <v>117</v>
      </c>
      <c r="AC7" s="11" t="s">
        <v>117</v>
      </c>
      <c r="AD7" s="11" t="s">
        <v>117</v>
      </c>
      <c r="AE7" s="11"/>
      <c r="AF7" s="11" t="n">
        <v>279</v>
      </c>
      <c r="AG7" s="11"/>
      <c r="AH7" s="11" t="n">
        <v>545</v>
      </c>
      <c r="AI7" s="11"/>
      <c r="AJ7" s="11" t="n">
        <v>169</v>
      </c>
      <c r="AK7" s="11" t="n">
        <v>88</v>
      </c>
      <c r="AL7" s="11" t="n">
        <v>120</v>
      </c>
      <c r="AM7" s="11" t="n">
        <v>60</v>
      </c>
      <c r="AN7" s="11" t="n">
        <v>33</v>
      </c>
      <c r="AO7" s="11" t="n">
        <v>61</v>
      </c>
      <c r="AP7" s="11" t="n">
        <v>47</v>
      </c>
    </row>
    <row r="8" ht="30" customHeight="1">
      <c r="B8" s="12" t="s">
        <v>20</v>
      </c>
      <c r="C8" s="12" t="n">
        <v>528</v>
      </c>
      <c r="D8" s="12" t="n">
        <v>296</v>
      </c>
      <c r="E8" s="12" t="n">
        <v>232</v>
      </c>
      <c r="F8" s="12"/>
      <c r="G8" s="12" t="n">
        <v>51</v>
      </c>
      <c r="H8" s="12" t="n">
        <v>139</v>
      </c>
      <c r="I8" s="12" t="n">
        <v>130</v>
      </c>
      <c r="J8" s="12" t="n">
        <v>122</v>
      </c>
      <c r="K8" s="12" t="n">
        <v>67</v>
      </c>
      <c r="L8" s="12" t="n">
        <v>20</v>
      </c>
      <c r="M8" s="12"/>
      <c r="N8" s="12" t="n">
        <v>20</v>
      </c>
      <c r="O8" s="12" t="n">
        <v>87</v>
      </c>
      <c r="P8" s="12" t="n">
        <v>132</v>
      </c>
      <c r="Q8" s="12" t="n">
        <v>187</v>
      </c>
      <c r="R8" s="12" t="n">
        <v>102</v>
      </c>
      <c r="S8" s="12"/>
      <c r="T8" s="12" t="n">
        <v>20</v>
      </c>
      <c r="U8" s="12" t="n">
        <v>49</v>
      </c>
      <c r="V8" s="12" t="n">
        <v>98</v>
      </c>
      <c r="W8" s="12" t="n">
        <v>322</v>
      </c>
      <c r="X8" s="12"/>
      <c r="Y8" s="12" t="n">
        <v>424</v>
      </c>
      <c r="Z8" s="12" t="n">
        <v>104</v>
      </c>
      <c r="AA8" s="12" t="s">
        <v>117</v>
      </c>
      <c r="AB8" s="12" t="s">
        <v>117</v>
      </c>
      <c r="AC8" s="12" t="s">
        <v>117</v>
      </c>
      <c r="AD8" s="12" t="s">
        <v>117</v>
      </c>
      <c r="AE8" s="12"/>
      <c r="AF8" s="12" t="n">
        <v>262</v>
      </c>
      <c r="AG8" s="12"/>
      <c r="AH8" s="12" t="n">
        <v>497</v>
      </c>
      <c r="AI8" s="12"/>
      <c r="AJ8" s="12" t="n">
        <v>137</v>
      </c>
      <c r="AK8" s="12" t="n">
        <v>81</v>
      </c>
      <c r="AL8" s="12" t="n">
        <v>99</v>
      </c>
      <c r="AM8" s="12" t="n">
        <v>59</v>
      </c>
      <c r="AN8" s="12" t="n">
        <v>37</v>
      </c>
      <c r="AO8" s="12" t="n">
        <v>52</v>
      </c>
      <c r="AP8" s="12" t="n">
        <v>64</v>
      </c>
    </row>
    <row r="9">
      <c r="B9" s="20" t="s">
        <v>554</v>
      </c>
      <c r="C9" s="19" t="n">
        <v>0.310306337790314</v>
      </c>
      <c r="D9" s="19" t="n">
        <v>0.258323827514814</v>
      </c>
      <c r="E9" s="19" t="n">
        <v>0.376562710496744</v>
      </c>
      <c r="F9" s="19"/>
      <c r="G9" s="19" t="n">
        <v>0.271873089596689</v>
      </c>
      <c r="H9" s="19" t="n">
        <v>0.277715609988719</v>
      </c>
      <c r="I9" s="19" t="n">
        <v>0.259895707738591</v>
      </c>
      <c r="J9" s="19" t="n">
        <v>0.340030629739919</v>
      </c>
      <c r="K9" s="19" t="n">
        <v>0.442803819068959</v>
      </c>
      <c r="L9" s="19" t="n">
        <v>0.336556153288302</v>
      </c>
      <c r="M9" s="19"/>
      <c r="N9" s="19" t="n">
        <v>0.417293074752904</v>
      </c>
      <c r="O9" s="19" t="n">
        <v>0.308780282359171</v>
      </c>
      <c r="P9" s="19" t="n">
        <v>0.353291788886722</v>
      </c>
      <c r="Q9" s="19" t="n">
        <v>0.291999420815613</v>
      </c>
      <c r="R9" s="19" t="n">
        <v>0.264552689252949</v>
      </c>
      <c r="S9" s="19"/>
      <c r="T9" s="19" t="n">
        <v>0.14610544439537</v>
      </c>
      <c r="U9" s="19" t="n">
        <v>0.313441665512465</v>
      </c>
      <c r="V9" s="19" t="n">
        <v>0.44192782408237</v>
      </c>
      <c r="W9" s="19" t="n">
        <v>0.278438121809759</v>
      </c>
      <c r="X9" s="19"/>
      <c r="Y9" s="19" t="n">
        <v>0.303097876511719</v>
      </c>
      <c r="Z9" s="19" t="n">
        <v>0.339615461076287</v>
      </c>
      <c r="AA9" s="19" t="s">
        <v>118</v>
      </c>
      <c r="AB9" s="19" t="s">
        <v>118</v>
      </c>
      <c r="AC9" s="19" t="s">
        <v>118</v>
      </c>
      <c r="AD9" s="19" t="s">
        <v>118</v>
      </c>
      <c r="AE9" s="19"/>
      <c r="AF9" s="19" t="n">
        <v>0.281752809259242</v>
      </c>
      <c r="AG9" s="19"/>
      <c r="AH9" s="19" t="n">
        <v>0.3160713018252</v>
      </c>
      <c r="AI9" s="19"/>
      <c r="AJ9" s="19" t="n">
        <v>0.278855590993977</v>
      </c>
      <c r="AK9" s="19" t="n">
        <v>0.397688953934798</v>
      </c>
      <c r="AL9" s="19" t="n">
        <v>0.256941672572149</v>
      </c>
      <c r="AM9" s="19" t="n">
        <v>0.1982282285782</v>
      </c>
      <c r="AN9" s="19" t="n">
        <v>0.409862574077122</v>
      </c>
      <c r="AO9" s="19" t="n">
        <v>0.291189310536487</v>
      </c>
      <c r="AP9" s="19" t="n">
        <v>0.411164940022599</v>
      </c>
    </row>
    <row r="10">
      <c r="B10" s="20" t="s">
        <v>549</v>
      </c>
      <c r="C10" s="19" t="n">
        <v>0.237025807345922</v>
      </c>
      <c r="D10" s="19" t="n">
        <v>0.273956650042554</v>
      </c>
      <c r="E10" s="19" t="n">
        <v>0.189954135256553</v>
      </c>
      <c r="F10" s="19"/>
      <c r="G10" s="19" t="n">
        <v>0.224418868396119</v>
      </c>
      <c r="H10" s="19" t="n">
        <v>0.239776245037415</v>
      </c>
      <c r="I10" s="19" t="n">
        <v>0.24792072026021</v>
      </c>
      <c r="J10" s="19" t="n">
        <v>0.245857012327184</v>
      </c>
      <c r="K10" s="19" t="n">
        <v>0.214112685037486</v>
      </c>
      <c r="L10" s="19" t="n">
        <v>0.201820675003707</v>
      </c>
      <c r="M10" s="19"/>
      <c r="N10" s="19" t="n">
        <v>0</v>
      </c>
      <c r="O10" s="19" t="n">
        <v>0.208188257318883</v>
      </c>
      <c r="P10" s="19" t="n">
        <v>0.207090955421161</v>
      </c>
      <c r="Q10" s="19" t="n">
        <v>0.259491307808943</v>
      </c>
      <c r="R10" s="19" t="n">
        <v>0.306532064644723</v>
      </c>
      <c r="S10" s="19"/>
      <c r="T10" s="19" t="n">
        <v>0.290439337008428</v>
      </c>
      <c r="U10" s="19" t="n">
        <v>0.246436678206443</v>
      </c>
      <c r="V10" s="19" t="n">
        <v>0.172365508508264</v>
      </c>
      <c r="W10" s="19" t="n">
        <v>0.264849819841838</v>
      </c>
      <c r="X10" s="19"/>
      <c r="Y10" s="19" t="n">
        <v>0.241932777764724</v>
      </c>
      <c r="Z10" s="19" t="n">
        <v>0.217074392556145</v>
      </c>
      <c r="AA10" s="19" t="s">
        <v>118</v>
      </c>
      <c r="AB10" s="19" t="s">
        <v>118</v>
      </c>
      <c r="AC10" s="19" t="s">
        <v>118</v>
      </c>
      <c r="AD10" s="19" t="s">
        <v>118</v>
      </c>
      <c r="AE10" s="19"/>
      <c r="AF10" s="19" t="n">
        <v>0.253622035586222</v>
      </c>
      <c r="AG10" s="19"/>
      <c r="AH10" s="19" t="n">
        <v>0.241156487182091</v>
      </c>
      <c r="AI10" s="19"/>
      <c r="AJ10" s="19" t="n">
        <v>0.291119085470925</v>
      </c>
      <c r="AK10" s="19" t="n">
        <v>0.192490537799087</v>
      </c>
      <c r="AL10" s="19" t="n">
        <v>0.227814854273399</v>
      </c>
      <c r="AM10" s="19" t="n">
        <v>0.277997404623987</v>
      </c>
      <c r="AN10" s="19" t="n">
        <v>0.23295341319685</v>
      </c>
      <c r="AO10" s="19" t="n">
        <v>0.250213778175599</v>
      </c>
      <c r="AP10" s="19" t="n">
        <v>0.146128132554395</v>
      </c>
    </row>
    <row r="11">
      <c r="B11" s="20" t="s">
        <v>551</v>
      </c>
      <c r="C11" s="19" t="n">
        <v>0.173028488933175</v>
      </c>
      <c r="D11" s="19" t="n">
        <v>0.163437144578841</v>
      </c>
      <c r="E11" s="19" t="n">
        <v>0.185253517753992</v>
      </c>
      <c r="F11" s="19"/>
      <c r="G11" s="19" t="n">
        <v>0.29184295898771</v>
      </c>
      <c r="H11" s="19" t="n">
        <v>0.190445896368977</v>
      </c>
      <c r="I11" s="19" t="n">
        <v>0.192878163445293</v>
      </c>
      <c r="J11" s="19" t="n">
        <v>0.141287592306908</v>
      </c>
      <c r="K11" s="19" t="n">
        <v>0.118734959512183</v>
      </c>
      <c r="L11" s="19" t="n">
        <v>0</v>
      </c>
      <c r="M11" s="19"/>
      <c r="N11" s="19" t="n">
        <v>0.181365156197528</v>
      </c>
      <c r="O11" s="19" t="n">
        <v>0.209629379669777</v>
      </c>
      <c r="P11" s="19" t="n">
        <v>0.15906360534957</v>
      </c>
      <c r="Q11" s="19" t="n">
        <v>0.140403612219796</v>
      </c>
      <c r="R11" s="19" t="n">
        <v>0.219242103236355</v>
      </c>
      <c r="S11" s="19"/>
      <c r="T11" s="19" t="n">
        <v>0.1262836540473</v>
      </c>
      <c r="U11" s="19" t="n">
        <v>0.126280198132215</v>
      </c>
      <c r="V11" s="19" t="n">
        <v>0.182124922604089</v>
      </c>
      <c r="W11" s="19" t="n">
        <v>0.180841617420788</v>
      </c>
      <c r="X11" s="19"/>
      <c r="Y11" s="19" t="n">
        <v>0.158928514950795</v>
      </c>
      <c r="Z11" s="19" t="n">
        <v>0.230358043717036</v>
      </c>
      <c r="AA11" s="19" t="s">
        <v>118</v>
      </c>
      <c r="AB11" s="19" t="s">
        <v>118</v>
      </c>
      <c r="AC11" s="19" t="s">
        <v>118</v>
      </c>
      <c r="AD11" s="19" t="s">
        <v>118</v>
      </c>
      <c r="AE11" s="19"/>
      <c r="AF11" s="19" t="n">
        <v>0.168462331671337</v>
      </c>
      <c r="AG11" s="19"/>
      <c r="AH11" s="19" t="n">
        <v>0.173926587428221</v>
      </c>
      <c r="AI11" s="19"/>
      <c r="AJ11" s="19" t="n">
        <v>0.197394296888912</v>
      </c>
      <c r="AK11" s="19" t="n">
        <v>0.141583578162507</v>
      </c>
      <c r="AL11" s="19" t="n">
        <v>0.174063127956152</v>
      </c>
      <c r="AM11" s="19" t="n">
        <v>0.239427909248888</v>
      </c>
      <c r="AN11" s="19" t="n">
        <v>0.104090995887283</v>
      </c>
      <c r="AO11" s="19" t="n">
        <v>0.126623811163758</v>
      </c>
      <c r="AP11" s="19" t="n">
        <v>0.175023770135682</v>
      </c>
    </row>
    <row r="12">
      <c r="B12" s="20" t="s">
        <v>552</v>
      </c>
      <c r="C12" s="19" t="n">
        <v>0.141193589475546</v>
      </c>
      <c r="D12" s="19" t="n">
        <v>0.155441849537229</v>
      </c>
      <c r="E12" s="19" t="n">
        <v>0.12303290381297</v>
      </c>
      <c r="F12" s="19"/>
      <c r="G12" s="19" t="n">
        <v>0.133620340543474</v>
      </c>
      <c r="H12" s="19" t="n">
        <v>0.232078738461176</v>
      </c>
      <c r="I12" s="19" t="n">
        <v>0.141157949648484</v>
      </c>
      <c r="J12" s="19" t="n">
        <v>0.0817288015126721</v>
      </c>
      <c r="K12" s="19" t="n">
        <v>0.0747498601053616</v>
      </c>
      <c r="L12" s="19" t="n">
        <v>0.11657001271059</v>
      </c>
      <c r="M12" s="19"/>
      <c r="N12" s="19" t="n">
        <v>0.0542402501522861</v>
      </c>
      <c r="O12" s="19" t="n">
        <v>0.117633784647018</v>
      </c>
      <c r="P12" s="19" t="n">
        <v>0.117090503028076</v>
      </c>
      <c r="Q12" s="19" t="n">
        <v>0.178745337267939</v>
      </c>
      <c r="R12" s="19" t="n">
        <v>0.141195885169523</v>
      </c>
      <c r="S12" s="19"/>
      <c r="T12" s="19" t="n">
        <v>0.307354159875543</v>
      </c>
      <c r="U12" s="19" t="n">
        <v>0.0928241902961662</v>
      </c>
      <c r="V12" s="19" t="n">
        <v>0.114709703954937</v>
      </c>
      <c r="W12" s="19" t="n">
        <v>0.159696222378708</v>
      </c>
      <c r="X12" s="19"/>
      <c r="Y12" s="19" t="n">
        <v>0.137764910110689</v>
      </c>
      <c r="Z12" s="19" t="n">
        <v>0.155134371332979</v>
      </c>
      <c r="AA12" s="19" t="s">
        <v>118</v>
      </c>
      <c r="AB12" s="19" t="s">
        <v>118</v>
      </c>
      <c r="AC12" s="19" t="s">
        <v>118</v>
      </c>
      <c r="AD12" s="19" t="s">
        <v>118</v>
      </c>
      <c r="AE12" s="19"/>
      <c r="AF12" s="19" t="n">
        <v>0.105755716359218</v>
      </c>
      <c r="AG12" s="19"/>
      <c r="AH12" s="19" t="n">
        <v>0.143629449648882</v>
      </c>
      <c r="AI12" s="19"/>
      <c r="AJ12" s="19" t="n">
        <v>0.187334305320564</v>
      </c>
      <c r="AK12" s="19" t="n">
        <v>0.140772201469449</v>
      </c>
      <c r="AL12" s="19" t="n">
        <v>0.107571644865552</v>
      </c>
      <c r="AM12" s="19" t="n">
        <v>0.118528441009254</v>
      </c>
      <c r="AN12" s="19" t="n">
        <v>0.0904396213666071</v>
      </c>
      <c r="AO12" s="19" t="n">
        <v>0.0511079608636156</v>
      </c>
      <c r="AP12" s="19" t="n">
        <v>0.218160624278144</v>
      </c>
    </row>
    <row r="13">
      <c r="B13" s="20" t="s">
        <v>550</v>
      </c>
      <c r="C13" s="19" t="n">
        <v>0.133356263367524</v>
      </c>
      <c r="D13" s="19" t="n">
        <v>0.180946239681608</v>
      </c>
      <c r="E13" s="19" t="n">
        <v>0.0726985692499281</v>
      </c>
      <c r="F13" s="19"/>
      <c r="G13" s="19" t="n">
        <v>0.126428809347734</v>
      </c>
      <c r="H13" s="19" t="n">
        <v>0.147407088698686</v>
      </c>
      <c r="I13" s="19" t="n">
        <v>0.157635528531146</v>
      </c>
      <c r="J13" s="19" t="n">
        <v>0.0948557268626034</v>
      </c>
      <c r="K13" s="19" t="n">
        <v>0.152887695619576</v>
      </c>
      <c r="L13" s="19" t="n">
        <v>0.0660782411303658</v>
      </c>
      <c r="M13" s="19"/>
      <c r="N13" s="19" t="n">
        <v>0.0832595059336398</v>
      </c>
      <c r="O13" s="19" t="n">
        <v>0.0859629538821709</v>
      </c>
      <c r="P13" s="19" t="n">
        <v>0.102694254414981</v>
      </c>
      <c r="Q13" s="19" t="n">
        <v>0.178362356410697</v>
      </c>
      <c r="R13" s="19" t="n">
        <v>0.141405146888453</v>
      </c>
      <c r="S13" s="19"/>
      <c r="T13" s="19" t="n">
        <v>0.102951234202578</v>
      </c>
      <c r="U13" s="19" t="n">
        <v>0.0371826467719336</v>
      </c>
      <c r="V13" s="19" t="n">
        <v>0.100199592474225</v>
      </c>
      <c r="W13" s="19" t="n">
        <v>0.15899462843015</v>
      </c>
      <c r="X13" s="19"/>
      <c r="Y13" s="19" t="n">
        <v>0.138529187503056</v>
      </c>
      <c r="Z13" s="19" t="n">
        <v>0.112323498485027</v>
      </c>
      <c r="AA13" s="19" t="s">
        <v>118</v>
      </c>
      <c r="AB13" s="19" t="s">
        <v>118</v>
      </c>
      <c r="AC13" s="19" t="s">
        <v>118</v>
      </c>
      <c r="AD13" s="19" t="s">
        <v>118</v>
      </c>
      <c r="AE13" s="19"/>
      <c r="AF13" s="19" t="n">
        <v>0.130593205391271</v>
      </c>
      <c r="AG13" s="19"/>
      <c r="AH13" s="19" t="n">
        <v>0.132474689905255</v>
      </c>
      <c r="AI13" s="19"/>
      <c r="AJ13" s="19" t="n">
        <v>0.19197106413708</v>
      </c>
      <c r="AK13" s="19" t="n">
        <v>0.121349822848681</v>
      </c>
      <c r="AL13" s="19" t="n">
        <v>0.112196944572784</v>
      </c>
      <c r="AM13" s="19" t="n">
        <v>0.176666182975891</v>
      </c>
      <c r="AN13" s="19" t="n">
        <v>0</v>
      </c>
      <c r="AO13" s="19" t="n">
        <v>0.14898680066085</v>
      </c>
      <c r="AP13" s="19" t="n">
        <v>0.0798409726384092</v>
      </c>
    </row>
    <row r="14">
      <c r="B14" s="20" t="s">
        <v>553</v>
      </c>
      <c r="C14" s="19" t="n">
        <v>0.128562357418733</v>
      </c>
      <c r="D14" s="19" t="n">
        <v>0.162147671489698</v>
      </c>
      <c r="E14" s="19" t="n">
        <v>0.0857548616907494</v>
      </c>
      <c r="F14" s="19"/>
      <c r="G14" s="19" t="n">
        <v>0.183289194597372</v>
      </c>
      <c r="H14" s="19" t="n">
        <v>0.148641135003829</v>
      </c>
      <c r="I14" s="19" t="n">
        <v>0.146878869143865</v>
      </c>
      <c r="J14" s="19" t="n">
        <v>0.0985374768178353</v>
      </c>
      <c r="K14" s="19" t="n">
        <v>0.0937567403555656</v>
      </c>
      <c r="L14" s="19" t="n">
        <v>0.0326592861327807</v>
      </c>
      <c r="M14" s="19"/>
      <c r="N14" s="19" t="n">
        <v>0.0832595059336398</v>
      </c>
      <c r="O14" s="19" t="n">
        <v>0.158840804720744</v>
      </c>
      <c r="P14" s="19" t="n">
        <v>0.0892542283765195</v>
      </c>
      <c r="Q14" s="19" t="n">
        <v>0.138976435984484</v>
      </c>
      <c r="R14" s="19" t="n">
        <v>0.143826811559301</v>
      </c>
      <c r="S14" s="19"/>
      <c r="T14" s="19" t="n">
        <v>0.28150912274234</v>
      </c>
      <c r="U14" s="19" t="n">
        <v>0.0979232444524157</v>
      </c>
      <c r="V14" s="19" t="n">
        <v>0.108580442195633</v>
      </c>
      <c r="W14" s="19" t="n">
        <v>0.135661647005221</v>
      </c>
      <c r="X14" s="19"/>
      <c r="Y14" s="19" t="n">
        <v>0.125822502133752</v>
      </c>
      <c r="Z14" s="19" t="n">
        <v>0.139702426461163</v>
      </c>
      <c r="AA14" s="19" t="s">
        <v>118</v>
      </c>
      <c r="AB14" s="19" t="s">
        <v>118</v>
      </c>
      <c r="AC14" s="19" t="s">
        <v>118</v>
      </c>
      <c r="AD14" s="19" t="s">
        <v>118</v>
      </c>
      <c r="AE14" s="19"/>
      <c r="AF14" s="19" t="n">
        <v>0.111206849561843</v>
      </c>
      <c r="AG14" s="19"/>
      <c r="AH14" s="19" t="n">
        <v>0.131469781285438</v>
      </c>
      <c r="AI14" s="19"/>
      <c r="AJ14" s="19" t="n">
        <v>0.188447932907953</v>
      </c>
      <c r="AK14" s="19" t="n">
        <v>0.0904098212653926</v>
      </c>
      <c r="AL14" s="19" t="n">
        <v>0.152959189004522</v>
      </c>
      <c r="AM14" s="19" t="n">
        <v>0.164029472216546</v>
      </c>
      <c r="AN14" s="19" t="n">
        <v>0.0669208034706526</v>
      </c>
      <c r="AO14" s="19" t="n">
        <v>0.0345923426771649</v>
      </c>
      <c r="AP14" s="19" t="n">
        <v>0.0896399841735808</v>
      </c>
    </row>
    <row r="15">
      <c r="B15" s="20" t="s">
        <v>555</v>
      </c>
      <c r="C15" s="19" t="n">
        <v>0.0987872841733252</v>
      </c>
      <c r="D15" s="19" t="n">
        <v>0.13815128062043</v>
      </c>
      <c r="E15" s="19" t="n">
        <v>0.0486143393503213</v>
      </c>
      <c r="F15" s="19"/>
      <c r="G15" s="19" t="n">
        <v>0.103730704433059</v>
      </c>
      <c r="H15" s="19" t="n">
        <v>0.117024433967973</v>
      </c>
      <c r="I15" s="19" t="n">
        <v>0.1116429268786</v>
      </c>
      <c r="J15" s="19" t="n">
        <v>0.0737859277108349</v>
      </c>
      <c r="K15" s="19" t="n">
        <v>0.107741364248804</v>
      </c>
      <c r="L15" s="19" t="n">
        <v>0</v>
      </c>
      <c r="M15" s="19"/>
      <c r="N15" s="19" t="n">
        <v>0.0591769345135149</v>
      </c>
      <c r="O15" s="19" t="n">
        <v>0.0704273573055327</v>
      </c>
      <c r="P15" s="19" t="n">
        <v>0.0594618604800336</v>
      </c>
      <c r="Q15" s="19" t="n">
        <v>0.124237924904854</v>
      </c>
      <c r="R15" s="19" t="n">
        <v>0.135451270740357</v>
      </c>
      <c r="S15" s="19"/>
      <c r="T15" s="19" t="n">
        <v>0.208540484714213</v>
      </c>
      <c r="U15" s="19" t="n">
        <v>0.0709374341264282</v>
      </c>
      <c r="V15" s="19" t="n">
        <v>0.0769859308366838</v>
      </c>
      <c r="W15" s="19" t="n">
        <v>0.112016245916812</v>
      </c>
      <c r="X15" s="19"/>
      <c r="Y15" s="19" t="n">
        <v>0.105021587815067</v>
      </c>
      <c r="Z15" s="19" t="n">
        <v>0.0734390209343231</v>
      </c>
      <c r="AA15" s="19" t="s">
        <v>118</v>
      </c>
      <c r="AB15" s="19" t="s">
        <v>118</v>
      </c>
      <c r="AC15" s="19" t="s">
        <v>118</v>
      </c>
      <c r="AD15" s="19" t="s">
        <v>118</v>
      </c>
      <c r="AE15" s="19"/>
      <c r="AF15" s="19" t="n">
        <v>0.111923373684976</v>
      </c>
      <c r="AG15" s="19"/>
      <c r="AH15" s="19" t="n">
        <v>0.103700608702784</v>
      </c>
      <c r="AI15" s="19"/>
      <c r="AJ15" s="19" t="n">
        <v>0.128833268086196</v>
      </c>
      <c r="AK15" s="19" t="n">
        <v>0.120232293955703</v>
      </c>
      <c r="AL15" s="19" t="n">
        <v>0.0651867776097689</v>
      </c>
      <c r="AM15" s="19" t="n">
        <v>0.133959634478587</v>
      </c>
      <c r="AN15" s="19" t="n">
        <v>0</v>
      </c>
      <c r="AO15" s="19" t="n">
        <v>0.109902445170897</v>
      </c>
      <c r="AP15" s="19" t="n">
        <v>0.0744546578604823</v>
      </c>
    </row>
    <row r="16">
      <c r="B16" s="20" t="s">
        <v>81</v>
      </c>
      <c r="C16" s="21" t="n">
        <v>0.132545310953564</v>
      </c>
      <c r="D16" s="21" t="n">
        <v>0.113294536722266</v>
      </c>
      <c r="E16" s="21" t="n">
        <v>0.157082149701756</v>
      </c>
      <c r="F16" s="21"/>
      <c r="G16" s="21" t="n">
        <v>0.0493330222626497</v>
      </c>
      <c r="H16" s="21" t="n">
        <v>0.115273533260773</v>
      </c>
      <c r="I16" s="21" t="n">
        <v>0.157903204468724</v>
      </c>
      <c r="J16" s="21" t="n">
        <v>0.118351847213225</v>
      </c>
      <c r="K16" s="21" t="n">
        <v>0.133816357987077</v>
      </c>
      <c r="L16" s="21" t="n">
        <v>0.377712445130182</v>
      </c>
      <c r="M16" s="21"/>
      <c r="N16" s="21" t="n">
        <v>0.347101518897281</v>
      </c>
      <c r="O16" s="21" t="n">
        <v>0.15612319549586</v>
      </c>
      <c r="P16" s="21" t="n">
        <v>0.137448668869159</v>
      </c>
      <c r="Q16" s="21" t="n">
        <v>0.10949367019826</v>
      </c>
      <c r="R16" s="21" t="n">
        <v>0.107758691981957</v>
      </c>
      <c r="S16" s="21"/>
      <c r="T16" s="21" t="n">
        <v>0</v>
      </c>
      <c r="U16" s="21" t="n">
        <v>0.234129179481348</v>
      </c>
      <c r="V16" s="21" t="n">
        <v>0.111347727629261</v>
      </c>
      <c r="W16" s="21" t="n">
        <v>0.112866090361808</v>
      </c>
      <c r="X16" s="21"/>
      <c r="Y16" s="21" t="n">
        <v>0.134557606686858</v>
      </c>
      <c r="Z16" s="21" t="n">
        <v>0.124363450573723</v>
      </c>
      <c r="AA16" s="21" t="s">
        <v>118</v>
      </c>
      <c r="AB16" s="21" t="s">
        <v>118</v>
      </c>
      <c r="AC16" s="21" t="s">
        <v>118</v>
      </c>
      <c r="AD16" s="21" t="s">
        <v>118</v>
      </c>
      <c r="AE16" s="21"/>
      <c r="AF16" s="21" t="n">
        <v>0.148761482909526</v>
      </c>
      <c r="AG16" s="21"/>
      <c r="AH16" s="21" t="n">
        <v>0.126679264273603</v>
      </c>
      <c r="AI16" s="21"/>
      <c r="AJ16" s="21" t="n">
        <v>0.0848160571996318</v>
      </c>
      <c r="AK16" s="21" t="n">
        <v>0.124341406841295</v>
      </c>
      <c r="AL16" s="21" t="n">
        <v>0.191958668248778</v>
      </c>
      <c r="AM16" s="21" t="n">
        <v>0.188247486090564</v>
      </c>
      <c r="AN16" s="21" t="n">
        <v>0.165144840040264</v>
      </c>
      <c r="AO16" s="21" t="n">
        <v>0.153196175406477</v>
      </c>
      <c r="AP16" s="21" t="n">
        <v>0.0658958551018848</v>
      </c>
    </row>
    <row r="17">
      <c r="B17" s="18" t="s">
        <v>224</v>
      </c>
    </row>
    <row r="18">
      <c r="B18" t="s">
        <v>65</v>
      </c>
    </row>
    <row r="19">
      <c r="B19" t="s">
        <v>66</v>
      </c>
    </row>
    <row r="21">
      <c r="B21" s="9" t="str">
        <f>=HYPERLINK("#'Contents'!A1", "Return to Contents")</f>
      </c>
    </row>
  </sheetData>
  <mergeCells count="9">
    <mergeCell ref="D5:E5"/>
    <mergeCell ref="G5:L5"/>
    <mergeCell ref="N5:R5"/>
    <mergeCell ref="T5:W5"/>
    <mergeCell ref="Y5:AD5"/>
    <mergeCell ref="AF5:AF5"/>
    <mergeCell ref="AH5:AH5"/>
    <mergeCell ref="AJ5:AP5"/>
    <mergeCell ref="D2:AJ2"/>
  </mergeCells>
  <pageMargins left="0.7" right="0.7" top="0.75" bottom="0.75" header="0.3" footer="0.3"/>
  <pageSetup paperSize="9" orientation="portrait" horizontalDpi="300" verticalDpi="300" r:id="rId2"/>
  <drawing r:id="rId1"/>
</worksheet>
</file>

<file path=xl/worksheets/sheet18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2.21" hidden="0" customWidth="1"/>
    <col min="20" max="20" width="10.71" hidden="0" customWidth="1"/>
    <col min="21" max="21" width="10.71" hidden="0" customWidth="1"/>
    <col min="22" max="22" width="10.71" hidden="0" customWidth="1"/>
    <col min="23" max="23" width="10.71" hidden="0" customWidth="1"/>
    <col min="24" max="24" width="2.2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2.21" hidden="0" customWidth="1"/>
    <col min="34" max="34" width="10.71" hidden="0" customWidth="1"/>
    <col min="35" max="35" width="2.2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s>
  <sheetData>
    <row r="2" ht="40" customHeight="1">
      <c r="D2" s="16" t="s">
        <v>563</v>
      </c>
    </row>
    <row r="5" ht="30" customHeight="1">
      <c r="B5" s="17"/>
      <c r="C5" s="17"/>
      <c r="D5" s="17" t="s">
        <v>51</v>
      </c>
      <c r="E5" s="17"/>
      <c r="F5" s="17"/>
      <c r="G5" s="17" t="s">
        <v>52</v>
      </c>
      <c r="H5" s="17"/>
      <c r="I5" s="17"/>
      <c r="J5" s="17"/>
      <c r="K5" s="17"/>
      <c r="L5" s="17"/>
      <c r="M5" s="17"/>
      <c r="N5" s="17" t="s">
        <v>53</v>
      </c>
      <c r="O5" s="17"/>
      <c r="P5" s="17"/>
      <c r="Q5" s="17"/>
      <c r="R5" s="17"/>
      <c r="S5" s="17"/>
      <c r="T5" s="17" t="s">
        <v>54</v>
      </c>
      <c r="U5" s="17"/>
      <c r="V5" s="17"/>
      <c r="W5" s="17"/>
      <c r="X5" s="17"/>
      <c r="Y5" s="17" t="s">
        <v>55</v>
      </c>
      <c r="Z5" s="17"/>
      <c r="AA5" s="17"/>
      <c r="AB5" s="17"/>
      <c r="AC5" s="17"/>
      <c r="AD5" s="17"/>
      <c r="AE5" s="17"/>
      <c r="AF5" s="17" t="s">
        <v>42</v>
      </c>
      <c r="AG5" s="17"/>
      <c r="AH5" s="17" t="s">
        <v>43</v>
      </c>
      <c r="AI5" s="17"/>
      <c r="AJ5" s="17" t="s">
        <v>56</v>
      </c>
      <c r="AK5" s="17"/>
      <c r="AL5" s="17"/>
      <c r="AM5" s="17"/>
      <c r="AN5" s="17"/>
      <c r="AO5" s="17"/>
      <c r="AP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R6" s="13" t="s">
        <v>31</v>
      </c>
      <c r="T6" s="13" t="s">
        <v>32</v>
      </c>
      <c r="U6" s="13" t="s">
        <v>33</v>
      </c>
      <c r="V6" s="13" t="s">
        <v>34</v>
      </c>
      <c r="W6" s="13" t="s">
        <v>35</v>
      </c>
      <c r="Y6" s="13" t="s">
        <v>36</v>
      </c>
      <c r="Z6" s="13" t="s">
        <v>37</v>
      </c>
      <c r="AA6" s="13" t="s">
        <v>38</v>
      </c>
      <c r="AB6" s="13" t="s">
        <v>39</v>
      </c>
      <c r="AC6" s="13" t="s">
        <v>40</v>
      </c>
      <c r="AD6" s="13" t="s">
        <v>41</v>
      </c>
      <c r="AF6" s="13" t="s">
        <v>42</v>
      </c>
      <c r="AH6" s="13" t="s">
        <v>43</v>
      </c>
      <c r="AJ6" s="13" t="s">
        <v>44</v>
      </c>
      <c r="AK6" s="13" t="s">
        <v>45</v>
      </c>
      <c r="AL6" s="13" t="s">
        <v>46</v>
      </c>
      <c r="AM6" s="13" t="s">
        <v>47</v>
      </c>
      <c r="AN6" s="13" t="s">
        <v>48</v>
      </c>
      <c r="AO6" s="13" t="s">
        <v>49</v>
      </c>
      <c r="AP6" s="13" t="s">
        <v>50</v>
      </c>
    </row>
    <row r="7" ht="30" customHeight="1">
      <c r="B7" s="11" t="s">
        <v>19</v>
      </c>
      <c r="C7" s="11" t="n">
        <v>578</v>
      </c>
      <c r="D7" s="11" t="n">
        <v>302</v>
      </c>
      <c r="E7" s="11" t="n">
        <v>276</v>
      </c>
      <c r="F7" s="11"/>
      <c r="G7" s="11" t="n">
        <v>60</v>
      </c>
      <c r="H7" s="11" t="n">
        <v>151</v>
      </c>
      <c r="I7" s="11" t="n">
        <v>156</v>
      </c>
      <c r="J7" s="11" t="n">
        <v>128</v>
      </c>
      <c r="K7" s="11" t="n">
        <v>64</v>
      </c>
      <c r="L7" s="11" t="n">
        <v>19</v>
      </c>
      <c r="M7" s="11"/>
      <c r="N7" s="11" t="n">
        <v>17</v>
      </c>
      <c r="O7" s="11" t="n">
        <v>78</v>
      </c>
      <c r="P7" s="11" t="n">
        <v>111</v>
      </c>
      <c r="Q7" s="11" t="n">
        <v>238</v>
      </c>
      <c r="R7" s="11" t="n">
        <v>133</v>
      </c>
      <c r="S7" s="11"/>
      <c r="T7" s="11" t="n">
        <v>21</v>
      </c>
      <c r="U7" s="11" t="n">
        <v>50</v>
      </c>
      <c r="V7" s="11" t="n">
        <v>97</v>
      </c>
      <c r="W7" s="11" t="n">
        <v>370</v>
      </c>
      <c r="X7" s="11"/>
      <c r="Y7" s="11" t="n">
        <v>473</v>
      </c>
      <c r="Z7" s="11" t="n">
        <v>105</v>
      </c>
      <c r="AA7" s="11" t="s">
        <v>117</v>
      </c>
      <c r="AB7" s="11" t="s">
        <v>117</v>
      </c>
      <c r="AC7" s="11" t="s">
        <v>117</v>
      </c>
      <c r="AD7" s="11" t="s">
        <v>117</v>
      </c>
      <c r="AE7" s="11"/>
      <c r="AF7" s="11" t="n">
        <v>279</v>
      </c>
      <c r="AG7" s="11"/>
      <c r="AH7" s="11" t="n">
        <v>545</v>
      </c>
      <c r="AI7" s="11"/>
      <c r="AJ7" s="11" t="n">
        <v>169</v>
      </c>
      <c r="AK7" s="11" t="n">
        <v>88</v>
      </c>
      <c r="AL7" s="11" t="n">
        <v>120</v>
      </c>
      <c r="AM7" s="11" t="n">
        <v>60</v>
      </c>
      <c r="AN7" s="11" t="n">
        <v>33</v>
      </c>
      <c r="AO7" s="11" t="n">
        <v>61</v>
      </c>
      <c r="AP7" s="11" t="n">
        <v>47</v>
      </c>
    </row>
    <row r="8" ht="30" customHeight="1">
      <c r="B8" s="12" t="s">
        <v>20</v>
      </c>
      <c r="C8" s="12" t="n">
        <v>528</v>
      </c>
      <c r="D8" s="12" t="n">
        <v>296</v>
      </c>
      <c r="E8" s="12" t="n">
        <v>232</v>
      </c>
      <c r="F8" s="12"/>
      <c r="G8" s="12" t="n">
        <v>51</v>
      </c>
      <c r="H8" s="12" t="n">
        <v>139</v>
      </c>
      <c r="I8" s="12" t="n">
        <v>130</v>
      </c>
      <c r="J8" s="12" t="n">
        <v>122</v>
      </c>
      <c r="K8" s="12" t="n">
        <v>67</v>
      </c>
      <c r="L8" s="12" t="n">
        <v>20</v>
      </c>
      <c r="M8" s="12"/>
      <c r="N8" s="12" t="n">
        <v>20</v>
      </c>
      <c r="O8" s="12" t="n">
        <v>87</v>
      </c>
      <c r="P8" s="12" t="n">
        <v>132</v>
      </c>
      <c r="Q8" s="12" t="n">
        <v>187</v>
      </c>
      <c r="R8" s="12" t="n">
        <v>102</v>
      </c>
      <c r="S8" s="12"/>
      <c r="T8" s="12" t="n">
        <v>20</v>
      </c>
      <c r="U8" s="12" t="n">
        <v>49</v>
      </c>
      <c r="V8" s="12" t="n">
        <v>98</v>
      </c>
      <c r="W8" s="12" t="n">
        <v>322</v>
      </c>
      <c r="X8" s="12"/>
      <c r="Y8" s="12" t="n">
        <v>424</v>
      </c>
      <c r="Z8" s="12" t="n">
        <v>104</v>
      </c>
      <c r="AA8" s="12" t="s">
        <v>117</v>
      </c>
      <c r="AB8" s="12" t="s">
        <v>117</v>
      </c>
      <c r="AC8" s="12" t="s">
        <v>117</v>
      </c>
      <c r="AD8" s="12" t="s">
        <v>117</v>
      </c>
      <c r="AE8" s="12"/>
      <c r="AF8" s="12" t="n">
        <v>262</v>
      </c>
      <c r="AG8" s="12"/>
      <c r="AH8" s="12" t="n">
        <v>497</v>
      </c>
      <c r="AI8" s="12"/>
      <c r="AJ8" s="12" t="n">
        <v>137</v>
      </c>
      <c r="AK8" s="12" t="n">
        <v>81</v>
      </c>
      <c r="AL8" s="12" t="n">
        <v>99</v>
      </c>
      <c r="AM8" s="12" t="n">
        <v>59</v>
      </c>
      <c r="AN8" s="12" t="n">
        <v>37</v>
      </c>
      <c r="AO8" s="12" t="n">
        <v>52</v>
      </c>
      <c r="AP8" s="12" t="n">
        <v>64</v>
      </c>
    </row>
    <row r="9">
      <c r="B9" s="20" t="s">
        <v>554</v>
      </c>
      <c r="C9" s="19" t="n">
        <v>0.418350020770386</v>
      </c>
      <c r="D9" s="19" t="n">
        <v>0.351770174789021</v>
      </c>
      <c r="E9" s="19" t="n">
        <v>0.50321200736354</v>
      </c>
      <c r="F9" s="19"/>
      <c r="G9" s="19" t="n">
        <v>0.321253765522295</v>
      </c>
      <c r="H9" s="19" t="n">
        <v>0.417415693174375</v>
      </c>
      <c r="I9" s="19" t="n">
        <v>0.359838894743764</v>
      </c>
      <c r="J9" s="19" t="n">
        <v>0.457832651914322</v>
      </c>
      <c r="K9" s="19" t="n">
        <v>0.526800673000236</v>
      </c>
      <c r="L9" s="19" t="n">
        <v>0.446886209384965</v>
      </c>
      <c r="M9" s="19"/>
      <c r="N9" s="19" t="n">
        <v>0.599507721082797</v>
      </c>
      <c r="O9" s="19" t="n">
        <v>0.364053488070063</v>
      </c>
      <c r="P9" s="19" t="n">
        <v>0.505338418889862</v>
      </c>
      <c r="Q9" s="19" t="n">
        <v>0.392195783580428</v>
      </c>
      <c r="R9" s="19" t="n">
        <v>0.361800791343994</v>
      </c>
      <c r="S9" s="19"/>
      <c r="T9" s="19" t="n">
        <v>0.178349672119407</v>
      </c>
      <c r="U9" s="19" t="n">
        <v>0.563819667297861</v>
      </c>
      <c r="V9" s="19" t="n">
        <v>0.554833460671901</v>
      </c>
      <c r="W9" s="19" t="n">
        <v>0.367164794110007</v>
      </c>
      <c r="X9" s="19"/>
      <c r="Y9" s="19" t="n">
        <v>0.403169491205853</v>
      </c>
      <c r="Z9" s="19" t="n">
        <v>0.480073042557907</v>
      </c>
      <c r="AA9" s="19" t="s">
        <v>118</v>
      </c>
      <c r="AB9" s="19" t="s">
        <v>118</v>
      </c>
      <c r="AC9" s="19" t="s">
        <v>118</v>
      </c>
      <c r="AD9" s="19" t="s">
        <v>118</v>
      </c>
      <c r="AE9" s="19"/>
      <c r="AF9" s="19" t="n">
        <v>0.427680880147674</v>
      </c>
      <c r="AG9" s="19"/>
      <c r="AH9" s="19" t="n">
        <v>0.432534016167601</v>
      </c>
      <c r="AI9" s="19"/>
      <c r="AJ9" s="19" t="n">
        <v>0.338274672937835</v>
      </c>
      <c r="AK9" s="19" t="n">
        <v>0.466394511696777</v>
      </c>
      <c r="AL9" s="19" t="n">
        <v>0.379301902810411</v>
      </c>
      <c r="AM9" s="19" t="n">
        <v>0.301171901662163</v>
      </c>
      <c r="AN9" s="19" t="n">
        <v>0.49978853323406</v>
      </c>
      <c r="AO9" s="19" t="n">
        <v>0.435739063663379</v>
      </c>
      <c r="AP9" s="19" t="n">
        <v>0.63684520827338</v>
      </c>
    </row>
    <row r="10">
      <c r="B10" s="20" t="s">
        <v>550</v>
      </c>
      <c r="C10" s="19" t="n">
        <v>0.204133855465317</v>
      </c>
      <c r="D10" s="19" t="n">
        <v>0.225668727516967</v>
      </c>
      <c r="E10" s="19" t="n">
        <v>0.176685729138261</v>
      </c>
      <c r="F10" s="19"/>
      <c r="G10" s="19" t="n">
        <v>0.256318465564543</v>
      </c>
      <c r="H10" s="19" t="n">
        <v>0.217844505630444</v>
      </c>
      <c r="I10" s="19" t="n">
        <v>0.241112796038804</v>
      </c>
      <c r="J10" s="19" t="n">
        <v>0.159266451501167</v>
      </c>
      <c r="K10" s="19" t="n">
        <v>0.187969211946702</v>
      </c>
      <c r="L10" s="19" t="n">
        <v>0.0660782411303658</v>
      </c>
      <c r="M10" s="19"/>
      <c r="N10" s="19" t="n">
        <v>0</v>
      </c>
      <c r="O10" s="19" t="n">
        <v>0.196429154397667</v>
      </c>
      <c r="P10" s="19" t="n">
        <v>0.148885017980399</v>
      </c>
      <c r="Q10" s="19" t="n">
        <v>0.234353360259</v>
      </c>
      <c r="R10" s="19" t="n">
        <v>0.267382335609232</v>
      </c>
      <c r="S10" s="19"/>
      <c r="T10" s="19" t="n">
        <v>0.297001404092118</v>
      </c>
      <c r="U10" s="19" t="n">
        <v>0.0415730597138065</v>
      </c>
      <c r="V10" s="19" t="n">
        <v>0.142281743162206</v>
      </c>
      <c r="W10" s="19" t="n">
        <v>0.253557619528921</v>
      </c>
      <c r="X10" s="19"/>
      <c r="Y10" s="19" t="n">
        <v>0.20858726724361</v>
      </c>
      <c r="Z10" s="19" t="n">
        <v>0.186026579888937</v>
      </c>
      <c r="AA10" s="19" t="s">
        <v>118</v>
      </c>
      <c r="AB10" s="19" t="s">
        <v>118</v>
      </c>
      <c r="AC10" s="19" t="s">
        <v>118</v>
      </c>
      <c r="AD10" s="19" t="s">
        <v>118</v>
      </c>
      <c r="AE10" s="19"/>
      <c r="AF10" s="19" t="n">
        <v>0.161146521217948</v>
      </c>
      <c r="AG10" s="19"/>
      <c r="AH10" s="19" t="n">
        <v>0.205983967994772</v>
      </c>
      <c r="AI10" s="19"/>
      <c r="AJ10" s="19" t="n">
        <v>0.318582224118648</v>
      </c>
      <c r="AK10" s="19" t="n">
        <v>0.169369682696129</v>
      </c>
      <c r="AL10" s="19" t="n">
        <v>0.216322439222098</v>
      </c>
      <c r="AM10" s="19" t="n">
        <v>0.231059170897247</v>
      </c>
      <c r="AN10" s="19" t="n">
        <v>0</v>
      </c>
      <c r="AO10" s="19" t="n">
        <v>0.145230061262014</v>
      </c>
      <c r="AP10" s="19" t="n">
        <v>0.124289468191937</v>
      </c>
    </row>
    <row r="11">
      <c r="B11" s="20" t="s">
        <v>549</v>
      </c>
      <c r="C11" s="19" t="n">
        <v>0.127995476345319</v>
      </c>
      <c r="D11" s="19" t="n">
        <v>0.149568700613742</v>
      </c>
      <c r="E11" s="19" t="n">
        <v>0.100498466677401</v>
      </c>
      <c r="F11" s="19"/>
      <c r="G11" s="19" t="n">
        <v>0.216047044027273</v>
      </c>
      <c r="H11" s="19" t="n">
        <v>0.127042351235031</v>
      </c>
      <c r="I11" s="19" t="n">
        <v>0.11017730346721</v>
      </c>
      <c r="J11" s="19" t="n">
        <v>0.122351156285163</v>
      </c>
      <c r="K11" s="19" t="n">
        <v>0.131836827995145</v>
      </c>
      <c r="L11" s="19" t="n">
        <v>0.0504917715802243</v>
      </c>
      <c r="M11" s="19"/>
      <c r="N11" s="19" t="n">
        <v>0</v>
      </c>
      <c r="O11" s="19" t="n">
        <v>0.145409909955338</v>
      </c>
      <c r="P11" s="19" t="n">
        <v>0.102688174584345</v>
      </c>
      <c r="Q11" s="19" t="n">
        <v>0.141998453400011</v>
      </c>
      <c r="R11" s="19" t="n">
        <v>0.145580168881069</v>
      </c>
      <c r="S11" s="19"/>
      <c r="T11" s="19" t="n">
        <v>0.322892182414668</v>
      </c>
      <c r="U11" s="19" t="n">
        <v>0.0884962149903106</v>
      </c>
      <c r="V11" s="19" t="n">
        <v>0.11943273170032</v>
      </c>
      <c r="W11" s="19" t="n">
        <v>0.11814726190444</v>
      </c>
      <c r="X11" s="19"/>
      <c r="Y11" s="19" t="n">
        <v>0.128909506582193</v>
      </c>
      <c r="Z11" s="19" t="n">
        <v>0.1242790903006</v>
      </c>
      <c r="AA11" s="19" t="s">
        <v>118</v>
      </c>
      <c r="AB11" s="19" t="s">
        <v>118</v>
      </c>
      <c r="AC11" s="19" t="s">
        <v>118</v>
      </c>
      <c r="AD11" s="19" t="s">
        <v>118</v>
      </c>
      <c r="AE11" s="19"/>
      <c r="AF11" s="19" t="n">
        <v>0.117718017476284</v>
      </c>
      <c r="AG11" s="19"/>
      <c r="AH11" s="19" t="n">
        <v>0.126537598554508</v>
      </c>
      <c r="AI11" s="19"/>
      <c r="AJ11" s="19" t="n">
        <v>0.15365512090599</v>
      </c>
      <c r="AK11" s="19" t="n">
        <v>0.140006246875915</v>
      </c>
      <c r="AL11" s="19" t="n">
        <v>0.0933032333411838</v>
      </c>
      <c r="AM11" s="19" t="n">
        <v>0.176632635908799</v>
      </c>
      <c r="AN11" s="19" t="n">
        <v>0.0287067742842706</v>
      </c>
      <c r="AO11" s="19" t="n">
        <v>0.147124269655212</v>
      </c>
      <c r="AP11" s="19" t="n">
        <v>0.10814256456493</v>
      </c>
    </row>
    <row r="12">
      <c r="B12" s="20" t="s">
        <v>551</v>
      </c>
      <c r="C12" s="19" t="n">
        <v>0.112946431474289</v>
      </c>
      <c r="D12" s="19" t="n">
        <v>0.140629558879287</v>
      </c>
      <c r="E12" s="19" t="n">
        <v>0.0776618021383026</v>
      </c>
      <c r="F12" s="19"/>
      <c r="G12" s="19" t="n">
        <v>0.185476377996689</v>
      </c>
      <c r="H12" s="19" t="n">
        <v>0.117518155934593</v>
      </c>
      <c r="I12" s="19" t="n">
        <v>0.162291535507432</v>
      </c>
      <c r="J12" s="19" t="n">
        <v>0.0810648021176484</v>
      </c>
      <c r="K12" s="19" t="n">
        <v>0.0297087280878141</v>
      </c>
      <c r="L12" s="19" t="n">
        <v>0.0504917715802243</v>
      </c>
      <c r="M12" s="19"/>
      <c r="N12" s="19" t="n">
        <v>0.0591769345135149</v>
      </c>
      <c r="O12" s="19" t="n">
        <v>0.162432450336222</v>
      </c>
      <c r="P12" s="19" t="n">
        <v>0.112890542001665</v>
      </c>
      <c r="Q12" s="19" t="n">
        <v>0.0925205937033947</v>
      </c>
      <c r="R12" s="19" t="n">
        <v>0.119263898320193</v>
      </c>
      <c r="S12" s="19"/>
      <c r="T12" s="19" t="n">
        <v>0.27979686629347</v>
      </c>
      <c r="U12" s="19" t="n">
        <v>0.0840262482968289</v>
      </c>
      <c r="V12" s="19" t="n">
        <v>0.128550465379974</v>
      </c>
      <c r="W12" s="19" t="n">
        <v>0.1047519718863</v>
      </c>
      <c r="X12" s="19"/>
      <c r="Y12" s="19" t="n">
        <v>0.113524774553888</v>
      </c>
      <c r="Z12" s="19" t="n">
        <v>0.110594927045476</v>
      </c>
      <c r="AA12" s="19" t="s">
        <v>118</v>
      </c>
      <c r="AB12" s="19" t="s">
        <v>118</v>
      </c>
      <c r="AC12" s="19" t="s">
        <v>118</v>
      </c>
      <c r="AD12" s="19" t="s">
        <v>118</v>
      </c>
      <c r="AE12" s="19"/>
      <c r="AF12" s="19" t="n">
        <v>0.10551526043761</v>
      </c>
      <c r="AG12" s="19"/>
      <c r="AH12" s="19" t="n">
        <v>0.114828090335583</v>
      </c>
      <c r="AI12" s="19"/>
      <c r="AJ12" s="19" t="n">
        <v>0.15467761397722</v>
      </c>
      <c r="AK12" s="19" t="n">
        <v>0.0832318290104545</v>
      </c>
      <c r="AL12" s="19" t="n">
        <v>0.113926026286223</v>
      </c>
      <c r="AM12" s="19" t="n">
        <v>0.161947721385007</v>
      </c>
      <c r="AN12" s="19" t="n">
        <v>0.0669208034706526</v>
      </c>
      <c r="AO12" s="19" t="n">
        <v>0.0760549058945676</v>
      </c>
      <c r="AP12" s="19" t="n">
        <v>0.0708963960585815</v>
      </c>
    </row>
    <row r="13">
      <c r="B13" s="20" t="s">
        <v>552</v>
      </c>
      <c r="C13" s="19" t="n">
        <v>0.112891717249338</v>
      </c>
      <c r="D13" s="19" t="n">
        <v>0.131426050153022</v>
      </c>
      <c r="E13" s="19" t="n">
        <v>0.0892680472452696</v>
      </c>
      <c r="F13" s="19"/>
      <c r="G13" s="19" t="n">
        <v>0.11794747980575</v>
      </c>
      <c r="H13" s="19" t="n">
        <v>0.155941537795034</v>
      </c>
      <c r="I13" s="19" t="n">
        <v>0.110360798355665</v>
      </c>
      <c r="J13" s="19" t="n">
        <v>0.096311480007814</v>
      </c>
      <c r="K13" s="19" t="n">
        <v>0.0692050647667005</v>
      </c>
      <c r="L13" s="19" t="n">
        <v>0.0660782411303658</v>
      </c>
      <c r="M13" s="19"/>
      <c r="N13" s="19" t="n">
        <v>0.0542402501522861</v>
      </c>
      <c r="O13" s="19" t="n">
        <v>0.078830885466576</v>
      </c>
      <c r="P13" s="19" t="n">
        <v>0.0727658080232518</v>
      </c>
      <c r="Q13" s="19" t="n">
        <v>0.154836621193551</v>
      </c>
      <c r="R13" s="19" t="n">
        <v>0.128890863027928</v>
      </c>
      <c r="S13" s="19"/>
      <c r="T13" s="19" t="n">
        <v>0.320677285710671</v>
      </c>
      <c r="U13" s="19" t="n">
        <v>0.0133089694946311</v>
      </c>
      <c r="V13" s="19" t="n">
        <v>0.0639556032547932</v>
      </c>
      <c r="W13" s="19" t="n">
        <v>0.136972719398157</v>
      </c>
      <c r="X13" s="19"/>
      <c r="Y13" s="19" t="n">
        <v>0.110476333878292</v>
      </c>
      <c r="Z13" s="19" t="n">
        <v>0.122712505108055</v>
      </c>
      <c r="AA13" s="19" t="s">
        <v>118</v>
      </c>
      <c r="AB13" s="19" t="s">
        <v>118</v>
      </c>
      <c r="AC13" s="19" t="s">
        <v>118</v>
      </c>
      <c r="AD13" s="19" t="s">
        <v>118</v>
      </c>
      <c r="AE13" s="19"/>
      <c r="AF13" s="19" t="n">
        <v>0.0844334356513485</v>
      </c>
      <c r="AG13" s="19"/>
      <c r="AH13" s="19" t="n">
        <v>0.108358459855203</v>
      </c>
      <c r="AI13" s="19"/>
      <c r="AJ13" s="19" t="n">
        <v>0.146517049916918</v>
      </c>
      <c r="AK13" s="19" t="n">
        <v>0.0506495657886634</v>
      </c>
      <c r="AL13" s="19" t="n">
        <v>0.131295034827969</v>
      </c>
      <c r="AM13" s="19" t="n">
        <v>0.145621653845447</v>
      </c>
      <c r="AN13" s="19" t="n">
        <v>0.0530867915778553</v>
      </c>
      <c r="AO13" s="19" t="n">
        <v>0.0869524550064425</v>
      </c>
      <c r="AP13" s="19" t="n">
        <v>0.116711800648984</v>
      </c>
    </row>
    <row r="14">
      <c r="B14" s="20" t="s">
        <v>555</v>
      </c>
      <c r="C14" s="19" t="n">
        <v>0.112650651128831</v>
      </c>
      <c r="D14" s="19" t="n">
        <v>0.156592917941043</v>
      </c>
      <c r="E14" s="19" t="n">
        <v>0.0566422900080444</v>
      </c>
      <c r="F14" s="19"/>
      <c r="G14" s="19" t="n">
        <v>0.128087422249054</v>
      </c>
      <c r="H14" s="19" t="n">
        <v>0.144604204866272</v>
      </c>
      <c r="I14" s="19" t="n">
        <v>0.125231333726564</v>
      </c>
      <c r="J14" s="19" t="n">
        <v>0.0913279317457616</v>
      </c>
      <c r="K14" s="19" t="n">
        <v>0.0733777945235998</v>
      </c>
      <c r="L14" s="19" t="n">
        <v>0.0326592861327807</v>
      </c>
      <c r="M14" s="19"/>
      <c r="N14" s="19" t="n">
        <v>0</v>
      </c>
      <c r="O14" s="19" t="n">
        <v>0.13079220145391</v>
      </c>
      <c r="P14" s="19" t="n">
        <v>0.0707298380592355</v>
      </c>
      <c r="Q14" s="19" t="n">
        <v>0.130751806987627</v>
      </c>
      <c r="R14" s="19" t="n">
        <v>0.14048707136067</v>
      </c>
      <c r="S14" s="19"/>
      <c r="T14" s="19" t="n">
        <v>0.246741872948029</v>
      </c>
      <c r="U14" s="19" t="n">
        <v>0.111896183666941</v>
      </c>
      <c r="V14" s="19" t="n">
        <v>0.073739236620645</v>
      </c>
      <c r="W14" s="19" t="n">
        <v>0.117552919414305</v>
      </c>
      <c r="X14" s="19"/>
      <c r="Y14" s="19" t="n">
        <v>0.110820851324422</v>
      </c>
      <c r="Z14" s="19" t="n">
        <v>0.120090495220846</v>
      </c>
      <c r="AA14" s="19" t="s">
        <v>118</v>
      </c>
      <c r="AB14" s="19" t="s">
        <v>118</v>
      </c>
      <c r="AC14" s="19" t="s">
        <v>118</v>
      </c>
      <c r="AD14" s="19" t="s">
        <v>118</v>
      </c>
      <c r="AE14" s="19"/>
      <c r="AF14" s="19" t="n">
        <v>0.0989725651784848</v>
      </c>
      <c r="AG14" s="19"/>
      <c r="AH14" s="19" t="n">
        <v>0.112123392702341</v>
      </c>
      <c r="AI14" s="19"/>
      <c r="AJ14" s="19" t="n">
        <v>0.10900462985483</v>
      </c>
      <c r="AK14" s="19" t="n">
        <v>0.128850394260126</v>
      </c>
      <c r="AL14" s="19" t="n">
        <v>0.117054806737443</v>
      </c>
      <c r="AM14" s="19" t="n">
        <v>0.161815889372218</v>
      </c>
      <c r="AN14" s="19" t="n">
        <v>0</v>
      </c>
      <c r="AO14" s="19" t="n">
        <v>0.13881748729554</v>
      </c>
      <c r="AP14" s="19" t="n">
        <v>0.0908851742732167</v>
      </c>
    </row>
    <row r="15">
      <c r="B15" s="20" t="s">
        <v>553</v>
      </c>
      <c r="C15" s="19" t="n">
        <v>0.102252129001983</v>
      </c>
      <c r="D15" s="19" t="n">
        <v>0.114872966466747</v>
      </c>
      <c r="E15" s="19" t="n">
        <v>0.0861657394355532</v>
      </c>
      <c r="F15" s="19"/>
      <c r="G15" s="19" t="n">
        <v>0.0969228089185616</v>
      </c>
      <c r="H15" s="19" t="n">
        <v>0.102137041582853</v>
      </c>
      <c r="I15" s="19" t="n">
        <v>0.136403998440927</v>
      </c>
      <c r="J15" s="19" t="n">
        <v>0.0933135886328288</v>
      </c>
      <c r="K15" s="19" t="n">
        <v>0.0773600231583216</v>
      </c>
      <c r="L15" s="19" t="n">
        <v>0.0326592861327807</v>
      </c>
      <c r="M15" s="19"/>
      <c r="N15" s="19" t="n">
        <v>0</v>
      </c>
      <c r="O15" s="19" t="n">
        <v>0.122924941969099</v>
      </c>
      <c r="P15" s="19" t="n">
        <v>0.0489743500482124</v>
      </c>
      <c r="Q15" s="19" t="n">
        <v>0.115806079758023</v>
      </c>
      <c r="R15" s="19" t="n">
        <v>0.148899001821116</v>
      </c>
      <c r="S15" s="19"/>
      <c r="T15" s="19" t="n">
        <v>0.290291127933844</v>
      </c>
      <c r="U15" s="19" t="n">
        <v>0.0244328258619741</v>
      </c>
      <c r="V15" s="19" t="n">
        <v>0.0243439281836663</v>
      </c>
      <c r="W15" s="19" t="n">
        <v>0.127577086078541</v>
      </c>
      <c r="X15" s="19"/>
      <c r="Y15" s="19" t="n">
        <v>0.0875650700133789</v>
      </c>
      <c r="Z15" s="19" t="n">
        <v>0.161968732305875</v>
      </c>
      <c r="AA15" s="19" t="s">
        <v>118</v>
      </c>
      <c r="AB15" s="19" t="s">
        <v>118</v>
      </c>
      <c r="AC15" s="19" t="s">
        <v>118</v>
      </c>
      <c r="AD15" s="19" t="s">
        <v>118</v>
      </c>
      <c r="AE15" s="19"/>
      <c r="AF15" s="19" t="n">
        <v>0.102705915606331</v>
      </c>
      <c r="AG15" s="19"/>
      <c r="AH15" s="19" t="n">
        <v>0.103899409549092</v>
      </c>
      <c r="AI15" s="19"/>
      <c r="AJ15" s="19" t="n">
        <v>0.140639372537964</v>
      </c>
      <c r="AK15" s="19" t="n">
        <v>0.0733897083281458</v>
      </c>
      <c r="AL15" s="19" t="n">
        <v>0.121669679186391</v>
      </c>
      <c r="AM15" s="19" t="n">
        <v>0.116415127497858</v>
      </c>
      <c r="AN15" s="19" t="n">
        <v>0.0287067742842706</v>
      </c>
      <c r="AO15" s="19" t="n">
        <v>0.0703398912395955</v>
      </c>
      <c r="AP15" s="19" t="n">
        <v>0.0815841588681145</v>
      </c>
    </row>
    <row r="16">
      <c r="B16" s="20" t="s">
        <v>81</v>
      </c>
      <c r="C16" s="21" t="n">
        <v>0.1370094260849</v>
      </c>
      <c r="D16" s="21" t="n">
        <v>0.125286253799821</v>
      </c>
      <c r="E16" s="21" t="n">
        <v>0.151951660850117</v>
      </c>
      <c r="F16" s="21"/>
      <c r="G16" s="21" t="n">
        <v>0.104711812185909</v>
      </c>
      <c r="H16" s="21" t="n">
        <v>0.107311306045442</v>
      </c>
      <c r="I16" s="21" t="n">
        <v>0.126636718997343</v>
      </c>
      <c r="J16" s="21" t="n">
        <v>0.149500937408282</v>
      </c>
      <c r="K16" s="21" t="n">
        <v>0.1550346181547</v>
      </c>
      <c r="L16" s="21" t="n">
        <v>0.35339272019144</v>
      </c>
      <c r="M16" s="21"/>
      <c r="N16" s="21" t="n">
        <v>0.287075094251402</v>
      </c>
      <c r="O16" s="21" t="n">
        <v>0.175818966526809</v>
      </c>
      <c r="P16" s="21" t="n">
        <v>0.150248053587004</v>
      </c>
      <c r="Q16" s="21" t="n">
        <v>0.105055890918427</v>
      </c>
      <c r="R16" s="21" t="n">
        <v>0.11725427169476</v>
      </c>
      <c r="S16" s="21"/>
      <c r="T16" s="21" t="n">
        <v>0.031174334594926</v>
      </c>
      <c r="U16" s="21" t="n">
        <v>0.194658965238175</v>
      </c>
      <c r="V16" s="21" t="n">
        <v>0.126581783081468</v>
      </c>
      <c r="W16" s="21" t="n">
        <v>0.123677788256542</v>
      </c>
      <c r="X16" s="21"/>
      <c r="Y16" s="21" t="n">
        <v>0.136566739236649</v>
      </c>
      <c r="Z16" s="21" t="n">
        <v>0.138809361315317</v>
      </c>
      <c r="AA16" s="21" t="s">
        <v>118</v>
      </c>
      <c r="AB16" s="21" t="s">
        <v>118</v>
      </c>
      <c r="AC16" s="21" t="s">
        <v>118</v>
      </c>
      <c r="AD16" s="21" t="s">
        <v>118</v>
      </c>
      <c r="AE16" s="21"/>
      <c r="AF16" s="21" t="n">
        <v>0.163619727230477</v>
      </c>
      <c r="AG16" s="21"/>
      <c r="AH16" s="21" t="n">
        <v>0.129987802466326</v>
      </c>
      <c r="AI16" s="21"/>
      <c r="AJ16" s="21" t="n">
        <v>0.0857313515434302</v>
      </c>
      <c r="AK16" s="21" t="n">
        <v>0.146143696231657</v>
      </c>
      <c r="AL16" s="21" t="n">
        <v>0.149582702080578</v>
      </c>
      <c r="AM16" s="21" t="n">
        <v>0.150886684362514</v>
      </c>
      <c r="AN16" s="21" t="n">
        <v>0.322790323148891</v>
      </c>
      <c r="AO16" s="21" t="n">
        <v>0.154901872586039</v>
      </c>
      <c r="AP16" s="21" t="n">
        <v>0.0817500540929828</v>
      </c>
    </row>
    <row r="17">
      <c r="B17" s="18" t="s">
        <v>224</v>
      </c>
    </row>
    <row r="18">
      <c r="B18" t="s">
        <v>65</v>
      </c>
    </row>
    <row r="19">
      <c r="B19" t="s">
        <v>66</v>
      </c>
    </row>
    <row r="21">
      <c r="B21" s="9" t="str">
        <f>=HYPERLINK("#'Contents'!A1", "Return to Contents")</f>
      </c>
    </row>
  </sheetData>
  <mergeCells count="9">
    <mergeCell ref="D5:E5"/>
    <mergeCell ref="G5:L5"/>
    <mergeCell ref="N5:R5"/>
    <mergeCell ref="T5:W5"/>
    <mergeCell ref="Y5:AD5"/>
    <mergeCell ref="AF5:AF5"/>
    <mergeCell ref="AH5:AH5"/>
    <mergeCell ref="AJ5:AP5"/>
    <mergeCell ref="D2:AJ2"/>
  </mergeCells>
  <pageMargins left="0.7" right="0.7" top="0.75" bottom="0.75" header="0.3" footer="0.3"/>
  <pageSetup paperSize="9" orientation="portrait" horizontalDpi="300" verticalDpi="300" r:id="rId2"/>
  <drawing r:id="rId1"/>
</worksheet>
</file>

<file path=xl/worksheets/sheet18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2.21" hidden="0" customWidth="1"/>
    <col min="20" max="20" width="10.71" hidden="0" customWidth="1"/>
    <col min="21" max="21" width="10.71" hidden="0" customWidth="1"/>
    <col min="22" max="22" width="10.71" hidden="0" customWidth="1"/>
    <col min="23" max="23" width="10.71" hidden="0" customWidth="1"/>
    <col min="24" max="24" width="2.2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2.21" hidden="0" customWidth="1"/>
    <col min="34" max="34" width="10.71" hidden="0" customWidth="1"/>
    <col min="35" max="35" width="2.2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s>
  <sheetData>
    <row r="2" ht="40" customHeight="1">
      <c r="D2" s="16" t="s">
        <v>564</v>
      </c>
    </row>
    <row r="5" ht="30" customHeight="1">
      <c r="B5" s="17"/>
      <c r="C5" s="17"/>
      <c r="D5" s="17" t="s">
        <v>51</v>
      </c>
      <c r="E5" s="17"/>
      <c r="F5" s="17"/>
      <c r="G5" s="17" t="s">
        <v>52</v>
      </c>
      <c r="H5" s="17"/>
      <c r="I5" s="17"/>
      <c r="J5" s="17"/>
      <c r="K5" s="17"/>
      <c r="L5" s="17"/>
      <c r="M5" s="17"/>
      <c r="N5" s="17" t="s">
        <v>53</v>
      </c>
      <c r="O5" s="17"/>
      <c r="P5" s="17"/>
      <c r="Q5" s="17"/>
      <c r="R5" s="17"/>
      <c r="S5" s="17"/>
      <c r="T5" s="17" t="s">
        <v>54</v>
      </c>
      <c r="U5" s="17"/>
      <c r="V5" s="17"/>
      <c r="W5" s="17"/>
      <c r="X5" s="17"/>
      <c r="Y5" s="17" t="s">
        <v>55</v>
      </c>
      <c r="Z5" s="17"/>
      <c r="AA5" s="17"/>
      <c r="AB5" s="17"/>
      <c r="AC5" s="17"/>
      <c r="AD5" s="17"/>
      <c r="AE5" s="17"/>
      <c r="AF5" s="17" t="s">
        <v>42</v>
      </c>
      <c r="AG5" s="17"/>
      <c r="AH5" s="17" t="s">
        <v>43</v>
      </c>
      <c r="AI5" s="17"/>
      <c r="AJ5" s="17" t="s">
        <v>56</v>
      </c>
      <c r="AK5" s="17"/>
      <c r="AL5" s="17"/>
      <c r="AM5" s="17"/>
      <c r="AN5" s="17"/>
      <c r="AO5" s="17"/>
      <c r="AP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R6" s="13" t="s">
        <v>31</v>
      </c>
      <c r="T6" s="13" t="s">
        <v>32</v>
      </c>
      <c r="U6" s="13" t="s">
        <v>33</v>
      </c>
      <c r="V6" s="13" t="s">
        <v>34</v>
      </c>
      <c r="W6" s="13" t="s">
        <v>35</v>
      </c>
      <c r="Y6" s="13" t="s">
        <v>36</v>
      </c>
      <c r="Z6" s="13" t="s">
        <v>37</v>
      </c>
      <c r="AA6" s="13" t="s">
        <v>38</v>
      </c>
      <c r="AB6" s="13" t="s">
        <v>39</v>
      </c>
      <c r="AC6" s="13" t="s">
        <v>40</v>
      </c>
      <c r="AD6" s="13" t="s">
        <v>41</v>
      </c>
      <c r="AF6" s="13" t="s">
        <v>42</v>
      </c>
      <c r="AH6" s="13" t="s">
        <v>43</v>
      </c>
      <c r="AJ6" s="13" t="s">
        <v>44</v>
      </c>
      <c r="AK6" s="13" t="s">
        <v>45</v>
      </c>
      <c r="AL6" s="13" t="s">
        <v>46</v>
      </c>
      <c r="AM6" s="13" t="s">
        <v>47</v>
      </c>
      <c r="AN6" s="13" t="s">
        <v>48</v>
      </c>
      <c r="AO6" s="13" t="s">
        <v>49</v>
      </c>
      <c r="AP6" s="13" t="s">
        <v>50</v>
      </c>
    </row>
    <row r="7" ht="30" customHeight="1">
      <c r="B7" s="11" t="s">
        <v>19</v>
      </c>
      <c r="C7" s="11" t="n">
        <v>578</v>
      </c>
      <c r="D7" s="11" t="n">
        <v>302</v>
      </c>
      <c r="E7" s="11" t="n">
        <v>276</v>
      </c>
      <c r="F7" s="11"/>
      <c r="G7" s="11" t="n">
        <v>60</v>
      </c>
      <c r="H7" s="11" t="n">
        <v>151</v>
      </c>
      <c r="I7" s="11" t="n">
        <v>156</v>
      </c>
      <c r="J7" s="11" t="n">
        <v>128</v>
      </c>
      <c r="K7" s="11" t="n">
        <v>64</v>
      </c>
      <c r="L7" s="11" t="n">
        <v>19</v>
      </c>
      <c r="M7" s="11"/>
      <c r="N7" s="11" t="n">
        <v>17</v>
      </c>
      <c r="O7" s="11" t="n">
        <v>78</v>
      </c>
      <c r="P7" s="11" t="n">
        <v>111</v>
      </c>
      <c r="Q7" s="11" t="n">
        <v>238</v>
      </c>
      <c r="R7" s="11" t="n">
        <v>133</v>
      </c>
      <c r="S7" s="11"/>
      <c r="T7" s="11" t="n">
        <v>21</v>
      </c>
      <c r="U7" s="11" t="n">
        <v>50</v>
      </c>
      <c r="V7" s="11" t="n">
        <v>97</v>
      </c>
      <c r="W7" s="11" t="n">
        <v>370</v>
      </c>
      <c r="X7" s="11"/>
      <c r="Y7" s="11" t="n">
        <v>473</v>
      </c>
      <c r="Z7" s="11" t="n">
        <v>105</v>
      </c>
      <c r="AA7" s="11" t="s">
        <v>117</v>
      </c>
      <c r="AB7" s="11" t="s">
        <v>117</v>
      </c>
      <c r="AC7" s="11" t="s">
        <v>117</v>
      </c>
      <c r="AD7" s="11" t="s">
        <v>117</v>
      </c>
      <c r="AE7" s="11"/>
      <c r="AF7" s="11" t="n">
        <v>279</v>
      </c>
      <c r="AG7" s="11"/>
      <c r="AH7" s="11" t="n">
        <v>545</v>
      </c>
      <c r="AI7" s="11"/>
      <c r="AJ7" s="11" t="n">
        <v>169</v>
      </c>
      <c r="AK7" s="11" t="n">
        <v>88</v>
      </c>
      <c r="AL7" s="11" t="n">
        <v>120</v>
      </c>
      <c r="AM7" s="11" t="n">
        <v>60</v>
      </c>
      <c r="AN7" s="11" t="n">
        <v>33</v>
      </c>
      <c r="AO7" s="11" t="n">
        <v>61</v>
      </c>
      <c r="AP7" s="11" t="n">
        <v>47</v>
      </c>
    </row>
    <row r="8" ht="30" customHeight="1">
      <c r="B8" s="12" t="s">
        <v>20</v>
      </c>
      <c r="C8" s="12" t="n">
        <v>528</v>
      </c>
      <c r="D8" s="12" t="n">
        <v>296</v>
      </c>
      <c r="E8" s="12" t="n">
        <v>232</v>
      </c>
      <c r="F8" s="12"/>
      <c r="G8" s="12" t="n">
        <v>51</v>
      </c>
      <c r="H8" s="12" t="n">
        <v>139</v>
      </c>
      <c r="I8" s="12" t="n">
        <v>130</v>
      </c>
      <c r="J8" s="12" t="n">
        <v>122</v>
      </c>
      <c r="K8" s="12" t="n">
        <v>67</v>
      </c>
      <c r="L8" s="12" t="n">
        <v>20</v>
      </c>
      <c r="M8" s="12"/>
      <c r="N8" s="12" t="n">
        <v>20</v>
      </c>
      <c r="O8" s="12" t="n">
        <v>87</v>
      </c>
      <c r="P8" s="12" t="n">
        <v>132</v>
      </c>
      <c r="Q8" s="12" t="n">
        <v>187</v>
      </c>
      <c r="R8" s="12" t="n">
        <v>102</v>
      </c>
      <c r="S8" s="12"/>
      <c r="T8" s="12" t="n">
        <v>20</v>
      </c>
      <c r="U8" s="12" t="n">
        <v>49</v>
      </c>
      <c r="V8" s="12" t="n">
        <v>98</v>
      </c>
      <c r="W8" s="12" t="n">
        <v>322</v>
      </c>
      <c r="X8" s="12"/>
      <c r="Y8" s="12" t="n">
        <v>424</v>
      </c>
      <c r="Z8" s="12" t="n">
        <v>104</v>
      </c>
      <c r="AA8" s="12" t="s">
        <v>117</v>
      </c>
      <c r="AB8" s="12" t="s">
        <v>117</v>
      </c>
      <c r="AC8" s="12" t="s">
        <v>117</v>
      </c>
      <c r="AD8" s="12" t="s">
        <v>117</v>
      </c>
      <c r="AE8" s="12"/>
      <c r="AF8" s="12" t="n">
        <v>262</v>
      </c>
      <c r="AG8" s="12"/>
      <c r="AH8" s="12" t="n">
        <v>497</v>
      </c>
      <c r="AI8" s="12"/>
      <c r="AJ8" s="12" t="n">
        <v>137</v>
      </c>
      <c r="AK8" s="12" t="n">
        <v>81</v>
      </c>
      <c r="AL8" s="12" t="n">
        <v>99</v>
      </c>
      <c r="AM8" s="12" t="n">
        <v>59</v>
      </c>
      <c r="AN8" s="12" t="n">
        <v>37</v>
      </c>
      <c r="AO8" s="12" t="n">
        <v>52</v>
      </c>
      <c r="AP8" s="12" t="n">
        <v>64</v>
      </c>
    </row>
    <row r="9">
      <c r="B9" s="20" t="s">
        <v>554</v>
      </c>
      <c r="C9" s="19" t="n">
        <v>0.400681245445989</v>
      </c>
      <c r="D9" s="19" t="n">
        <v>0.354200490282677</v>
      </c>
      <c r="E9" s="19" t="n">
        <v>0.459925137698498</v>
      </c>
      <c r="F9" s="19"/>
      <c r="G9" s="19" t="n">
        <v>0.334760371397649</v>
      </c>
      <c r="H9" s="19" t="n">
        <v>0.338727569161044</v>
      </c>
      <c r="I9" s="19" t="n">
        <v>0.348758948235122</v>
      </c>
      <c r="J9" s="19" t="n">
        <v>0.466571545241765</v>
      </c>
      <c r="K9" s="19" t="n">
        <v>0.533792342656969</v>
      </c>
      <c r="L9" s="19" t="n">
        <v>0.486048272935257</v>
      </c>
      <c r="M9" s="19"/>
      <c r="N9" s="19" t="n">
        <v>0.500552580686544</v>
      </c>
      <c r="O9" s="19" t="n">
        <v>0.31896875268529</v>
      </c>
      <c r="P9" s="19" t="n">
        <v>0.46455445877709</v>
      </c>
      <c r="Q9" s="19" t="n">
        <v>0.402407496416106</v>
      </c>
      <c r="R9" s="19" t="n">
        <v>0.368338903776856</v>
      </c>
      <c r="S9" s="19"/>
      <c r="T9" s="19" t="n">
        <v>0.219320570024849</v>
      </c>
      <c r="U9" s="19" t="n">
        <v>0.445378282348815</v>
      </c>
      <c r="V9" s="19" t="n">
        <v>0.443203600778651</v>
      </c>
      <c r="W9" s="19" t="n">
        <v>0.380924052527743</v>
      </c>
      <c r="X9" s="19"/>
      <c r="Y9" s="19" t="n">
        <v>0.383592822612731</v>
      </c>
      <c r="Z9" s="19" t="n">
        <v>0.470161634148357</v>
      </c>
      <c r="AA9" s="19" t="s">
        <v>118</v>
      </c>
      <c r="AB9" s="19" t="s">
        <v>118</v>
      </c>
      <c r="AC9" s="19" t="s">
        <v>118</v>
      </c>
      <c r="AD9" s="19" t="s">
        <v>118</v>
      </c>
      <c r="AE9" s="19"/>
      <c r="AF9" s="19" t="n">
        <v>0.392423857105718</v>
      </c>
      <c r="AG9" s="19"/>
      <c r="AH9" s="19" t="n">
        <v>0.409541243710453</v>
      </c>
      <c r="AI9" s="19"/>
      <c r="AJ9" s="19" t="n">
        <v>0.310263209267997</v>
      </c>
      <c r="AK9" s="19" t="n">
        <v>0.405952450959032</v>
      </c>
      <c r="AL9" s="19" t="n">
        <v>0.351535013970218</v>
      </c>
      <c r="AM9" s="19" t="n">
        <v>0.313836731883598</v>
      </c>
      <c r="AN9" s="19" t="n">
        <v>0.523512803419105</v>
      </c>
      <c r="AO9" s="19" t="n">
        <v>0.448110893572822</v>
      </c>
      <c r="AP9" s="19" t="n">
        <v>0.635517824016764</v>
      </c>
    </row>
    <row r="10">
      <c r="B10" s="20" t="s">
        <v>549</v>
      </c>
      <c r="C10" s="19" t="n">
        <v>0.173090401358026</v>
      </c>
      <c r="D10" s="19" t="n">
        <v>0.204065782088917</v>
      </c>
      <c r="E10" s="19" t="n">
        <v>0.133609499809553</v>
      </c>
      <c r="F10" s="19"/>
      <c r="G10" s="19" t="n">
        <v>0.236524905070007</v>
      </c>
      <c r="H10" s="19" t="n">
        <v>0.198702721865863</v>
      </c>
      <c r="I10" s="19" t="n">
        <v>0.166602382658369</v>
      </c>
      <c r="J10" s="19" t="n">
        <v>0.186517729701351</v>
      </c>
      <c r="K10" s="19" t="n">
        <v>0.097140580513351</v>
      </c>
      <c r="L10" s="19" t="n">
        <v>0.0504917715802243</v>
      </c>
      <c r="M10" s="19"/>
      <c r="N10" s="19" t="n">
        <v>0.12130930480099</v>
      </c>
      <c r="O10" s="19" t="n">
        <v>0.271120699023937</v>
      </c>
      <c r="P10" s="19" t="n">
        <v>0.113220501393632</v>
      </c>
      <c r="Q10" s="19" t="n">
        <v>0.164465865684841</v>
      </c>
      <c r="R10" s="19" t="n">
        <v>0.19336470334981</v>
      </c>
      <c r="S10" s="19"/>
      <c r="T10" s="19" t="n">
        <v>0.336540220273558</v>
      </c>
      <c r="U10" s="19" t="n">
        <v>0.215861034402438</v>
      </c>
      <c r="V10" s="19" t="n">
        <v>0.160341810439291</v>
      </c>
      <c r="W10" s="19" t="n">
        <v>0.176866525967286</v>
      </c>
      <c r="X10" s="19"/>
      <c r="Y10" s="19" t="n">
        <v>0.16997973425132</v>
      </c>
      <c r="Z10" s="19" t="n">
        <v>0.185738166561782</v>
      </c>
      <c r="AA10" s="19" t="s">
        <v>118</v>
      </c>
      <c r="AB10" s="19" t="s">
        <v>118</v>
      </c>
      <c r="AC10" s="19" t="s">
        <v>118</v>
      </c>
      <c r="AD10" s="19" t="s">
        <v>118</v>
      </c>
      <c r="AE10" s="19"/>
      <c r="AF10" s="19" t="n">
        <v>0.168535205907261</v>
      </c>
      <c r="AG10" s="19"/>
      <c r="AH10" s="19" t="n">
        <v>0.180148858924595</v>
      </c>
      <c r="AI10" s="19"/>
      <c r="AJ10" s="19" t="n">
        <v>0.230843062276906</v>
      </c>
      <c r="AK10" s="19" t="n">
        <v>0.180562163685371</v>
      </c>
      <c r="AL10" s="19" t="n">
        <v>0.141383352071753</v>
      </c>
      <c r="AM10" s="19" t="n">
        <v>0.159520573325697</v>
      </c>
      <c r="AN10" s="19" t="n">
        <v>0.119957074658492</v>
      </c>
      <c r="AO10" s="19" t="n">
        <v>0.114219914117356</v>
      </c>
      <c r="AP10" s="19" t="n">
        <v>0.179842600899637</v>
      </c>
    </row>
    <row r="11">
      <c r="B11" s="20" t="s">
        <v>550</v>
      </c>
      <c r="C11" s="19" t="n">
        <v>0.153407928368037</v>
      </c>
      <c r="D11" s="19" t="n">
        <v>0.166905169475587</v>
      </c>
      <c r="E11" s="19" t="n">
        <v>0.136204483736548</v>
      </c>
      <c r="F11" s="19"/>
      <c r="G11" s="19" t="n">
        <v>0.136537683088698</v>
      </c>
      <c r="H11" s="19" t="n">
        <v>0.190925423031987</v>
      </c>
      <c r="I11" s="19" t="n">
        <v>0.16976106505805</v>
      </c>
      <c r="J11" s="19" t="n">
        <v>0.118489698828986</v>
      </c>
      <c r="K11" s="19" t="n">
        <v>0.141709292348818</v>
      </c>
      <c r="L11" s="19" t="n">
        <v>0.0827629639741885</v>
      </c>
      <c r="M11" s="19"/>
      <c r="N11" s="19" t="n">
        <v>0</v>
      </c>
      <c r="O11" s="19" t="n">
        <v>0.159463199428335</v>
      </c>
      <c r="P11" s="19" t="n">
        <v>0.123826467648533</v>
      </c>
      <c r="Q11" s="19" t="n">
        <v>0.155723583341522</v>
      </c>
      <c r="R11" s="19" t="n">
        <v>0.206386157677838</v>
      </c>
      <c r="S11" s="19"/>
      <c r="T11" s="19" t="n">
        <v>0.144409875900473</v>
      </c>
      <c r="U11" s="19" t="n">
        <v>0.0511832187236483</v>
      </c>
      <c r="V11" s="19" t="n">
        <v>0.127355635878895</v>
      </c>
      <c r="W11" s="19" t="n">
        <v>0.182750476203238</v>
      </c>
      <c r="X11" s="19"/>
      <c r="Y11" s="19" t="n">
        <v>0.153839199039623</v>
      </c>
      <c r="Z11" s="19" t="n">
        <v>0.151654410551318</v>
      </c>
      <c r="AA11" s="19" t="s">
        <v>118</v>
      </c>
      <c r="AB11" s="19" t="s">
        <v>118</v>
      </c>
      <c r="AC11" s="19" t="s">
        <v>118</v>
      </c>
      <c r="AD11" s="19" t="s">
        <v>118</v>
      </c>
      <c r="AE11" s="19"/>
      <c r="AF11" s="19" t="n">
        <v>0.148753014462341</v>
      </c>
      <c r="AG11" s="19"/>
      <c r="AH11" s="19" t="n">
        <v>0.155839937737684</v>
      </c>
      <c r="AI11" s="19"/>
      <c r="AJ11" s="19" t="n">
        <v>0.190688191247716</v>
      </c>
      <c r="AK11" s="19" t="n">
        <v>0.123613825457696</v>
      </c>
      <c r="AL11" s="19" t="n">
        <v>0.129488713430372</v>
      </c>
      <c r="AM11" s="19" t="n">
        <v>0.243527198767059</v>
      </c>
      <c r="AN11" s="19" t="n">
        <v>0.0921168387549455</v>
      </c>
      <c r="AO11" s="19" t="n">
        <v>0.165397570730837</v>
      </c>
      <c r="AP11" s="19" t="n">
        <v>0.0908851742732167</v>
      </c>
    </row>
    <row r="12">
      <c r="B12" s="20" t="s">
        <v>551</v>
      </c>
      <c r="C12" s="19" t="n">
        <v>0.138576834649428</v>
      </c>
      <c r="D12" s="19" t="n">
        <v>0.155622669730927</v>
      </c>
      <c r="E12" s="19" t="n">
        <v>0.11685038865314</v>
      </c>
      <c r="F12" s="19"/>
      <c r="G12" s="19" t="n">
        <v>0.180162505290383</v>
      </c>
      <c r="H12" s="19" t="n">
        <v>0.158617632323725</v>
      </c>
      <c r="I12" s="19" t="n">
        <v>0.183242324827574</v>
      </c>
      <c r="J12" s="19" t="n">
        <v>0.110151415158637</v>
      </c>
      <c r="K12" s="19" t="n">
        <v>0.0536643566447603</v>
      </c>
      <c r="L12" s="19" t="n">
        <v>0.0621628841399525</v>
      </c>
      <c r="M12" s="19"/>
      <c r="N12" s="19" t="n">
        <v>0.120459814668626</v>
      </c>
      <c r="O12" s="19" t="n">
        <v>0.150125735274135</v>
      </c>
      <c r="P12" s="19" t="n">
        <v>0.119040316112215</v>
      </c>
      <c r="Q12" s="19" t="n">
        <v>0.150919166753361</v>
      </c>
      <c r="R12" s="19" t="n">
        <v>0.13560734089352</v>
      </c>
      <c r="S12" s="19"/>
      <c r="T12" s="19" t="n">
        <v>0.177404147481811</v>
      </c>
      <c r="U12" s="19" t="n">
        <v>0.118994170955413</v>
      </c>
      <c r="V12" s="19" t="n">
        <v>0.127032867016741</v>
      </c>
      <c r="W12" s="19" t="n">
        <v>0.151844076897233</v>
      </c>
      <c r="X12" s="19"/>
      <c r="Y12" s="19" t="n">
        <v>0.136296361748042</v>
      </c>
      <c r="Z12" s="19" t="n">
        <v>0.147849085527088</v>
      </c>
      <c r="AA12" s="19" t="s">
        <v>118</v>
      </c>
      <c r="AB12" s="19" t="s">
        <v>118</v>
      </c>
      <c r="AC12" s="19" t="s">
        <v>118</v>
      </c>
      <c r="AD12" s="19" t="s">
        <v>118</v>
      </c>
      <c r="AE12" s="19"/>
      <c r="AF12" s="19" t="n">
        <v>0.120312099822898</v>
      </c>
      <c r="AG12" s="19"/>
      <c r="AH12" s="19" t="n">
        <v>0.133924022958296</v>
      </c>
      <c r="AI12" s="19"/>
      <c r="AJ12" s="19" t="n">
        <v>0.183682350216422</v>
      </c>
      <c r="AK12" s="19" t="n">
        <v>0.066946025335319</v>
      </c>
      <c r="AL12" s="19" t="n">
        <v>0.176252834490237</v>
      </c>
      <c r="AM12" s="19" t="n">
        <v>0.179706003260452</v>
      </c>
      <c r="AN12" s="19" t="n">
        <v>0.110293071995242</v>
      </c>
      <c r="AO12" s="19" t="n">
        <v>0.128769389448886</v>
      </c>
      <c r="AP12" s="19" t="n">
        <v>0.0609327362347222</v>
      </c>
    </row>
    <row r="13">
      <c r="B13" s="20" t="s">
        <v>553</v>
      </c>
      <c r="C13" s="19" t="n">
        <v>0.117840297500554</v>
      </c>
      <c r="D13" s="19" t="n">
        <v>0.143226704070478</v>
      </c>
      <c r="E13" s="19" t="n">
        <v>0.0854830449081067</v>
      </c>
      <c r="F13" s="19"/>
      <c r="G13" s="19" t="n">
        <v>0.126665985212317</v>
      </c>
      <c r="H13" s="19" t="n">
        <v>0.167155060132733</v>
      </c>
      <c r="I13" s="19" t="n">
        <v>0.153574526299567</v>
      </c>
      <c r="J13" s="19" t="n">
        <v>0.0703094144727785</v>
      </c>
      <c r="K13" s="19" t="n">
        <v>0.0469395705118215</v>
      </c>
      <c r="L13" s="19" t="n">
        <v>0.0493440089766033</v>
      </c>
      <c r="M13" s="19"/>
      <c r="N13" s="19" t="n">
        <v>0.0931689659026595</v>
      </c>
      <c r="O13" s="19" t="n">
        <v>0.0801529040627988</v>
      </c>
      <c r="P13" s="19" t="n">
        <v>0.0969960929169312</v>
      </c>
      <c r="Q13" s="19" t="n">
        <v>0.126858283479397</v>
      </c>
      <c r="R13" s="19" t="n">
        <v>0.159609911539429</v>
      </c>
      <c r="S13" s="19"/>
      <c r="T13" s="19" t="n">
        <v>0.244236354299167</v>
      </c>
      <c r="U13" s="19" t="n">
        <v>0.076802666518306</v>
      </c>
      <c r="V13" s="19" t="n">
        <v>0.0982352073153284</v>
      </c>
      <c r="W13" s="19" t="n">
        <v>0.134943713349599</v>
      </c>
      <c r="X13" s="19"/>
      <c r="Y13" s="19" t="n">
        <v>0.115628628650133</v>
      </c>
      <c r="Z13" s="19" t="n">
        <v>0.126832795691144</v>
      </c>
      <c r="AA13" s="19" t="s">
        <v>118</v>
      </c>
      <c r="AB13" s="19" t="s">
        <v>118</v>
      </c>
      <c r="AC13" s="19" t="s">
        <v>118</v>
      </c>
      <c r="AD13" s="19" t="s">
        <v>118</v>
      </c>
      <c r="AE13" s="19"/>
      <c r="AF13" s="19" t="n">
        <v>0.0977187337379036</v>
      </c>
      <c r="AG13" s="19"/>
      <c r="AH13" s="19" t="n">
        <v>0.119387674581119</v>
      </c>
      <c r="AI13" s="19"/>
      <c r="AJ13" s="19" t="n">
        <v>0.160701284982116</v>
      </c>
      <c r="AK13" s="19" t="n">
        <v>0.113723264718956</v>
      </c>
      <c r="AL13" s="19" t="n">
        <v>0.162423134544866</v>
      </c>
      <c r="AM13" s="19" t="n">
        <v>0.121856567517126</v>
      </c>
      <c r="AN13" s="19" t="n">
        <v>0</v>
      </c>
      <c r="AO13" s="19" t="n">
        <v>0.0828371605241966</v>
      </c>
      <c r="AP13" s="19" t="n">
        <v>0.0541656735308516</v>
      </c>
    </row>
    <row r="14">
      <c r="B14" s="20" t="s">
        <v>552</v>
      </c>
      <c r="C14" s="19" t="n">
        <v>0.108479376502548</v>
      </c>
      <c r="D14" s="19" t="n">
        <v>0.118762144565808</v>
      </c>
      <c r="E14" s="19" t="n">
        <v>0.09537306613696</v>
      </c>
      <c r="F14" s="19"/>
      <c r="G14" s="19" t="n">
        <v>0.111717185850262</v>
      </c>
      <c r="H14" s="19" t="n">
        <v>0.146403837456927</v>
      </c>
      <c r="I14" s="19" t="n">
        <v>0.13745901874556</v>
      </c>
      <c r="J14" s="19" t="n">
        <v>0.0458784550487005</v>
      </c>
      <c r="K14" s="19" t="n">
        <v>0.0830082533685877</v>
      </c>
      <c r="L14" s="19" t="n">
        <v>0.11657001271059</v>
      </c>
      <c r="M14" s="19"/>
      <c r="N14" s="19" t="n">
        <v>0</v>
      </c>
      <c r="O14" s="19" t="n">
        <v>0.0287150435293765</v>
      </c>
      <c r="P14" s="19" t="n">
        <v>0.0866560521844912</v>
      </c>
      <c r="Q14" s="19" t="n">
        <v>0.119186273510228</v>
      </c>
      <c r="R14" s="19" t="n">
        <v>0.200690923810958</v>
      </c>
      <c r="S14" s="19"/>
      <c r="T14" s="19" t="n">
        <v>0.1339156142601</v>
      </c>
      <c r="U14" s="19" t="n">
        <v>0.0133089694946311</v>
      </c>
      <c r="V14" s="19" t="n">
        <v>0.0970312909974099</v>
      </c>
      <c r="W14" s="19" t="n">
        <v>0.130268147805333</v>
      </c>
      <c r="X14" s="19"/>
      <c r="Y14" s="19" t="n">
        <v>0.106506715466994</v>
      </c>
      <c r="Z14" s="19" t="n">
        <v>0.11650008484209</v>
      </c>
      <c r="AA14" s="19" t="s">
        <v>118</v>
      </c>
      <c r="AB14" s="19" t="s">
        <v>118</v>
      </c>
      <c r="AC14" s="19" t="s">
        <v>118</v>
      </c>
      <c r="AD14" s="19" t="s">
        <v>118</v>
      </c>
      <c r="AE14" s="19"/>
      <c r="AF14" s="19" t="n">
        <v>0.113963345752582</v>
      </c>
      <c r="AG14" s="19"/>
      <c r="AH14" s="19" t="n">
        <v>0.113067599930443</v>
      </c>
      <c r="AI14" s="19"/>
      <c r="AJ14" s="19" t="n">
        <v>0.170625071385987</v>
      </c>
      <c r="AK14" s="19" t="n">
        <v>0.0918236236487967</v>
      </c>
      <c r="AL14" s="19" t="n">
        <v>0.133511247407917</v>
      </c>
      <c r="AM14" s="19" t="n">
        <v>0.0904674647948799</v>
      </c>
      <c r="AN14" s="19" t="n">
        <v>0.0243722851151778</v>
      </c>
      <c r="AO14" s="19" t="n">
        <v>0.0893274321429607</v>
      </c>
      <c r="AP14" s="19" t="n">
        <v>0.0381288139287653</v>
      </c>
    </row>
    <row r="15">
      <c r="B15" s="20" t="s">
        <v>555</v>
      </c>
      <c r="C15" s="19" t="n">
        <v>0.105183264247047</v>
      </c>
      <c r="D15" s="19" t="n">
        <v>0.126830710481635</v>
      </c>
      <c r="E15" s="19" t="n">
        <v>0.0775916520247878</v>
      </c>
      <c r="F15" s="19"/>
      <c r="G15" s="19" t="n">
        <v>0.115763658775771</v>
      </c>
      <c r="H15" s="19" t="n">
        <v>0.15666248454636</v>
      </c>
      <c r="I15" s="19" t="n">
        <v>0.11033074249644</v>
      </c>
      <c r="J15" s="19" t="n">
        <v>0.0509523867266046</v>
      </c>
      <c r="K15" s="19" t="n">
        <v>0.101498959657687</v>
      </c>
      <c r="L15" s="19" t="n">
        <v>0.0326592861327807</v>
      </c>
      <c r="M15" s="19"/>
      <c r="N15" s="19" t="n">
        <v>0</v>
      </c>
      <c r="O15" s="19" t="n">
        <v>0.110240946726819</v>
      </c>
      <c r="P15" s="19" t="n">
        <v>0.0723288223730545</v>
      </c>
      <c r="Q15" s="19" t="n">
        <v>0.112085026460531</v>
      </c>
      <c r="R15" s="19" t="n">
        <v>0.151657048026479</v>
      </c>
      <c r="S15" s="19"/>
      <c r="T15" s="19" t="n">
        <v>0.232535611410989</v>
      </c>
      <c r="U15" s="19" t="n">
        <v>0.076802666518306</v>
      </c>
      <c r="V15" s="19" t="n">
        <v>0.0969812170155532</v>
      </c>
      <c r="W15" s="19" t="n">
        <v>0.106405420599339</v>
      </c>
      <c r="X15" s="19"/>
      <c r="Y15" s="19" t="n">
        <v>0.10055039193327</v>
      </c>
      <c r="Z15" s="19" t="n">
        <v>0.124020214403921</v>
      </c>
      <c r="AA15" s="19" t="s">
        <v>118</v>
      </c>
      <c r="AB15" s="19" t="s">
        <v>118</v>
      </c>
      <c r="AC15" s="19" t="s">
        <v>118</v>
      </c>
      <c r="AD15" s="19" t="s">
        <v>118</v>
      </c>
      <c r="AE15" s="19"/>
      <c r="AF15" s="19" t="n">
        <v>0.0857431626550759</v>
      </c>
      <c r="AG15" s="19"/>
      <c r="AH15" s="19" t="n">
        <v>0.106323443426293</v>
      </c>
      <c r="AI15" s="19"/>
      <c r="AJ15" s="19" t="n">
        <v>0.130794591515733</v>
      </c>
      <c r="AK15" s="19" t="n">
        <v>0.118476803277439</v>
      </c>
      <c r="AL15" s="19" t="n">
        <v>0.0772628708320489</v>
      </c>
      <c r="AM15" s="19" t="n">
        <v>0.204128207863752</v>
      </c>
      <c r="AN15" s="19" t="n">
        <v>0.0229326053835766</v>
      </c>
      <c r="AO15" s="19" t="n">
        <v>0.0661854897346476</v>
      </c>
      <c r="AP15" s="19" t="n">
        <v>0.0639758558220663</v>
      </c>
    </row>
    <row r="16">
      <c r="B16" s="20" t="s">
        <v>81</v>
      </c>
      <c r="C16" s="21" t="n">
        <v>0.140793034342606</v>
      </c>
      <c r="D16" s="21" t="n">
        <v>0.118635367560543</v>
      </c>
      <c r="E16" s="21" t="n">
        <v>0.169034968424599</v>
      </c>
      <c r="F16" s="21"/>
      <c r="G16" s="21" t="n">
        <v>0.0671112236598681</v>
      </c>
      <c r="H16" s="21" t="n">
        <v>0.116826171482848</v>
      </c>
      <c r="I16" s="21" t="n">
        <v>0.155062790585023</v>
      </c>
      <c r="J16" s="21" t="n">
        <v>0.150602405947065</v>
      </c>
      <c r="K16" s="21" t="n">
        <v>0.171887105067805</v>
      </c>
      <c r="L16" s="21" t="n">
        <v>0.235383049657373</v>
      </c>
      <c r="M16" s="21"/>
      <c r="N16" s="21" t="n">
        <v>0.225792214096292</v>
      </c>
      <c r="O16" s="21" t="n">
        <v>0.198021021690092</v>
      </c>
      <c r="P16" s="21" t="n">
        <v>0.136560682233219</v>
      </c>
      <c r="Q16" s="21" t="n">
        <v>0.128249796319991</v>
      </c>
      <c r="R16" s="21" t="n">
        <v>0.10468924077378</v>
      </c>
      <c r="S16" s="21"/>
      <c r="T16" s="21" t="n">
        <v>0.0357870617291642</v>
      </c>
      <c r="U16" s="21" t="n">
        <v>0.191072383830809</v>
      </c>
      <c r="V16" s="21" t="n">
        <v>0.123119159635132</v>
      </c>
      <c r="W16" s="21" t="n">
        <v>0.129219952770849</v>
      </c>
      <c r="X16" s="21"/>
      <c r="Y16" s="21" t="n">
        <v>0.153891237238564</v>
      </c>
      <c r="Z16" s="21" t="n">
        <v>0.0875366140518787</v>
      </c>
      <c r="AA16" s="21" t="s">
        <v>118</v>
      </c>
      <c r="AB16" s="21" t="s">
        <v>118</v>
      </c>
      <c r="AC16" s="21" t="s">
        <v>118</v>
      </c>
      <c r="AD16" s="21" t="s">
        <v>118</v>
      </c>
      <c r="AE16" s="21"/>
      <c r="AF16" s="21" t="n">
        <v>0.160227253794787</v>
      </c>
      <c r="AG16" s="21"/>
      <c r="AH16" s="21" t="n">
        <v>0.131786811743034</v>
      </c>
      <c r="AI16" s="21"/>
      <c r="AJ16" s="21" t="n">
        <v>0.113851807019671</v>
      </c>
      <c r="AK16" s="21" t="n">
        <v>0.150343002411549</v>
      </c>
      <c r="AL16" s="21" t="n">
        <v>0.187747372686452</v>
      </c>
      <c r="AM16" s="21" t="n">
        <v>0.148876100549342</v>
      </c>
      <c r="AN16" s="21" t="n">
        <v>0.242304427952996</v>
      </c>
      <c r="AO16" s="21" t="n">
        <v>0.179569549126929</v>
      </c>
      <c r="AP16" s="21" t="n">
        <v>0.0162194053771821</v>
      </c>
    </row>
    <row r="17">
      <c r="B17" s="18" t="s">
        <v>224</v>
      </c>
    </row>
    <row r="18">
      <c r="B18" t="s">
        <v>65</v>
      </c>
    </row>
    <row r="19">
      <c r="B19" t="s">
        <v>66</v>
      </c>
    </row>
    <row r="21">
      <c r="B21" s="9" t="str">
        <f>=HYPERLINK("#'Contents'!A1", "Return to Contents")</f>
      </c>
    </row>
  </sheetData>
  <mergeCells count="9">
    <mergeCell ref="D5:E5"/>
    <mergeCell ref="G5:L5"/>
    <mergeCell ref="N5:R5"/>
    <mergeCell ref="T5:W5"/>
    <mergeCell ref="Y5:AD5"/>
    <mergeCell ref="AF5:AF5"/>
    <mergeCell ref="AH5:AH5"/>
    <mergeCell ref="AJ5:AP5"/>
    <mergeCell ref="D2:AJ2"/>
  </mergeCells>
  <pageMargins left="0.7" right="0.7" top="0.75" bottom="0.75" header="0.3" footer="0.3"/>
  <pageSetup paperSize="9" orientation="portrait" horizontalDpi="300" verticalDpi="300" r:id="rId2"/>
  <drawing r:id="rId1"/>
</worksheet>
</file>

<file path=xl/worksheets/sheet18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2.21" hidden="0" customWidth="1"/>
    <col min="20" max="20" width="10.71" hidden="0" customWidth="1"/>
    <col min="21" max="21" width="10.71" hidden="0" customWidth="1"/>
    <col min="22" max="22" width="10.71" hidden="0" customWidth="1"/>
    <col min="23" max="23" width="10.71" hidden="0" customWidth="1"/>
    <col min="24" max="24" width="2.2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2.21" hidden="0" customWidth="1"/>
    <col min="34" max="34" width="10.71" hidden="0" customWidth="1"/>
    <col min="35" max="35" width="2.2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s>
  <sheetData>
    <row r="2" ht="40" customHeight="1">
      <c r="D2" s="16" t="s">
        <v>565</v>
      </c>
    </row>
    <row r="5" ht="30" customHeight="1">
      <c r="B5" s="17"/>
      <c r="C5" s="17"/>
      <c r="D5" s="17" t="s">
        <v>51</v>
      </c>
      <c r="E5" s="17"/>
      <c r="F5" s="17"/>
      <c r="G5" s="17" t="s">
        <v>52</v>
      </c>
      <c r="H5" s="17"/>
      <c r="I5" s="17"/>
      <c r="J5" s="17"/>
      <c r="K5" s="17"/>
      <c r="L5" s="17"/>
      <c r="M5" s="17"/>
      <c r="N5" s="17" t="s">
        <v>53</v>
      </c>
      <c r="O5" s="17"/>
      <c r="P5" s="17"/>
      <c r="Q5" s="17"/>
      <c r="R5" s="17"/>
      <c r="S5" s="17"/>
      <c r="T5" s="17" t="s">
        <v>54</v>
      </c>
      <c r="U5" s="17"/>
      <c r="V5" s="17"/>
      <c r="W5" s="17"/>
      <c r="X5" s="17"/>
      <c r="Y5" s="17" t="s">
        <v>55</v>
      </c>
      <c r="Z5" s="17"/>
      <c r="AA5" s="17"/>
      <c r="AB5" s="17"/>
      <c r="AC5" s="17"/>
      <c r="AD5" s="17"/>
      <c r="AE5" s="17"/>
      <c r="AF5" s="17" t="s">
        <v>42</v>
      </c>
      <c r="AG5" s="17"/>
      <c r="AH5" s="17" t="s">
        <v>43</v>
      </c>
      <c r="AI5" s="17"/>
      <c r="AJ5" s="17" t="s">
        <v>56</v>
      </c>
      <c r="AK5" s="17"/>
      <c r="AL5" s="17"/>
      <c r="AM5" s="17"/>
      <c r="AN5" s="17"/>
      <c r="AO5" s="17"/>
      <c r="AP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R6" s="13" t="s">
        <v>31</v>
      </c>
      <c r="T6" s="13" t="s">
        <v>32</v>
      </c>
      <c r="U6" s="13" t="s">
        <v>33</v>
      </c>
      <c r="V6" s="13" t="s">
        <v>34</v>
      </c>
      <c r="W6" s="13" t="s">
        <v>35</v>
      </c>
      <c r="Y6" s="13" t="s">
        <v>36</v>
      </c>
      <c r="Z6" s="13" t="s">
        <v>37</v>
      </c>
      <c r="AA6" s="13" t="s">
        <v>38</v>
      </c>
      <c r="AB6" s="13" t="s">
        <v>39</v>
      </c>
      <c r="AC6" s="13" t="s">
        <v>40</v>
      </c>
      <c r="AD6" s="13" t="s">
        <v>41</v>
      </c>
      <c r="AF6" s="13" t="s">
        <v>42</v>
      </c>
      <c r="AH6" s="13" t="s">
        <v>43</v>
      </c>
      <c r="AJ6" s="13" t="s">
        <v>44</v>
      </c>
      <c r="AK6" s="13" t="s">
        <v>45</v>
      </c>
      <c r="AL6" s="13" t="s">
        <v>46</v>
      </c>
      <c r="AM6" s="13" t="s">
        <v>47</v>
      </c>
      <c r="AN6" s="13" t="s">
        <v>48</v>
      </c>
      <c r="AO6" s="13" t="s">
        <v>49</v>
      </c>
      <c r="AP6" s="13" t="s">
        <v>50</v>
      </c>
    </row>
    <row r="7" ht="30" customHeight="1">
      <c r="B7" s="11" t="s">
        <v>19</v>
      </c>
      <c r="C7" s="11" t="n">
        <v>578</v>
      </c>
      <c r="D7" s="11" t="n">
        <v>302</v>
      </c>
      <c r="E7" s="11" t="n">
        <v>276</v>
      </c>
      <c r="F7" s="11"/>
      <c r="G7" s="11" t="n">
        <v>60</v>
      </c>
      <c r="H7" s="11" t="n">
        <v>151</v>
      </c>
      <c r="I7" s="11" t="n">
        <v>156</v>
      </c>
      <c r="J7" s="11" t="n">
        <v>128</v>
      </c>
      <c r="K7" s="11" t="n">
        <v>64</v>
      </c>
      <c r="L7" s="11" t="n">
        <v>19</v>
      </c>
      <c r="M7" s="11"/>
      <c r="N7" s="11" t="n">
        <v>17</v>
      </c>
      <c r="O7" s="11" t="n">
        <v>78</v>
      </c>
      <c r="P7" s="11" t="n">
        <v>111</v>
      </c>
      <c r="Q7" s="11" t="n">
        <v>238</v>
      </c>
      <c r="R7" s="11" t="n">
        <v>133</v>
      </c>
      <c r="S7" s="11"/>
      <c r="T7" s="11" t="n">
        <v>21</v>
      </c>
      <c r="U7" s="11" t="n">
        <v>50</v>
      </c>
      <c r="V7" s="11" t="n">
        <v>97</v>
      </c>
      <c r="W7" s="11" t="n">
        <v>370</v>
      </c>
      <c r="X7" s="11"/>
      <c r="Y7" s="11" t="n">
        <v>473</v>
      </c>
      <c r="Z7" s="11" t="n">
        <v>105</v>
      </c>
      <c r="AA7" s="11" t="s">
        <v>117</v>
      </c>
      <c r="AB7" s="11" t="s">
        <v>117</v>
      </c>
      <c r="AC7" s="11" t="s">
        <v>117</v>
      </c>
      <c r="AD7" s="11" t="s">
        <v>117</v>
      </c>
      <c r="AE7" s="11"/>
      <c r="AF7" s="11" t="n">
        <v>279</v>
      </c>
      <c r="AG7" s="11"/>
      <c r="AH7" s="11" t="n">
        <v>545</v>
      </c>
      <c r="AI7" s="11"/>
      <c r="AJ7" s="11" t="n">
        <v>169</v>
      </c>
      <c r="AK7" s="11" t="n">
        <v>88</v>
      </c>
      <c r="AL7" s="11" t="n">
        <v>120</v>
      </c>
      <c r="AM7" s="11" t="n">
        <v>60</v>
      </c>
      <c r="AN7" s="11" t="n">
        <v>33</v>
      </c>
      <c r="AO7" s="11" t="n">
        <v>61</v>
      </c>
      <c r="AP7" s="11" t="n">
        <v>47</v>
      </c>
    </row>
    <row r="8" ht="30" customHeight="1">
      <c r="B8" s="12" t="s">
        <v>20</v>
      </c>
      <c r="C8" s="12" t="n">
        <v>528</v>
      </c>
      <c r="D8" s="12" t="n">
        <v>296</v>
      </c>
      <c r="E8" s="12" t="n">
        <v>232</v>
      </c>
      <c r="F8" s="12"/>
      <c r="G8" s="12" t="n">
        <v>51</v>
      </c>
      <c r="H8" s="12" t="n">
        <v>139</v>
      </c>
      <c r="I8" s="12" t="n">
        <v>130</v>
      </c>
      <c r="J8" s="12" t="n">
        <v>122</v>
      </c>
      <c r="K8" s="12" t="n">
        <v>67</v>
      </c>
      <c r="L8" s="12" t="n">
        <v>20</v>
      </c>
      <c r="M8" s="12"/>
      <c r="N8" s="12" t="n">
        <v>20</v>
      </c>
      <c r="O8" s="12" t="n">
        <v>87</v>
      </c>
      <c r="P8" s="12" t="n">
        <v>132</v>
      </c>
      <c r="Q8" s="12" t="n">
        <v>187</v>
      </c>
      <c r="R8" s="12" t="n">
        <v>102</v>
      </c>
      <c r="S8" s="12"/>
      <c r="T8" s="12" t="n">
        <v>20</v>
      </c>
      <c r="U8" s="12" t="n">
        <v>49</v>
      </c>
      <c r="V8" s="12" t="n">
        <v>98</v>
      </c>
      <c r="W8" s="12" t="n">
        <v>322</v>
      </c>
      <c r="X8" s="12"/>
      <c r="Y8" s="12" t="n">
        <v>424</v>
      </c>
      <c r="Z8" s="12" t="n">
        <v>104</v>
      </c>
      <c r="AA8" s="12" t="s">
        <v>117</v>
      </c>
      <c r="AB8" s="12" t="s">
        <v>117</v>
      </c>
      <c r="AC8" s="12" t="s">
        <v>117</v>
      </c>
      <c r="AD8" s="12" t="s">
        <v>117</v>
      </c>
      <c r="AE8" s="12"/>
      <c r="AF8" s="12" t="n">
        <v>262</v>
      </c>
      <c r="AG8" s="12"/>
      <c r="AH8" s="12" t="n">
        <v>497</v>
      </c>
      <c r="AI8" s="12"/>
      <c r="AJ8" s="12" t="n">
        <v>137</v>
      </c>
      <c r="AK8" s="12" t="n">
        <v>81</v>
      </c>
      <c r="AL8" s="12" t="n">
        <v>99</v>
      </c>
      <c r="AM8" s="12" t="n">
        <v>59</v>
      </c>
      <c r="AN8" s="12" t="n">
        <v>37</v>
      </c>
      <c r="AO8" s="12" t="n">
        <v>52</v>
      </c>
      <c r="AP8" s="12" t="n">
        <v>64</v>
      </c>
    </row>
    <row r="9">
      <c r="B9" s="20" t="s">
        <v>554</v>
      </c>
      <c r="C9" s="19" t="n">
        <v>0.440437485147104</v>
      </c>
      <c r="D9" s="19" t="n">
        <v>0.360203573896004</v>
      </c>
      <c r="E9" s="19" t="n">
        <v>0.542702802835176</v>
      </c>
      <c r="F9" s="19"/>
      <c r="G9" s="19" t="n">
        <v>0.342929516134787</v>
      </c>
      <c r="H9" s="19" t="n">
        <v>0.402614789510851</v>
      </c>
      <c r="I9" s="19" t="n">
        <v>0.377931247697671</v>
      </c>
      <c r="J9" s="19" t="n">
        <v>0.536513580693529</v>
      </c>
      <c r="K9" s="19" t="n">
        <v>0.52523189144492</v>
      </c>
      <c r="L9" s="19" t="n">
        <v>0.484657529260304</v>
      </c>
      <c r="M9" s="19"/>
      <c r="N9" s="19" t="n">
        <v>0.560579005332423</v>
      </c>
      <c r="O9" s="19" t="n">
        <v>0.417967425100124</v>
      </c>
      <c r="P9" s="19" t="n">
        <v>0.485152014542173</v>
      </c>
      <c r="Q9" s="19" t="n">
        <v>0.426102636079435</v>
      </c>
      <c r="R9" s="19" t="n">
        <v>0.407910632713244</v>
      </c>
      <c r="S9" s="19"/>
      <c r="T9" s="19" t="n">
        <v>0.297859337269094</v>
      </c>
      <c r="U9" s="19" t="n">
        <v>0.476252701523754</v>
      </c>
      <c r="V9" s="19" t="n">
        <v>0.570539101506348</v>
      </c>
      <c r="W9" s="19" t="n">
        <v>0.403047509699099</v>
      </c>
      <c r="X9" s="19"/>
      <c r="Y9" s="19" t="n">
        <v>0.42553655482212</v>
      </c>
      <c r="Z9" s="19" t="n">
        <v>0.501023675055268</v>
      </c>
      <c r="AA9" s="19" t="s">
        <v>118</v>
      </c>
      <c r="AB9" s="19" t="s">
        <v>118</v>
      </c>
      <c r="AC9" s="19" t="s">
        <v>118</v>
      </c>
      <c r="AD9" s="19" t="s">
        <v>118</v>
      </c>
      <c r="AE9" s="19"/>
      <c r="AF9" s="19" t="n">
        <v>0.437920929231354</v>
      </c>
      <c r="AG9" s="19"/>
      <c r="AH9" s="19" t="n">
        <v>0.446659005204951</v>
      </c>
      <c r="AI9" s="19"/>
      <c r="AJ9" s="19" t="n">
        <v>0.413342113306331</v>
      </c>
      <c r="AK9" s="19" t="n">
        <v>0.435726872983738</v>
      </c>
      <c r="AL9" s="19" t="n">
        <v>0.401553388348537</v>
      </c>
      <c r="AM9" s="19" t="n">
        <v>0.297949740117256</v>
      </c>
      <c r="AN9" s="19" t="n">
        <v>0.594787700197029</v>
      </c>
      <c r="AO9" s="19" t="n">
        <v>0.474465196475793</v>
      </c>
      <c r="AP9" s="19" t="n">
        <v>0.580708304241216</v>
      </c>
    </row>
    <row r="10">
      <c r="B10" s="20" t="s">
        <v>550</v>
      </c>
      <c r="C10" s="19" t="n">
        <v>0.156636852068728</v>
      </c>
      <c r="D10" s="19" t="n">
        <v>0.198734719059437</v>
      </c>
      <c r="E10" s="19" t="n">
        <v>0.102979343981884</v>
      </c>
      <c r="F10" s="19"/>
      <c r="G10" s="19" t="n">
        <v>0.219973092958289</v>
      </c>
      <c r="H10" s="19" t="n">
        <v>0.174401701798733</v>
      </c>
      <c r="I10" s="19" t="n">
        <v>0.155124296057695</v>
      </c>
      <c r="J10" s="19" t="n">
        <v>0.120208757139723</v>
      </c>
      <c r="K10" s="19" t="n">
        <v>0.115836585223007</v>
      </c>
      <c r="L10" s="19" t="n">
        <v>0.241673058376611</v>
      </c>
      <c r="M10" s="19"/>
      <c r="N10" s="19" t="n">
        <v>0.0931689659026595</v>
      </c>
      <c r="O10" s="19" t="n">
        <v>0.116189439555664</v>
      </c>
      <c r="P10" s="19" t="n">
        <v>0.152849915405164</v>
      </c>
      <c r="Q10" s="19" t="n">
        <v>0.153994160577414</v>
      </c>
      <c r="R10" s="19" t="n">
        <v>0.214430143722061</v>
      </c>
      <c r="S10" s="19"/>
      <c r="T10" s="19" t="n">
        <v>0.192387713367502</v>
      </c>
      <c r="U10" s="19" t="n">
        <v>0.0686074587253342</v>
      </c>
      <c r="V10" s="19" t="n">
        <v>0.118694793977429</v>
      </c>
      <c r="W10" s="19" t="n">
        <v>0.180812533166309</v>
      </c>
      <c r="X10" s="19"/>
      <c r="Y10" s="19" t="n">
        <v>0.163625547383715</v>
      </c>
      <c r="Z10" s="19" t="n">
        <v>0.128221282548604</v>
      </c>
      <c r="AA10" s="19" t="s">
        <v>118</v>
      </c>
      <c r="AB10" s="19" t="s">
        <v>118</v>
      </c>
      <c r="AC10" s="19" t="s">
        <v>118</v>
      </c>
      <c r="AD10" s="19" t="s">
        <v>118</v>
      </c>
      <c r="AE10" s="19"/>
      <c r="AF10" s="19" t="n">
        <v>0.143279096736784</v>
      </c>
      <c r="AG10" s="19"/>
      <c r="AH10" s="19" t="n">
        <v>0.153288004149901</v>
      </c>
      <c r="AI10" s="19"/>
      <c r="AJ10" s="19" t="n">
        <v>0.18799512519004</v>
      </c>
      <c r="AK10" s="19" t="n">
        <v>0.159841256788781</v>
      </c>
      <c r="AL10" s="19" t="n">
        <v>0.164075263842144</v>
      </c>
      <c r="AM10" s="19" t="n">
        <v>0.225963874102676</v>
      </c>
      <c r="AN10" s="19" t="n">
        <v>0.0487445702303557</v>
      </c>
      <c r="AO10" s="19" t="n">
        <v>0.115611434386023</v>
      </c>
      <c r="AP10" s="19" t="n">
        <v>0.104758802629574</v>
      </c>
    </row>
    <row r="11">
      <c r="B11" s="20" t="s">
        <v>549</v>
      </c>
      <c r="C11" s="19" t="n">
        <v>0.14943450415434</v>
      </c>
      <c r="D11" s="19" t="n">
        <v>0.197679522844173</v>
      </c>
      <c r="E11" s="19" t="n">
        <v>0.087941899764883</v>
      </c>
      <c r="F11" s="19"/>
      <c r="G11" s="19" t="n">
        <v>0.251312199896793</v>
      </c>
      <c r="H11" s="19" t="n">
        <v>0.16696750177777</v>
      </c>
      <c r="I11" s="19" t="n">
        <v>0.139419273488837</v>
      </c>
      <c r="J11" s="19" t="n">
        <v>0.121525828225014</v>
      </c>
      <c r="K11" s="19" t="n">
        <v>0.136492055026829</v>
      </c>
      <c r="L11" s="19" t="n">
        <v>0.0504917715802243</v>
      </c>
      <c r="M11" s="19"/>
      <c r="N11" s="19" t="n">
        <v>0.0591769345135149</v>
      </c>
      <c r="O11" s="19" t="n">
        <v>0.20307722398489</v>
      </c>
      <c r="P11" s="19" t="n">
        <v>0.0967356032121284</v>
      </c>
      <c r="Q11" s="19" t="n">
        <v>0.168390005547097</v>
      </c>
      <c r="R11" s="19" t="n">
        <v>0.155058635263172</v>
      </c>
      <c r="S11" s="19"/>
      <c r="T11" s="19" t="n">
        <v>0.220941931816969</v>
      </c>
      <c r="U11" s="19" t="n">
        <v>0.171380055237807</v>
      </c>
      <c r="V11" s="19" t="n">
        <v>0.0768275294026464</v>
      </c>
      <c r="W11" s="19" t="n">
        <v>0.175449240273795</v>
      </c>
      <c r="X11" s="19"/>
      <c r="Y11" s="19" t="n">
        <v>0.146515318250772</v>
      </c>
      <c r="Z11" s="19" t="n">
        <v>0.161303719543817</v>
      </c>
      <c r="AA11" s="19" t="s">
        <v>118</v>
      </c>
      <c r="AB11" s="19" t="s">
        <v>118</v>
      </c>
      <c r="AC11" s="19" t="s">
        <v>118</v>
      </c>
      <c r="AD11" s="19" t="s">
        <v>118</v>
      </c>
      <c r="AE11" s="19"/>
      <c r="AF11" s="19" t="n">
        <v>0.131456096008634</v>
      </c>
      <c r="AG11" s="19"/>
      <c r="AH11" s="19" t="n">
        <v>0.155739015799639</v>
      </c>
      <c r="AI11" s="19"/>
      <c r="AJ11" s="19" t="n">
        <v>0.190462339953221</v>
      </c>
      <c r="AK11" s="19" t="n">
        <v>0.1189564572458</v>
      </c>
      <c r="AL11" s="19" t="n">
        <v>0.15028324690311</v>
      </c>
      <c r="AM11" s="19" t="n">
        <v>0.2667597824826</v>
      </c>
      <c r="AN11" s="19" t="n">
        <v>0.16961004564389</v>
      </c>
      <c r="AO11" s="19" t="n">
        <v>0.0671819373311103</v>
      </c>
      <c r="AP11" s="19" t="n">
        <v>0.0455929551653192</v>
      </c>
    </row>
    <row r="12">
      <c r="B12" s="20" t="s">
        <v>553</v>
      </c>
      <c r="C12" s="19" t="n">
        <v>0.130493457233706</v>
      </c>
      <c r="D12" s="19" t="n">
        <v>0.166917571387189</v>
      </c>
      <c r="E12" s="19" t="n">
        <v>0.0840676561312883</v>
      </c>
      <c r="F12" s="19"/>
      <c r="G12" s="19" t="n">
        <v>0.211522549801556</v>
      </c>
      <c r="H12" s="19" t="n">
        <v>0.184079144829066</v>
      </c>
      <c r="I12" s="19" t="n">
        <v>0.122861851121451</v>
      </c>
      <c r="J12" s="19" t="n">
        <v>0.0896968521115524</v>
      </c>
      <c r="K12" s="19" t="n">
        <v>0.0870178345178489</v>
      </c>
      <c r="L12" s="19" t="n">
        <v>0</v>
      </c>
      <c r="M12" s="19"/>
      <c r="N12" s="19" t="n">
        <v>0</v>
      </c>
      <c r="O12" s="19" t="n">
        <v>0.131169724217281</v>
      </c>
      <c r="P12" s="19" t="n">
        <v>0.0862321694627932</v>
      </c>
      <c r="Q12" s="19" t="n">
        <v>0.140250528487959</v>
      </c>
      <c r="R12" s="19" t="n">
        <v>0.195287319176194</v>
      </c>
      <c r="S12" s="19"/>
      <c r="T12" s="19" t="n">
        <v>0.15155409232082</v>
      </c>
      <c r="U12" s="19" t="n">
        <v>0.091571728623673</v>
      </c>
      <c r="V12" s="19" t="n">
        <v>0.137492078994355</v>
      </c>
      <c r="W12" s="19" t="n">
        <v>0.143227010486955</v>
      </c>
      <c r="X12" s="19"/>
      <c r="Y12" s="19" t="n">
        <v>0.140089144103271</v>
      </c>
      <c r="Z12" s="19" t="n">
        <v>0.0914780337467585</v>
      </c>
      <c r="AA12" s="19" t="s">
        <v>118</v>
      </c>
      <c r="AB12" s="19" t="s">
        <v>118</v>
      </c>
      <c r="AC12" s="19" t="s">
        <v>118</v>
      </c>
      <c r="AD12" s="19" t="s">
        <v>118</v>
      </c>
      <c r="AE12" s="19"/>
      <c r="AF12" s="19" t="n">
        <v>0.103769035373468</v>
      </c>
      <c r="AG12" s="19"/>
      <c r="AH12" s="19" t="n">
        <v>0.129365780108743</v>
      </c>
      <c r="AI12" s="19"/>
      <c r="AJ12" s="19" t="n">
        <v>0.168546380165335</v>
      </c>
      <c r="AK12" s="19" t="n">
        <v>0.0791019729844631</v>
      </c>
      <c r="AL12" s="19" t="n">
        <v>0.161845069579698</v>
      </c>
      <c r="AM12" s="19" t="n">
        <v>0.150105766462191</v>
      </c>
      <c r="AN12" s="19" t="n">
        <v>0.0669208034706526</v>
      </c>
      <c r="AO12" s="19" t="n">
        <v>0.0189221650488158</v>
      </c>
      <c r="AP12" s="19" t="n">
        <v>0.174413112743667</v>
      </c>
    </row>
    <row r="13">
      <c r="B13" s="20" t="s">
        <v>551</v>
      </c>
      <c r="C13" s="19" t="n">
        <v>0.129142288114942</v>
      </c>
      <c r="D13" s="19" t="n">
        <v>0.139745791323947</v>
      </c>
      <c r="E13" s="19" t="n">
        <v>0.115627172032895</v>
      </c>
      <c r="F13" s="19"/>
      <c r="G13" s="19" t="n">
        <v>0.112850484575967</v>
      </c>
      <c r="H13" s="19" t="n">
        <v>0.199664102906584</v>
      </c>
      <c r="I13" s="19" t="n">
        <v>0.191642261280749</v>
      </c>
      <c r="J13" s="19" t="n">
        <v>0.0475081282972021</v>
      </c>
      <c r="K13" s="19" t="n">
        <v>0.0297087280878141</v>
      </c>
      <c r="L13" s="19" t="n">
        <v>0.106338557974338</v>
      </c>
      <c r="M13" s="19"/>
      <c r="N13" s="19" t="n">
        <v>0</v>
      </c>
      <c r="O13" s="19" t="n">
        <v>0.137597853506982</v>
      </c>
      <c r="P13" s="19" t="n">
        <v>0.139425045155991</v>
      </c>
      <c r="Q13" s="19" t="n">
        <v>0.137196138062123</v>
      </c>
      <c r="R13" s="19" t="n">
        <v>0.119567941391553</v>
      </c>
      <c r="S13" s="19"/>
      <c r="T13" s="19" t="n">
        <v>0.202531397208236</v>
      </c>
      <c r="U13" s="19" t="n">
        <v>0.0955414229749025</v>
      </c>
      <c r="V13" s="19" t="n">
        <v>0.118838677616714</v>
      </c>
      <c r="W13" s="19" t="n">
        <v>0.138818955452872</v>
      </c>
      <c r="X13" s="19"/>
      <c r="Y13" s="19" t="n">
        <v>0.125533719893846</v>
      </c>
      <c r="Z13" s="19" t="n">
        <v>0.143814486076523</v>
      </c>
      <c r="AA13" s="19" t="s">
        <v>118</v>
      </c>
      <c r="AB13" s="19" t="s">
        <v>118</v>
      </c>
      <c r="AC13" s="19" t="s">
        <v>118</v>
      </c>
      <c r="AD13" s="19" t="s">
        <v>118</v>
      </c>
      <c r="AE13" s="19"/>
      <c r="AF13" s="19" t="n">
        <v>0.126608394343513</v>
      </c>
      <c r="AG13" s="19"/>
      <c r="AH13" s="19" t="n">
        <v>0.132653862755336</v>
      </c>
      <c r="AI13" s="19"/>
      <c r="AJ13" s="19" t="n">
        <v>0.163547156425118</v>
      </c>
      <c r="AK13" s="19" t="n">
        <v>0.116560959037028</v>
      </c>
      <c r="AL13" s="19" t="n">
        <v>0.128457367424148</v>
      </c>
      <c r="AM13" s="19" t="n">
        <v>0.176900870773776</v>
      </c>
      <c r="AN13" s="19" t="n">
        <v>0.078004291665084</v>
      </c>
      <c r="AO13" s="19" t="n">
        <v>0.0881679737699271</v>
      </c>
      <c r="AP13" s="19" t="n">
        <v>0.0908851742732167</v>
      </c>
    </row>
    <row r="14">
      <c r="B14" s="20" t="s">
        <v>552</v>
      </c>
      <c r="C14" s="19" t="n">
        <v>0.120740453902518</v>
      </c>
      <c r="D14" s="19" t="n">
        <v>0.156871196821386</v>
      </c>
      <c r="E14" s="19" t="n">
        <v>0.074688580757006</v>
      </c>
      <c r="F14" s="19"/>
      <c r="G14" s="19" t="n">
        <v>0.177557191363278</v>
      </c>
      <c r="H14" s="19" t="n">
        <v>0.16211923433178</v>
      </c>
      <c r="I14" s="19" t="n">
        <v>0.127324328648129</v>
      </c>
      <c r="J14" s="19" t="n">
        <v>0.0757731342474257</v>
      </c>
      <c r="K14" s="19" t="n">
        <v>0.0877816482726953</v>
      </c>
      <c r="L14" s="19" t="n">
        <v>0.0334189549975852</v>
      </c>
      <c r="M14" s="19"/>
      <c r="N14" s="19" t="n">
        <v>0</v>
      </c>
      <c r="O14" s="19" t="n">
        <v>0.0491049043818627</v>
      </c>
      <c r="P14" s="19" t="n">
        <v>0.110759818302032</v>
      </c>
      <c r="Q14" s="19" t="n">
        <v>0.120494680973619</v>
      </c>
      <c r="R14" s="19" t="n">
        <v>0.219761070719797</v>
      </c>
      <c r="S14" s="19"/>
      <c r="T14" s="19" t="n">
        <v>0.0563030246446475</v>
      </c>
      <c r="U14" s="19" t="n">
        <v>0.0952458066428371</v>
      </c>
      <c r="V14" s="19" t="n">
        <v>0.0744553250596915</v>
      </c>
      <c r="W14" s="19" t="n">
        <v>0.152667594874109</v>
      </c>
      <c r="X14" s="19"/>
      <c r="Y14" s="19" t="n">
        <v>0.12869464370909</v>
      </c>
      <c r="Z14" s="19" t="n">
        <v>0.0883992481068961</v>
      </c>
      <c r="AA14" s="19" t="s">
        <v>118</v>
      </c>
      <c r="AB14" s="19" t="s">
        <v>118</v>
      </c>
      <c r="AC14" s="19" t="s">
        <v>118</v>
      </c>
      <c r="AD14" s="19" t="s">
        <v>118</v>
      </c>
      <c r="AE14" s="19"/>
      <c r="AF14" s="19" t="n">
        <v>0.125858813979818</v>
      </c>
      <c r="AG14" s="19"/>
      <c r="AH14" s="19" t="n">
        <v>0.123984540337819</v>
      </c>
      <c r="AI14" s="19"/>
      <c r="AJ14" s="19" t="n">
        <v>0.176895751616086</v>
      </c>
      <c r="AK14" s="19" t="n">
        <v>0.134105733888638</v>
      </c>
      <c r="AL14" s="19" t="n">
        <v>0.117160342498817</v>
      </c>
      <c r="AM14" s="19" t="n">
        <v>0.0910623628477365</v>
      </c>
      <c r="AN14" s="19" t="n">
        <v>0</v>
      </c>
      <c r="AO14" s="19" t="n">
        <v>0.122525268200048</v>
      </c>
      <c r="AP14" s="19" t="n">
        <v>0.0842587072643912</v>
      </c>
    </row>
    <row r="15">
      <c r="B15" s="20" t="s">
        <v>555</v>
      </c>
      <c r="C15" s="19" t="n">
        <v>0.105179031164468</v>
      </c>
      <c r="D15" s="19" t="n">
        <v>0.138907633398386</v>
      </c>
      <c r="E15" s="19" t="n">
        <v>0.0621889018183945</v>
      </c>
      <c r="F15" s="19"/>
      <c r="G15" s="19" t="n">
        <v>0.111187317633142</v>
      </c>
      <c r="H15" s="19" t="n">
        <v>0.148516976433878</v>
      </c>
      <c r="I15" s="19" t="n">
        <v>0.111328772768977</v>
      </c>
      <c r="J15" s="19" t="n">
        <v>0.0560064562454187</v>
      </c>
      <c r="K15" s="19" t="n">
        <v>0.110624242939774</v>
      </c>
      <c r="L15" s="19" t="n">
        <v>0.0326592861327807</v>
      </c>
      <c r="M15" s="19"/>
      <c r="N15" s="19" t="n">
        <v>0.0591769345135149</v>
      </c>
      <c r="O15" s="19" t="n">
        <v>0.0735391366393023</v>
      </c>
      <c r="P15" s="19" t="n">
        <v>0.046039524535284</v>
      </c>
      <c r="Q15" s="19" t="n">
        <v>0.147522184951688</v>
      </c>
      <c r="R15" s="19" t="n">
        <v>0.140463360879792</v>
      </c>
      <c r="S15" s="19"/>
      <c r="T15" s="19" t="n">
        <v>0.244327546443377</v>
      </c>
      <c r="U15" s="19" t="n">
        <v>0.0486923476701195</v>
      </c>
      <c r="V15" s="19" t="n">
        <v>0.0781344614316672</v>
      </c>
      <c r="W15" s="19" t="n">
        <v>0.114239111020312</v>
      </c>
      <c r="X15" s="19"/>
      <c r="Y15" s="19" t="n">
        <v>0.0999703824157831</v>
      </c>
      <c r="Z15" s="19" t="n">
        <v>0.12635704994385</v>
      </c>
      <c r="AA15" s="19" t="s">
        <v>118</v>
      </c>
      <c r="AB15" s="19" t="s">
        <v>118</v>
      </c>
      <c r="AC15" s="19" t="s">
        <v>118</v>
      </c>
      <c r="AD15" s="19" t="s">
        <v>118</v>
      </c>
      <c r="AE15" s="19"/>
      <c r="AF15" s="19" t="n">
        <v>0.0854178048171181</v>
      </c>
      <c r="AG15" s="19"/>
      <c r="AH15" s="19" t="n">
        <v>0.105092793903954</v>
      </c>
      <c r="AI15" s="19"/>
      <c r="AJ15" s="19" t="n">
        <v>0.130052687171194</v>
      </c>
      <c r="AK15" s="19" t="n">
        <v>0.0809547594429173</v>
      </c>
      <c r="AL15" s="19" t="n">
        <v>0.111667690545619</v>
      </c>
      <c r="AM15" s="19" t="n">
        <v>0.195933668308662</v>
      </c>
      <c r="AN15" s="19" t="n">
        <v>0.0281615593122198</v>
      </c>
      <c r="AO15" s="19" t="n">
        <v>0.0668312489963444</v>
      </c>
      <c r="AP15" s="19" t="n">
        <v>0.0639758558220663</v>
      </c>
    </row>
    <row r="16">
      <c r="B16" s="20" t="s">
        <v>81</v>
      </c>
      <c r="C16" s="21" t="n">
        <v>0.107434594324894</v>
      </c>
      <c r="D16" s="21" t="n">
        <v>0.0778792170450455</v>
      </c>
      <c r="E16" s="21" t="n">
        <v>0.145105574086248</v>
      </c>
      <c r="F16" s="21"/>
      <c r="G16" s="21" t="n">
        <v>0.0151679674719359</v>
      </c>
      <c r="H16" s="21" t="n">
        <v>0.101868898135779</v>
      </c>
      <c r="I16" s="21" t="n">
        <v>0.12983168691626</v>
      </c>
      <c r="J16" s="21" t="n">
        <v>0.105382765515927</v>
      </c>
      <c r="K16" s="21" t="n">
        <v>0.139001762448006</v>
      </c>
      <c r="L16" s="21" t="n">
        <v>0.140026583069856</v>
      </c>
      <c r="M16" s="21"/>
      <c r="N16" s="21" t="n">
        <v>0.287075094251402</v>
      </c>
      <c r="O16" s="21" t="n">
        <v>0.110647750900067</v>
      </c>
      <c r="P16" s="21" t="n">
        <v>0.109244197639392</v>
      </c>
      <c r="Q16" s="21" t="n">
        <v>0.107358385737051</v>
      </c>
      <c r="R16" s="21" t="n">
        <v>0.0619345611213861</v>
      </c>
      <c r="S16" s="21"/>
      <c r="T16" s="21" t="n">
        <v>0</v>
      </c>
      <c r="U16" s="21" t="n">
        <v>0.193077001722882</v>
      </c>
      <c r="V16" s="21" t="n">
        <v>0.101481992830427</v>
      </c>
      <c r="W16" s="21" t="n">
        <v>0.0860966876470514</v>
      </c>
      <c r="X16" s="21"/>
      <c r="Y16" s="21" t="n">
        <v>0.114813436815083</v>
      </c>
      <c r="Z16" s="21" t="n">
        <v>0.0774327123844441</v>
      </c>
      <c r="AA16" s="21" t="s">
        <v>118</v>
      </c>
      <c r="AB16" s="21" t="s">
        <v>118</v>
      </c>
      <c r="AC16" s="21" t="s">
        <v>118</v>
      </c>
      <c r="AD16" s="21" t="s">
        <v>118</v>
      </c>
      <c r="AE16" s="21"/>
      <c r="AF16" s="21" t="n">
        <v>0.125670779647628</v>
      </c>
      <c r="AG16" s="21"/>
      <c r="AH16" s="21" t="n">
        <v>0.103414207829358</v>
      </c>
      <c r="AI16" s="21"/>
      <c r="AJ16" s="21" t="n">
        <v>0.0657267774512767</v>
      </c>
      <c r="AK16" s="21" t="n">
        <v>0.152668574501828</v>
      </c>
      <c r="AL16" s="21" t="n">
        <v>0.0815925352557257</v>
      </c>
      <c r="AM16" s="21" t="n">
        <v>0.181214869047595</v>
      </c>
      <c r="AN16" s="21" t="n">
        <v>0.133225677378819</v>
      </c>
      <c r="AO16" s="21" t="n">
        <v>0.184941678740696</v>
      </c>
      <c r="AP16" s="21" t="n">
        <v>0.0334570443475205</v>
      </c>
    </row>
    <row r="17">
      <c r="B17" s="18" t="s">
        <v>224</v>
      </c>
    </row>
    <row r="18">
      <c r="B18" t="s">
        <v>65</v>
      </c>
    </row>
    <row r="19">
      <c r="B19" t="s">
        <v>66</v>
      </c>
    </row>
    <row r="21">
      <c r="B21" s="9" t="str">
        <f>=HYPERLINK("#'Contents'!A1", "Return to Contents")</f>
      </c>
    </row>
  </sheetData>
  <mergeCells count="9">
    <mergeCell ref="D5:E5"/>
    <mergeCell ref="G5:L5"/>
    <mergeCell ref="N5:R5"/>
    <mergeCell ref="T5:W5"/>
    <mergeCell ref="Y5:AD5"/>
    <mergeCell ref="AF5:AF5"/>
    <mergeCell ref="AH5:AH5"/>
    <mergeCell ref="AJ5:AP5"/>
    <mergeCell ref="D2:AJ2"/>
  </mergeCells>
  <pageMargins left="0.7" right="0.7" top="0.75" bottom="0.75" header="0.3" footer="0.3"/>
  <pageSetup paperSize="9" orientation="portrait" horizontalDpi="300" verticalDpi="300" r:id="rId2"/>
  <drawing r:id="rId1"/>
</worksheet>
</file>

<file path=xl/worksheets/sheet18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2.21" hidden="0" customWidth="1"/>
    <col min="20" max="20" width="10.71" hidden="0" customWidth="1"/>
    <col min="21" max="21" width="10.71" hidden="0" customWidth="1"/>
    <col min="22" max="22" width="10.71" hidden="0" customWidth="1"/>
    <col min="23" max="23" width="10.71" hidden="0" customWidth="1"/>
    <col min="24" max="24" width="2.2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2.21" hidden="0" customWidth="1"/>
    <col min="34" max="34" width="10.71" hidden="0" customWidth="1"/>
    <col min="35" max="35" width="2.2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2.21" hidden="0" customWidth="1"/>
  </cols>
  <sheetData>
    <row r="2" ht="40" customHeight="1">
      <c r="D2" s="16" t="s">
        <v>572</v>
      </c>
    </row>
    <row r="5" ht="30" customHeight="1">
      <c r="B5" s="17"/>
      <c r="C5" s="17"/>
      <c r="D5" s="17" t="s">
        <v>51</v>
      </c>
      <c r="E5" s="17"/>
      <c r="F5" s="17"/>
      <c r="G5" s="17" t="s">
        <v>52</v>
      </c>
      <c r="H5" s="17"/>
      <c r="I5" s="17"/>
      <c r="J5" s="17"/>
      <c r="K5" s="17"/>
      <c r="L5" s="17"/>
      <c r="M5" s="17"/>
      <c r="N5" s="17" t="s">
        <v>53</v>
      </c>
      <c r="O5" s="17"/>
      <c r="P5" s="17"/>
      <c r="Q5" s="17"/>
      <c r="R5" s="17"/>
      <c r="S5" s="17"/>
      <c r="T5" s="17" t="s">
        <v>54</v>
      </c>
      <c r="U5" s="17"/>
      <c r="V5" s="17"/>
      <c r="W5" s="17"/>
      <c r="X5" s="17"/>
      <c r="Y5" s="17" t="s">
        <v>55</v>
      </c>
      <c r="Z5" s="17"/>
      <c r="AA5" s="17"/>
      <c r="AB5" s="17"/>
      <c r="AC5" s="17"/>
      <c r="AD5" s="17"/>
      <c r="AE5" s="17"/>
      <c r="AF5" s="17" t="s">
        <v>42</v>
      </c>
      <c r="AG5" s="17"/>
      <c r="AH5" s="17" t="s">
        <v>43</v>
      </c>
      <c r="AI5" s="17"/>
      <c r="AJ5" s="17" t="s">
        <v>56</v>
      </c>
      <c r="AK5" s="17"/>
      <c r="AL5" s="17"/>
      <c r="AM5" s="17"/>
      <c r="AN5" s="17"/>
      <c r="AO5" s="17"/>
      <c r="AP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R6" s="13" t="s">
        <v>31</v>
      </c>
      <c r="T6" s="13" t="s">
        <v>32</v>
      </c>
      <c r="U6" s="13" t="s">
        <v>33</v>
      </c>
      <c r="V6" s="13" t="s">
        <v>34</v>
      </c>
      <c r="W6" s="13" t="s">
        <v>35</v>
      </c>
      <c r="Y6" s="13" t="s">
        <v>36</v>
      </c>
      <c r="Z6" s="13" t="s">
        <v>37</v>
      </c>
      <c r="AA6" s="13" t="s">
        <v>38</v>
      </c>
      <c r="AB6" s="13" t="s">
        <v>39</v>
      </c>
      <c r="AC6" s="13" t="s">
        <v>40</v>
      </c>
      <c r="AD6" s="13" t="s">
        <v>41</v>
      </c>
      <c r="AF6" s="13" t="s">
        <v>42</v>
      </c>
      <c r="AH6" s="13" t="s">
        <v>43</v>
      </c>
      <c r="AJ6" s="13" t="s">
        <v>44</v>
      </c>
      <c r="AK6" s="13" t="s">
        <v>45</v>
      </c>
      <c r="AL6" s="13" t="s">
        <v>46</v>
      </c>
      <c r="AM6" s="13" t="s">
        <v>47</v>
      </c>
      <c r="AN6" s="13" t="s">
        <v>48</v>
      </c>
      <c r="AO6" s="13" t="s">
        <v>49</v>
      </c>
      <c r="AP6" s="13" t="s">
        <v>50</v>
      </c>
    </row>
    <row r="7" ht="30" customHeight="1">
      <c r="B7" s="11" t="s">
        <v>19</v>
      </c>
      <c r="C7" s="11" t="n">
        <v>377</v>
      </c>
      <c r="D7" s="11" t="n">
        <v>217</v>
      </c>
      <c r="E7" s="11" t="n">
        <v>160</v>
      </c>
      <c r="F7" s="11"/>
      <c r="G7" s="11" t="n">
        <v>40</v>
      </c>
      <c r="H7" s="11" t="n">
        <v>112</v>
      </c>
      <c r="I7" s="11" t="n">
        <v>104</v>
      </c>
      <c r="J7" s="11" t="n">
        <v>77</v>
      </c>
      <c r="K7" s="11" t="n">
        <v>34</v>
      </c>
      <c r="L7" s="11" t="n">
        <v>10</v>
      </c>
      <c r="M7" s="11"/>
      <c r="N7" s="11" t="n">
        <v>8</v>
      </c>
      <c r="O7" s="11" t="n">
        <v>50</v>
      </c>
      <c r="P7" s="11" t="n">
        <v>65</v>
      </c>
      <c r="Q7" s="11" t="n">
        <v>159</v>
      </c>
      <c r="R7" s="11" t="n">
        <v>95</v>
      </c>
      <c r="S7" s="11"/>
      <c r="T7" s="11" t="n">
        <v>18</v>
      </c>
      <c r="U7" s="11" t="n">
        <v>29</v>
      </c>
      <c r="V7" s="11" t="n">
        <v>56</v>
      </c>
      <c r="W7" s="11" t="n">
        <v>255</v>
      </c>
      <c r="X7" s="11"/>
      <c r="Y7" s="11" t="n">
        <v>308</v>
      </c>
      <c r="Z7" s="11" t="n">
        <v>69</v>
      </c>
      <c r="AA7" s="11" t="s">
        <v>117</v>
      </c>
      <c r="AB7" s="11" t="s">
        <v>117</v>
      </c>
      <c r="AC7" s="11" t="s">
        <v>117</v>
      </c>
      <c r="AD7" s="11" t="s">
        <v>117</v>
      </c>
      <c r="AE7" s="11"/>
      <c r="AF7" s="11" t="n">
        <v>181</v>
      </c>
      <c r="AG7" s="11"/>
      <c r="AH7" s="11" t="n">
        <v>356</v>
      </c>
      <c r="AI7" s="11"/>
      <c r="AJ7" s="11" t="n">
        <v>118</v>
      </c>
      <c r="AK7" s="11" t="n">
        <v>46</v>
      </c>
      <c r="AL7" s="11" t="n">
        <v>84</v>
      </c>
      <c r="AM7" s="11" t="n">
        <v>40</v>
      </c>
      <c r="AN7" s="11" t="n">
        <v>21</v>
      </c>
      <c r="AO7" s="11" t="n">
        <v>36</v>
      </c>
      <c r="AP7" s="11" t="n">
        <v>32</v>
      </c>
    </row>
    <row r="8" ht="30" customHeight="1">
      <c r="B8" s="12" t="s">
        <v>20</v>
      </c>
      <c r="C8" s="12" t="n">
        <v>341</v>
      </c>
      <c r="D8" s="12" t="n">
        <v>211</v>
      </c>
      <c r="E8" s="12" t="n">
        <v>130</v>
      </c>
      <c r="F8" s="12"/>
      <c r="G8" s="12" t="n">
        <v>34</v>
      </c>
      <c r="H8" s="12" t="n">
        <v>101</v>
      </c>
      <c r="I8" s="12" t="n">
        <v>84</v>
      </c>
      <c r="J8" s="12" t="n">
        <v>76</v>
      </c>
      <c r="K8" s="12" t="n">
        <v>36</v>
      </c>
      <c r="L8" s="12" t="n">
        <v>10</v>
      </c>
      <c r="M8" s="12"/>
      <c r="N8" s="12" t="n">
        <v>9</v>
      </c>
      <c r="O8" s="12" t="n">
        <v>55</v>
      </c>
      <c r="P8" s="12" t="n">
        <v>77</v>
      </c>
      <c r="Q8" s="12" t="n">
        <v>127</v>
      </c>
      <c r="R8" s="12" t="n">
        <v>73</v>
      </c>
      <c r="S8" s="12"/>
      <c r="T8" s="12" t="n">
        <v>17</v>
      </c>
      <c r="U8" s="12" t="n">
        <v>28</v>
      </c>
      <c r="V8" s="12" t="n">
        <v>54</v>
      </c>
      <c r="W8" s="12" t="n">
        <v>223</v>
      </c>
      <c r="X8" s="12"/>
      <c r="Y8" s="12" t="n">
        <v>273</v>
      </c>
      <c r="Z8" s="12" t="n">
        <v>67</v>
      </c>
      <c r="AA8" s="12" t="s">
        <v>117</v>
      </c>
      <c r="AB8" s="12" t="s">
        <v>117</v>
      </c>
      <c r="AC8" s="12" t="s">
        <v>117</v>
      </c>
      <c r="AD8" s="12" t="s">
        <v>117</v>
      </c>
      <c r="AE8" s="12"/>
      <c r="AF8" s="12" t="n">
        <v>163</v>
      </c>
      <c r="AG8" s="12"/>
      <c r="AH8" s="12" t="n">
        <v>320</v>
      </c>
      <c r="AI8" s="12"/>
      <c r="AJ8" s="12" t="n">
        <v>95</v>
      </c>
      <c r="AK8" s="12" t="n">
        <v>42</v>
      </c>
      <c r="AL8" s="12" t="n">
        <v>69</v>
      </c>
      <c r="AM8" s="12" t="n">
        <v>39</v>
      </c>
      <c r="AN8" s="12" t="n">
        <v>23</v>
      </c>
      <c r="AO8" s="12" t="n">
        <v>30</v>
      </c>
      <c r="AP8" s="12" t="n">
        <v>43</v>
      </c>
    </row>
    <row r="9">
      <c r="B9" s="20" t="s">
        <v>468</v>
      </c>
      <c r="C9" s="19" t="n">
        <v>0.812533403573117</v>
      </c>
      <c r="D9" s="19" t="n">
        <v>0.783534455125541</v>
      </c>
      <c r="E9" s="19" t="n">
        <v>0.859580591369071</v>
      </c>
      <c r="F9" s="19"/>
      <c r="G9" s="19" t="n">
        <v>0.789608024770438</v>
      </c>
      <c r="H9" s="19" t="n">
        <v>0.756628909733923</v>
      </c>
      <c r="I9" s="19" t="n">
        <v>0.841066771909835</v>
      </c>
      <c r="J9" s="19" t="n">
        <v>0.914080282337945</v>
      </c>
      <c r="K9" s="19" t="n">
        <v>0.761091227388971</v>
      </c>
      <c r="L9" s="19" t="n">
        <v>0.628898564631112</v>
      </c>
      <c r="M9" s="19"/>
      <c r="N9" s="19" t="n">
        <v>0.877303476612945</v>
      </c>
      <c r="O9" s="19" t="n">
        <v>0.868182284066846</v>
      </c>
      <c r="P9" s="19" t="n">
        <v>0.746611465058667</v>
      </c>
      <c r="Q9" s="19" t="n">
        <v>0.827495271857929</v>
      </c>
      <c r="R9" s="19" t="n">
        <v>0.80628183018554</v>
      </c>
      <c r="S9" s="19"/>
      <c r="T9" s="19" t="n">
        <v>0.74555343275786</v>
      </c>
      <c r="U9" s="19" t="n">
        <v>0.863617429029871</v>
      </c>
      <c r="V9" s="19" t="n">
        <v>0.778665190978636</v>
      </c>
      <c r="W9" s="19" t="n">
        <v>0.815357702688634</v>
      </c>
      <c r="X9" s="19"/>
      <c r="Y9" s="19" t="n">
        <v>0.795858544338254</v>
      </c>
      <c r="Z9" s="19" t="n">
        <v>0.880005767558664</v>
      </c>
      <c r="AA9" s="19" t="s">
        <v>118</v>
      </c>
      <c r="AB9" s="19" t="s">
        <v>118</v>
      </c>
      <c r="AC9" s="19" t="s">
        <v>118</v>
      </c>
      <c r="AD9" s="19" t="s">
        <v>118</v>
      </c>
      <c r="AE9" s="19"/>
      <c r="AF9" s="19" t="n">
        <v>0.809499276894382</v>
      </c>
      <c r="AG9" s="19"/>
      <c r="AH9" s="19" t="n">
        <v>0.822706572205866</v>
      </c>
      <c r="AI9" s="19"/>
      <c r="AJ9" s="19" t="n">
        <v>0.825896790362973</v>
      </c>
      <c r="AK9" s="19" t="n">
        <v>0.798646370185112</v>
      </c>
      <c r="AL9" s="19" t="n">
        <v>0.799474023444153</v>
      </c>
      <c r="AM9" s="19" t="n">
        <v>0.863586294686144</v>
      </c>
      <c r="AN9" s="19" t="n">
        <v>0.80379251743246</v>
      </c>
      <c r="AO9" s="19" t="n">
        <v>0.745585877192512</v>
      </c>
      <c r="AP9" s="19" t="n">
        <v>0.822912010647354</v>
      </c>
    </row>
    <row r="10">
      <c r="B10" s="20" t="s">
        <v>566</v>
      </c>
      <c r="C10" s="19" t="n">
        <v>0.601351099684846</v>
      </c>
      <c r="D10" s="19" t="n">
        <v>0.590434276115584</v>
      </c>
      <c r="E10" s="19" t="n">
        <v>0.619062288403529</v>
      </c>
      <c r="F10" s="19"/>
      <c r="G10" s="19" t="n">
        <v>0.613799318402872</v>
      </c>
      <c r="H10" s="19" t="n">
        <v>0.657686124657281</v>
      </c>
      <c r="I10" s="19" t="n">
        <v>0.61634348845366</v>
      </c>
      <c r="J10" s="19" t="n">
        <v>0.55923434401346</v>
      </c>
      <c r="K10" s="19" t="n">
        <v>0.574458649778887</v>
      </c>
      <c r="L10" s="19" t="n">
        <v>0.275831280804748</v>
      </c>
      <c r="M10" s="19"/>
      <c r="N10" s="19" t="n">
        <v>0.530973292408562</v>
      </c>
      <c r="O10" s="19" t="n">
        <v>0.643584186220769</v>
      </c>
      <c r="P10" s="19" t="n">
        <v>0.490810691931516</v>
      </c>
      <c r="Q10" s="19" t="n">
        <v>0.623037688640054</v>
      </c>
      <c r="R10" s="19" t="n">
        <v>0.657103598880845</v>
      </c>
      <c r="S10" s="19"/>
      <c r="T10" s="19" t="n">
        <v>0.439049449459267</v>
      </c>
      <c r="U10" s="19" t="n">
        <v>0.888390718948634</v>
      </c>
      <c r="V10" s="19" t="n">
        <v>0.647984105682427</v>
      </c>
      <c r="W10" s="19" t="n">
        <v>0.583505918172086</v>
      </c>
      <c r="X10" s="19"/>
      <c r="Y10" s="19" t="n">
        <v>0.603798501012102</v>
      </c>
      <c r="Z10" s="19" t="n">
        <v>0.591448050378971</v>
      </c>
      <c r="AA10" s="19" t="s">
        <v>118</v>
      </c>
      <c r="AB10" s="19" t="s">
        <v>118</v>
      </c>
      <c r="AC10" s="19" t="s">
        <v>118</v>
      </c>
      <c r="AD10" s="19" t="s">
        <v>118</v>
      </c>
      <c r="AE10" s="19"/>
      <c r="AF10" s="19" t="n">
        <v>0.563140532061404</v>
      </c>
      <c r="AG10" s="19"/>
      <c r="AH10" s="19" t="n">
        <v>0.613734335016691</v>
      </c>
      <c r="AI10" s="19"/>
      <c r="AJ10" s="19" t="n">
        <v>0.603392920421697</v>
      </c>
      <c r="AK10" s="19" t="n">
        <v>0.689381049961528</v>
      </c>
      <c r="AL10" s="19" t="n">
        <v>0.527308970414313</v>
      </c>
      <c r="AM10" s="19" t="n">
        <v>0.622092775713167</v>
      </c>
      <c r="AN10" s="19" t="n">
        <v>0.686802742082993</v>
      </c>
      <c r="AO10" s="19" t="n">
        <v>0.655395355883217</v>
      </c>
      <c r="AP10" s="19" t="n">
        <v>0.527137630722628</v>
      </c>
    </row>
    <row r="11">
      <c r="B11" s="20" t="s">
        <v>474</v>
      </c>
      <c r="C11" s="19" t="n">
        <v>0.26767143952858</v>
      </c>
      <c r="D11" s="19" t="n">
        <v>0.247167824791797</v>
      </c>
      <c r="E11" s="19" t="n">
        <v>0.300936004785529</v>
      </c>
      <c r="F11" s="19"/>
      <c r="G11" s="19" t="n">
        <v>0.211520912016297</v>
      </c>
      <c r="H11" s="19" t="n">
        <v>0.264739905142623</v>
      </c>
      <c r="I11" s="19" t="n">
        <v>0.275602176338678</v>
      </c>
      <c r="J11" s="19" t="n">
        <v>0.312286956487123</v>
      </c>
      <c r="K11" s="19" t="n">
        <v>0.206779875868618</v>
      </c>
      <c r="L11" s="19" t="n">
        <v>0.303403310633709</v>
      </c>
      <c r="M11" s="19"/>
      <c r="N11" s="19" t="n">
        <v>0.251400578640084</v>
      </c>
      <c r="O11" s="19" t="n">
        <v>0.337375866868044</v>
      </c>
      <c r="P11" s="19" t="n">
        <v>0.213016456104973</v>
      </c>
      <c r="Q11" s="19" t="n">
        <v>0.249719442500699</v>
      </c>
      <c r="R11" s="19" t="n">
        <v>0.30600611797626</v>
      </c>
      <c r="S11" s="19"/>
      <c r="T11" s="19" t="n">
        <v>0.300580727815873</v>
      </c>
      <c r="U11" s="19" t="n">
        <v>0.345514366423392</v>
      </c>
      <c r="V11" s="19" t="n">
        <v>0.258968986712493</v>
      </c>
      <c r="W11" s="19" t="n">
        <v>0.258583985482052</v>
      </c>
      <c r="X11" s="19"/>
      <c r="Y11" s="19" t="n">
        <v>0.236016090840833</v>
      </c>
      <c r="Z11" s="19" t="n">
        <v>0.395760149524017</v>
      </c>
      <c r="AA11" s="19" t="s">
        <v>118</v>
      </c>
      <c r="AB11" s="19" t="s">
        <v>118</v>
      </c>
      <c r="AC11" s="19" t="s">
        <v>118</v>
      </c>
      <c r="AD11" s="19" t="s">
        <v>118</v>
      </c>
      <c r="AE11" s="19"/>
      <c r="AF11" s="19" t="n">
        <v>0.256488359201586</v>
      </c>
      <c r="AG11" s="19"/>
      <c r="AH11" s="19" t="n">
        <v>0.262989198880612</v>
      </c>
      <c r="AI11" s="19"/>
      <c r="AJ11" s="19" t="n">
        <v>0.323475231258855</v>
      </c>
      <c r="AK11" s="19" t="n">
        <v>0.308297451218163</v>
      </c>
      <c r="AL11" s="19" t="n">
        <v>0.248615634199484</v>
      </c>
      <c r="AM11" s="19" t="n">
        <v>0.3071720160349</v>
      </c>
      <c r="AN11" s="19" t="n">
        <v>0.190131154069971</v>
      </c>
      <c r="AO11" s="19" t="n">
        <v>0.216434183031896</v>
      </c>
      <c r="AP11" s="19" t="n">
        <v>0.176196976486596</v>
      </c>
    </row>
    <row r="12">
      <c r="B12" s="20" t="s">
        <v>567</v>
      </c>
      <c r="C12" s="19" t="n">
        <v>0.216956671493057</v>
      </c>
      <c r="D12" s="19" t="n">
        <v>0.250815635767511</v>
      </c>
      <c r="E12" s="19" t="n">
        <v>0.162024712367832</v>
      </c>
      <c r="F12" s="19"/>
      <c r="G12" s="19" t="n">
        <v>0.344006879990205</v>
      </c>
      <c r="H12" s="19" t="n">
        <v>0.359911966390221</v>
      </c>
      <c r="I12" s="19" t="n">
        <v>0.229468301185995</v>
      </c>
      <c r="J12" s="19" t="n">
        <v>0.0762806698715713</v>
      </c>
      <c r="K12" s="19" t="n">
        <v>0.0218041966149153</v>
      </c>
      <c r="L12" s="19" t="n">
        <v>0</v>
      </c>
      <c r="M12" s="19"/>
      <c r="N12" s="19" t="n">
        <v>0.385828202923687</v>
      </c>
      <c r="O12" s="19" t="n">
        <v>0.203695500976129</v>
      </c>
      <c r="P12" s="19" t="n">
        <v>0.160401039261346</v>
      </c>
      <c r="Q12" s="19" t="n">
        <v>0.228178137456266</v>
      </c>
      <c r="R12" s="19" t="n">
        <v>0.247232502946735</v>
      </c>
      <c r="S12" s="19"/>
      <c r="T12" s="19" t="n">
        <v>0.329155037380017</v>
      </c>
      <c r="U12" s="19" t="n">
        <v>0.214412747470676</v>
      </c>
      <c r="V12" s="19" t="n">
        <v>0.158811149776592</v>
      </c>
      <c r="W12" s="19" t="n">
        <v>0.240266340004647</v>
      </c>
      <c r="X12" s="19"/>
      <c r="Y12" s="19" t="n">
        <v>0.227392842007166</v>
      </c>
      <c r="Z12" s="19" t="n">
        <v>0.174728243317123</v>
      </c>
      <c r="AA12" s="19" t="s">
        <v>118</v>
      </c>
      <c r="AB12" s="19" t="s">
        <v>118</v>
      </c>
      <c r="AC12" s="19" t="s">
        <v>118</v>
      </c>
      <c r="AD12" s="19" t="s">
        <v>118</v>
      </c>
      <c r="AE12" s="19"/>
      <c r="AF12" s="19" t="n">
        <v>0.246588131457499</v>
      </c>
      <c r="AG12" s="19"/>
      <c r="AH12" s="19" t="n">
        <v>0.230542944891676</v>
      </c>
      <c r="AI12" s="19"/>
      <c r="AJ12" s="19" t="n">
        <v>0.289558064007613</v>
      </c>
      <c r="AK12" s="19" t="n">
        <v>0.212304184894801</v>
      </c>
      <c r="AL12" s="19" t="n">
        <v>0.103674431697887</v>
      </c>
      <c r="AM12" s="19" t="n">
        <v>0.237142431724903</v>
      </c>
      <c r="AN12" s="19" t="n">
        <v>0.124156290756897</v>
      </c>
      <c r="AO12" s="19" t="n">
        <v>0.236961178697155</v>
      </c>
      <c r="AP12" s="19" t="n">
        <v>0.26070716855464</v>
      </c>
    </row>
    <row r="13">
      <c r="B13" s="20" t="s">
        <v>568</v>
      </c>
      <c r="C13" s="19" t="n">
        <v>0.128576797522537</v>
      </c>
      <c r="D13" s="19" t="n">
        <v>0.158780067549758</v>
      </c>
      <c r="E13" s="19" t="n">
        <v>0.0795757477227009</v>
      </c>
      <c r="F13" s="19"/>
      <c r="G13" s="19" t="n">
        <v>0.0612026956221604</v>
      </c>
      <c r="H13" s="19" t="n">
        <v>0.201113500387378</v>
      </c>
      <c r="I13" s="19" t="n">
        <v>0.137053144918619</v>
      </c>
      <c r="J13" s="19" t="n">
        <v>0.0616030330494943</v>
      </c>
      <c r="K13" s="19" t="n">
        <v>0.117500304828472</v>
      </c>
      <c r="L13" s="19" t="n">
        <v>0.100702406735096</v>
      </c>
      <c r="M13" s="19"/>
      <c r="N13" s="19" t="n">
        <v>0</v>
      </c>
      <c r="O13" s="19" t="n">
        <v>0.0792413122278197</v>
      </c>
      <c r="P13" s="19" t="n">
        <v>0.107532353425475</v>
      </c>
      <c r="Q13" s="19" t="n">
        <v>0.145677204213773</v>
      </c>
      <c r="R13" s="19" t="n">
        <v>0.173950793952092</v>
      </c>
      <c r="S13" s="19"/>
      <c r="T13" s="19" t="n">
        <v>0.118653337538616</v>
      </c>
      <c r="U13" s="19" t="n">
        <v>0.0727249663076995</v>
      </c>
      <c r="V13" s="19" t="n">
        <v>0.103879163495317</v>
      </c>
      <c r="W13" s="19" t="n">
        <v>0.149882424974386</v>
      </c>
      <c r="X13" s="19"/>
      <c r="Y13" s="19" t="n">
        <v>0.138527530288561</v>
      </c>
      <c r="Z13" s="19" t="n">
        <v>0.0883126217561631</v>
      </c>
      <c r="AA13" s="19" t="s">
        <v>118</v>
      </c>
      <c r="AB13" s="19" t="s">
        <v>118</v>
      </c>
      <c r="AC13" s="19" t="s">
        <v>118</v>
      </c>
      <c r="AD13" s="19" t="s">
        <v>118</v>
      </c>
      <c r="AE13" s="19"/>
      <c r="AF13" s="19" t="n">
        <v>0.160238838680486</v>
      </c>
      <c r="AG13" s="19"/>
      <c r="AH13" s="19" t="n">
        <v>0.125691371093679</v>
      </c>
      <c r="AI13" s="19"/>
      <c r="AJ13" s="19" t="n">
        <v>0.171135910565834</v>
      </c>
      <c r="AK13" s="19" t="n">
        <v>0.0892018647970007</v>
      </c>
      <c r="AL13" s="19" t="n">
        <v>0.17084189073882</v>
      </c>
      <c r="AM13" s="19" t="n">
        <v>0.143034196500931</v>
      </c>
      <c r="AN13" s="19" t="n">
        <v>0.0387923850416103</v>
      </c>
      <c r="AO13" s="19" t="n">
        <v>0.0733496664972066</v>
      </c>
      <c r="AP13" s="19" t="n">
        <v>0.0779609243496546</v>
      </c>
    </row>
    <row r="14">
      <c r="B14" s="20" t="s">
        <v>569</v>
      </c>
      <c r="C14" s="19" t="n">
        <v>0.101961072143325</v>
      </c>
      <c r="D14" s="19" t="n">
        <v>0.120086481840504</v>
      </c>
      <c r="E14" s="19" t="n">
        <v>0.0725548488299745</v>
      </c>
      <c r="F14" s="19"/>
      <c r="G14" s="19" t="n">
        <v>0.138316715549811</v>
      </c>
      <c r="H14" s="19" t="n">
        <v>0.143507132651692</v>
      </c>
      <c r="I14" s="19" t="n">
        <v>0.114440118330377</v>
      </c>
      <c r="J14" s="19" t="n">
        <v>0.0300926012622831</v>
      </c>
      <c r="K14" s="19" t="n">
        <v>0.0732348025159056</v>
      </c>
      <c r="L14" s="19" t="n">
        <v>0.100702406735096</v>
      </c>
      <c r="M14" s="19"/>
      <c r="N14" s="19" t="n">
        <v>0.122696523387055</v>
      </c>
      <c r="O14" s="19" t="n">
        <v>0.0894462449697759</v>
      </c>
      <c r="P14" s="19" t="n">
        <v>0.0391053387441849</v>
      </c>
      <c r="Q14" s="19" t="n">
        <v>0.140258833407172</v>
      </c>
      <c r="R14" s="19" t="n">
        <v>0.108780996152066</v>
      </c>
      <c r="S14" s="19"/>
      <c r="T14" s="19" t="n">
        <v>0.143345926437728</v>
      </c>
      <c r="U14" s="19" t="n">
        <v>0.0275594800902627</v>
      </c>
      <c r="V14" s="19" t="n">
        <v>0.0534394522233841</v>
      </c>
      <c r="W14" s="19" t="n">
        <v>0.119532066112885</v>
      </c>
      <c r="X14" s="19"/>
      <c r="Y14" s="19" t="n">
        <v>0.117354945653452</v>
      </c>
      <c r="Z14" s="19" t="n">
        <v>0.0396720283802925</v>
      </c>
      <c r="AA14" s="19" t="s">
        <v>118</v>
      </c>
      <c r="AB14" s="19" t="s">
        <v>118</v>
      </c>
      <c r="AC14" s="19" t="s">
        <v>118</v>
      </c>
      <c r="AD14" s="19" t="s">
        <v>118</v>
      </c>
      <c r="AE14" s="19"/>
      <c r="AF14" s="19" t="n">
        <v>0.114429720499242</v>
      </c>
      <c r="AG14" s="19"/>
      <c r="AH14" s="19" t="n">
        <v>0.104162108841277</v>
      </c>
      <c r="AI14" s="19"/>
      <c r="AJ14" s="19" t="n">
        <v>0.168672320774776</v>
      </c>
      <c r="AK14" s="19" t="n">
        <v>0.0410826736900575</v>
      </c>
      <c r="AL14" s="19" t="n">
        <v>0.0881461117501979</v>
      </c>
      <c r="AM14" s="19" t="n">
        <v>0.086517985040317</v>
      </c>
      <c r="AN14" s="19" t="n">
        <v>0.100888183812804</v>
      </c>
      <c r="AO14" s="19" t="n">
        <v>0.0813244160453187</v>
      </c>
      <c r="AP14" s="19" t="n">
        <v>0.0644500658786987</v>
      </c>
    </row>
    <row r="15">
      <c r="B15" s="20" t="s">
        <v>570</v>
      </c>
      <c r="C15" s="19" t="n">
        <v>0.0976932354087622</v>
      </c>
      <c r="D15" s="19" t="n">
        <v>0.112816327737774</v>
      </c>
      <c r="E15" s="19" t="n">
        <v>0.073157898682852</v>
      </c>
      <c r="F15" s="19"/>
      <c r="G15" s="19" t="n">
        <v>0.142097549920495</v>
      </c>
      <c r="H15" s="19" t="n">
        <v>0.151393822813514</v>
      </c>
      <c r="I15" s="19" t="n">
        <v>0.0973986228962269</v>
      </c>
      <c r="J15" s="19" t="n">
        <v>0.0446483823843277</v>
      </c>
      <c r="K15" s="19" t="n">
        <v>0.0441155681026397</v>
      </c>
      <c r="L15" s="19" t="n">
        <v>0</v>
      </c>
      <c r="M15" s="19"/>
      <c r="N15" s="19" t="n">
        <v>0.122696523387055</v>
      </c>
      <c r="O15" s="19" t="n">
        <v>0.155016026959204</v>
      </c>
      <c r="P15" s="19" t="n">
        <v>0.0284702308752976</v>
      </c>
      <c r="Q15" s="19" t="n">
        <v>0.0951653680710581</v>
      </c>
      <c r="R15" s="19" t="n">
        <v>0.129005343651665</v>
      </c>
      <c r="S15" s="19"/>
      <c r="T15" s="19" t="n">
        <v>0.0454462375395379</v>
      </c>
      <c r="U15" s="19" t="n">
        <v>0.183458447402252</v>
      </c>
      <c r="V15" s="19" t="n">
        <v>0.145171008412807</v>
      </c>
      <c r="W15" s="19" t="n">
        <v>0.0870852303155733</v>
      </c>
      <c r="X15" s="19"/>
      <c r="Y15" s="19" t="n">
        <v>0.0930387099681671</v>
      </c>
      <c r="Z15" s="19" t="n">
        <v>0.116527087634107</v>
      </c>
      <c r="AA15" s="19" t="s">
        <v>118</v>
      </c>
      <c r="AB15" s="19" t="s">
        <v>118</v>
      </c>
      <c r="AC15" s="19" t="s">
        <v>118</v>
      </c>
      <c r="AD15" s="19" t="s">
        <v>118</v>
      </c>
      <c r="AE15" s="19"/>
      <c r="AF15" s="19" t="n">
        <v>0.0771741809602268</v>
      </c>
      <c r="AG15" s="19"/>
      <c r="AH15" s="19" t="n">
        <v>0.103810986922578</v>
      </c>
      <c r="AI15" s="19"/>
      <c r="AJ15" s="19" t="n">
        <v>0.177551640070426</v>
      </c>
      <c r="AK15" s="19" t="n">
        <v>0.0488344390771605</v>
      </c>
      <c r="AL15" s="19" t="n">
        <v>0.0672481627488251</v>
      </c>
      <c r="AM15" s="19" t="n">
        <v>0.0963131771380291</v>
      </c>
      <c r="AN15" s="19" t="n">
        <v>0.0387923850416103</v>
      </c>
      <c r="AO15" s="19" t="n">
        <v>0.167738511000733</v>
      </c>
      <c r="AP15" s="19" t="n">
        <v>0</v>
      </c>
    </row>
    <row r="16">
      <c r="B16" s="20" t="s">
        <v>571</v>
      </c>
      <c r="C16" s="19" t="n">
        <v>0.0222038246294612</v>
      </c>
      <c r="D16" s="19" t="n">
        <v>0.0227832080707132</v>
      </c>
      <c r="E16" s="19" t="n">
        <v>0.0212638470431799</v>
      </c>
      <c r="F16" s="19"/>
      <c r="G16" s="19" t="n">
        <v>0.0534663600236948</v>
      </c>
      <c r="H16" s="19" t="n">
        <v>0.0113683000649842</v>
      </c>
      <c r="I16" s="19" t="n">
        <v>0</v>
      </c>
      <c r="J16" s="19" t="n">
        <v>0.00860598836422847</v>
      </c>
      <c r="K16" s="19" t="n">
        <v>0.0263427330004968</v>
      </c>
      <c r="L16" s="19" t="n">
        <v>0.303403310633709</v>
      </c>
      <c r="M16" s="19"/>
      <c r="N16" s="19" t="n">
        <v>0</v>
      </c>
      <c r="O16" s="19" t="n">
        <v>0.0526548124625212</v>
      </c>
      <c r="P16" s="19" t="n">
        <v>0.013659296324534</v>
      </c>
      <c r="Q16" s="19" t="n">
        <v>0.00519031501882164</v>
      </c>
      <c r="R16" s="19" t="n">
        <v>0.0405128489469875</v>
      </c>
      <c r="S16" s="19"/>
      <c r="T16" s="19" t="n">
        <v>0.0680041976808993</v>
      </c>
      <c r="U16" s="19" t="n">
        <v>0.0569895556791312</v>
      </c>
      <c r="V16" s="19" t="n">
        <v>0</v>
      </c>
      <c r="W16" s="19" t="n">
        <v>0.0136805501907607</v>
      </c>
      <c r="X16" s="19"/>
      <c r="Y16" s="19" t="n">
        <v>0.00364491779887414</v>
      </c>
      <c r="Z16" s="19" t="n">
        <v>0.0972997099505912</v>
      </c>
      <c r="AA16" s="19" t="s">
        <v>118</v>
      </c>
      <c r="AB16" s="19" t="s">
        <v>118</v>
      </c>
      <c r="AC16" s="19" t="s">
        <v>118</v>
      </c>
      <c r="AD16" s="19" t="s">
        <v>118</v>
      </c>
      <c r="AE16" s="19"/>
      <c r="AF16" s="19" t="n">
        <v>0.0201758578998465</v>
      </c>
      <c r="AG16" s="19"/>
      <c r="AH16" s="19" t="n">
        <v>0.020308760350722</v>
      </c>
      <c r="AI16" s="19"/>
      <c r="AJ16" s="19" t="n">
        <v>0.0384065715443251</v>
      </c>
      <c r="AK16" s="19" t="n">
        <v>0.0252560356674364</v>
      </c>
      <c r="AL16" s="19" t="n">
        <v>0.0413979886294377</v>
      </c>
      <c r="AM16" s="19" t="n">
        <v>0</v>
      </c>
      <c r="AN16" s="19" t="n">
        <v>0</v>
      </c>
      <c r="AO16" s="19" t="n">
        <v>0</v>
      </c>
      <c r="AP16" s="19" t="n">
        <v>0</v>
      </c>
    </row>
    <row r="17">
      <c r="B17" s="20" t="s">
        <v>209</v>
      </c>
      <c r="C17" s="21" t="n">
        <v>0.0186209321007207</v>
      </c>
      <c r="D17" s="21" t="n">
        <v>0.0165801061993578</v>
      </c>
      <c r="E17" s="21" t="n">
        <v>0.0219319183460959</v>
      </c>
      <c r="F17" s="21"/>
      <c r="G17" s="21" t="n">
        <v>0</v>
      </c>
      <c r="H17" s="21" t="n">
        <v>0.0109089703858731</v>
      </c>
      <c r="I17" s="21" t="n">
        <v>0.0244809624650772</v>
      </c>
      <c r="J17" s="21" t="n">
        <v>0.00974012456335249</v>
      </c>
      <c r="K17" s="21" t="n">
        <v>0.0679519301110553</v>
      </c>
      <c r="L17" s="21" t="n">
        <v>0</v>
      </c>
      <c r="M17" s="21"/>
      <c r="N17" s="21" t="n">
        <v>0</v>
      </c>
      <c r="O17" s="21" t="n">
        <v>0</v>
      </c>
      <c r="P17" s="21" t="n">
        <v>0.0453155988090915</v>
      </c>
      <c r="Q17" s="21" t="n">
        <v>0.0224403332487579</v>
      </c>
      <c r="R17" s="21" t="n">
        <v>0</v>
      </c>
      <c r="S17" s="21"/>
      <c r="T17" s="21" t="n">
        <v>0</v>
      </c>
      <c r="U17" s="21" t="n">
        <v>0</v>
      </c>
      <c r="V17" s="21" t="n">
        <v>0</v>
      </c>
      <c r="W17" s="21" t="n">
        <v>0.021982104084322</v>
      </c>
      <c r="X17" s="21"/>
      <c r="Y17" s="21" t="n">
        <v>0.0232228372847152</v>
      </c>
      <c r="Z17" s="21" t="n">
        <v>0</v>
      </c>
      <c r="AA17" s="21" t="s">
        <v>118</v>
      </c>
      <c r="AB17" s="21" t="s">
        <v>118</v>
      </c>
      <c r="AC17" s="21" t="s">
        <v>118</v>
      </c>
      <c r="AD17" s="21" t="s">
        <v>118</v>
      </c>
      <c r="AE17" s="21"/>
      <c r="AF17" s="21" t="n">
        <v>0.0215439662202484</v>
      </c>
      <c r="AG17" s="21"/>
      <c r="AH17" s="21" t="n">
        <v>0.0153238468633749</v>
      </c>
      <c r="AI17" s="21"/>
      <c r="AJ17" s="21" t="n">
        <v>0.0112342753972358</v>
      </c>
      <c r="AK17" s="21" t="n">
        <v>0</v>
      </c>
      <c r="AL17" s="21" t="n">
        <v>0.0351215771028423</v>
      </c>
      <c r="AM17" s="21" t="n">
        <v>0.0188639101506068</v>
      </c>
      <c r="AN17" s="21" t="n">
        <v>0.0440009168173578</v>
      </c>
      <c r="AO17" s="21" t="n">
        <v>0</v>
      </c>
      <c r="AP17" s="21" t="n">
        <v>0.0258599494485121</v>
      </c>
    </row>
    <row r="18">
      <c r="B18" s="18" t="s">
        <v>573</v>
      </c>
    </row>
    <row r="19">
      <c r="B19" t="s">
        <v>65</v>
      </c>
    </row>
    <row r="20">
      <c r="B20" t="s">
        <v>66</v>
      </c>
    </row>
    <row r="22">
      <c r="B22" s="9" t="str">
        <f>=HYPERLINK("#'Contents'!A1", "Return to Contents")</f>
      </c>
    </row>
  </sheetData>
  <mergeCells count="9">
    <mergeCell ref="D5:E5"/>
    <mergeCell ref="G5:L5"/>
    <mergeCell ref="N5:R5"/>
    <mergeCell ref="T5:W5"/>
    <mergeCell ref="Y5:AD5"/>
    <mergeCell ref="AF5:AF5"/>
    <mergeCell ref="AH5:AH5"/>
    <mergeCell ref="AJ5:AP5"/>
    <mergeCell ref="D2:AJ2"/>
  </mergeCells>
  <pageMargins left="0.7" right="0.7" top="0.75" bottom="0.75" header="0.3" footer="0.3"/>
  <pageSetup paperSize="9" orientation="portrait" horizontalDpi="300" verticalDpi="300" r:id="rId2"/>
  <drawing r:id="rId1"/>
</worksheet>
</file>

<file path=xl/worksheets/sheet18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sheetViews>
  <sheetFormatPr defaultRowHeight="15.0" baseColWidth="10"/>
  <sheetData>
    <row r="3">
      <c r="J3" t="s">
        <v>575</v>
      </c>
      <c r="K3" t="s">
        <v>576</v>
      </c>
      <c r="L3" t="s">
        <v>577</v>
      </c>
      <c r="M3" t="s">
        <v>578</v>
      </c>
      <c r="N3" t="s">
        <v>579</v>
      </c>
      <c r="O3" t="s">
        <v>580</v>
      </c>
      <c r="P3" t="s">
        <v>581</v>
      </c>
      <c r="Q3" t="s">
        <v>582</v>
      </c>
      <c r="R3" t="s">
        <v>583</v>
      </c>
      <c r="S3" t="s">
        <v>584</v>
      </c>
    </row>
    <row r="4">
      <c r="J4" t="s">
        <v>585</v>
      </c>
      <c r="K4" t="s">
        <v>586</v>
      </c>
      <c r="L4" t="s">
        <v>587</v>
      </c>
      <c r="M4" t="s">
        <v>588</v>
      </c>
      <c r="N4" t="s">
        <v>589</v>
      </c>
      <c r="O4" t="s">
        <v>590</v>
      </c>
      <c r="P4" t="s">
        <v>591</v>
      </c>
      <c r="Q4" t="s">
        <v>592</v>
      </c>
      <c r="R4" t="s">
        <v>593</v>
      </c>
      <c r="S4" t="s">
        <v>594</v>
      </c>
    </row>
    <row r="5">
      <c r="J5" t="s">
        <v>595</v>
      </c>
      <c r="K5" t="s">
        <v>596</v>
      </c>
      <c r="L5" t="s">
        <v>597</v>
      </c>
      <c r="M5" t="s">
        <v>598</v>
      </c>
      <c r="N5" t="s">
        <v>599</v>
      </c>
      <c r="O5" t="s">
        <v>600</v>
      </c>
      <c r="P5" t="s">
        <v>601</v>
      </c>
      <c r="Q5" t="s">
        <v>602</v>
      </c>
      <c r="R5" t="s">
        <v>603</v>
      </c>
      <c r="S5" t="s">
        <v>604</v>
      </c>
    </row>
    <row r="6">
      <c r="J6" t="s">
        <v>605</v>
      </c>
      <c r="K6" t="s">
        <v>606</v>
      </c>
      <c r="L6" t="s">
        <v>607</v>
      </c>
      <c r="M6" t="s">
        <v>608</v>
      </c>
      <c r="N6" t="s">
        <v>609</v>
      </c>
      <c r="O6" t="s">
        <v>610</v>
      </c>
      <c r="P6" t="s">
        <v>611</v>
      </c>
      <c r="Q6" t="s">
        <v>612</v>
      </c>
      <c r="R6" t="s">
        <v>613</v>
      </c>
      <c r="S6" t="s">
        <v>614</v>
      </c>
    </row>
    <row r="7">
      <c r="J7" t="s">
        <v>615</v>
      </c>
      <c r="K7" t="s">
        <v>616</v>
      </c>
      <c r="L7" t="s">
        <v>617</v>
      </c>
      <c r="M7" t="s">
        <v>618</v>
      </c>
      <c r="N7" t="s">
        <v>619</v>
      </c>
      <c r="O7" t="s">
        <v>620</v>
      </c>
      <c r="P7" t="s">
        <v>621</v>
      </c>
      <c r="Q7" t="s">
        <v>622</v>
      </c>
      <c r="R7" t="s">
        <v>623</v>
      </c>
      <c r="S7" t="s">
        <v>624</v>
      </c>
    </row>
    <row r="8">
      <c r="J8" t="s">
        <v>625</v>
      </c>
      <c r="K8" t="s">
        <v>626</v>
      </c>
      <c r="L8" t="s">
        <v>627</v>
      </c>
      <c r="M8" t="s">
        <v>628</v>
      </c>
      <c r="N8" t="s">
        <v>629</v>
      </c>
      <c r="O8" t="s">
        <v>630</v>
      </c>
      <c r="P8" t="s">
        <v>631</v>
      </c>
      <c r="Q8" t="s">
        <v>632</v>
      </c>
      <c r="R8" t="s">
        <v>633</v>
      </c>
      <c r="S8" t="s">
        <v>634</v>
      </c>
    </row>
    <row r="9">
      <c r="J9" t="s">
        <v>635</v>
      </c>
      <c r="K9" t="s">
        <v>636</v>
      </c>
      <c r="L9" t="s">
        <v>637</v>
      </c>
      <c r="M9" t="s">
        <v>638</v>
      </c>
      <c r="N9" t="s">
        <v>639</v>
      </c>
      <c r="O9" t="s">
        <v>640</v>
      </c>
      <c r="P9" t="s">
        <v>641</v>
      </c>
      <c r="Q9" t="s">
        <v>642</v>
      </c>
      <c r="R9" t="s">
        <v>643</v>
      </c>
      <c r="S9" t="s">
        <v>644</v>
      </c>
    </row>
    <row r="10">
      <c r="J10" t="s">
        <v>645</v>
      </c>
      <c r="K10" t="s">
        <v>646</v>
      </c>
      <c r="L10" t="s">
        <v>647</v>
      </c>
      <c r="M10" t="s">
        <v>648</v>
      </c>
      <c r="N10" t="s">
        <v>649</v>
      </c>
      <c r="O10" t="s">
        <v>650</v>
      </c>
      <c r="P10" t="s">
        <v>651</v>
      </c>
      <c r="Q10" t="s">
        <v>652</v>
      </c>
      <c r="R10" t="s">
        <v>653</v>
      </c>
      <c r="S10" t="s">
        <v>654</v>
      </c>
    </row>
    <row r="11">
      <c r="J11" t="s">
        <v>655</v>
      </c>
      <c r="K11" t="s">
        <v>656</v>
      </c>
      <c r="L11" t="s">
        <v>657</v>
      </c>
      <c r="M11" t="s">
        <v>658</v>
      </c>
      <c r="N11" t="s">
        <v>659</v>
      </c>
      <c r="O11" t="s">
        <v>111</v>
      </c>
      <c r="P11" t="s">
        <v>660</v>
      </c>
      <c r="Q11" t="s">
        <v>661</v>
      </c>
      <c r="R11" t="s">
        <v>662</v>
      </c>
      <c r="S11" t="s">
        <v>663</v>
      </c>
    </row>
    <row r="12">
      <c r="J12" t="s">
        <v>664</v>
      </c>
      <c r="K12" t="s">
        <v>665</v>
      </c>
      <c r="L12" t="s">
        <v>666</v>
      </c>
      <c r="M12" t="s">
        <v>667</v>
      </c>
      <c r="N12" t="s">
        <v>668</v>
      </c>
      <c r="O12" t="s">
        <v>669</v>
      </c>
      <c r="P12" t="s">
        <v>670</v>
      </c>
      <c r="Q12" t="s">
        <v>671</v>
      </c>
      <c r="R12" t="s">
        <v>672</v>
      </c>
      <c r="S12" t="s">
        <v>673</v>
      </c>
    </row>
    <row r="13">
      <c r="J13" t="s">
        <v>674</v>
      </c>
      <c r="K13" t="s">
        <v>675</v>
      </c>
      <c r="L13" t="s">
        <v>676</v>
      </c>
      <c r="M13" t="s">
        <v>677</v>
      </c>
      <c r="N13" t="s">
        <v>678</v>
      </c>
      <c r="O13" t="s">
        <v>679</v>
      </c>
      <c r="P13" t="s">
        <v>680</v>
      </c>
      <c r="Q13" t="s">
        <v>681</v>
      </c>
      <c r="R13" t="s">
        <v>682</v>
      </c>
      <c r="S13" t="s">
        <v>683</v>
      </c>
    </row>
    <row r="14">
      <c r="J14" t="s">
        <v>684</v>
      </c>
      <c r="K14" t="s">
        <v>685</v>
      </c>
      <c r="L14" t="s">
        <v>686</v>
      </c>
      <c r="M14" t="s">
        <v>687</v>
      </c>
      <c r="N14" t="s">
        <v>688</v>
      </c>
      <c r="O14" t="s">
        <v>689</v>
      </c>
      <c r="P14" t="s">
        <v>690</v>
      </c>
      <c r="Q14" t="s">
        <v>691</v>
      </c>
      <c r="R14" t="s">
        <v>692</v>
      </c>
      <c r="S14" t="s">
        <v>693</v>
      </c>
    </row>
    <row r="15">
      <c r="J15" t="s">
        <v>694</v>
      </c>
      <c r="K15" t="s">
        <v>695</v>
      </c>
      <c r="L15" t="s">
        <v>696</v>
      </c>
      <c r="M15" t="s">
        <v>697</v>
      </c>
      <c r="N15" t="s">
        <v>698</v>
      </c>
      <c r="O15" t="s">
        <v>699</v>
      </c>
      <c r="P15" t="s">
        <v>700</v>
      </c>
      <c r="Q15" t="s">
        <v>701</v>
      </c>
      <c r="R15" t="s">
        <v>702</v>
      </c>
      <c r="S15" t="s">
        <v>703</v>
      </c>
    </row>
    <row r="16">
      <c r="J16" t="s">
        <v>704</v>
      </c>
      <c r="K16" t="s">
        <v>705</v>
      </c>
      <c r="L16" t="s">
        <v>706</v>
      </c>
      <c r="M16" t="s">
        <v>707</v>
      </c>
      <c r="N16" t="s">
        <v>708</v>
      </c>
      <c r="O16" t="s">
        <v>709</v>
      </c>
      <c r="P16" t="s">
        <v>710</v>
      </c>
      <c r="Q16" t="s">
        <v>711</v>
      </c>
      <c r="R16" t="s">
        <v>712</v>
      </c>
      <c r="S16" t="s">
        <v>713</v>
      </c>
    </row>
    <row r="17">
      <c r="J17" t="s">
        <v>714</v>
      </c>
      <c r="K17" t="s">
        <v>715</v>
      </c>
      <c r="L17" t="s">
        <v>716</v>
      </c>
      <c r="M17" t="s">
        <v>717</v>
      </c>
      <c r="N17" t="s">
        <v>718</v>
      </c>
      <c r="O17" t="s">
        <v>719</v>
      </c>
      <c r="P17" t="s">
        <v>720</v>
      </c>
      <c r="Q17" t="s">
        <v>721</v>
      </c>
      <c r="R17" t="s">
        <v>722</v>
      </c>
      <c r="S17" t="s">
        <v>723</v>
      </c>
    </row>
    <row r="18">
      <c r="J18" t="s">
        <v>724</v>
      </c>
      <c r="K18" t="s">
        <v>725</v>
      </c>
      <c r="L18" t="s">
        <v>726</v>
      </c>
      <c r="M18" t="s">
        <v>727</v>
      </c>
      <c r="N18" t="s">
        <v>728</v>
      </c>
      <c r="O18" t="s">
        <v>729</v>
      </c>
      <c r="P18" t="s">
        <v>730</v>
      </c>
      <c r="Q18" t="s">
        <v>731</v>
      </c>
      <c r="R18" t="s">
        <v>732</v>
      </c>
      <c r="S18" t="s">
        <v>733</v>
      </c>
    </row>
    <row r="19">
      <c r="J19" t="s">
        <v>734</v>
      </c>
      <c r="K19" t="s">
        <v>735</v>
      </c>
      <c r="L19" t="s">
        <v>736</v>
      </c>
      <c r="M19" t="s">
        <v>737</v>
      </c>
      <c r="N19" t="s">
        <v>738</v>
      </c>
      <c r="O19" t="s">
        <v>739</v>
      </c>
      <c r="P19" t="s">
        <v>740</v>
      </c>
      <c r="Q19" t="s">
        <v>741</v>
      </c>
      <c r="R19" t="s">
        <v>742</v>
      </c>
      <c r="S19" t="s">
        <v>15</v>
      </c>
    </row>
  </sheetData>
  <pageMargins left="0.7" right="0.7" top="0.75" bottom="0.75" header="0.3" footer="0.3"/>
  <pageSetup paperSize="9" orientation="portrait" horizontalDpi="300" verticalDpi="300" r:id="rId2"/>
</worksheet>
</file>

<file path=docProps/app.xml><?xml version="1.0" encoding="utf-8"?>
<Properties xmlns="http://schemas.openxmlformats.org/officeDocument/2006/extended-properties" xmlns:vt="http://schemas.openxmlformats.org/officeDocument/2006/docPropsVTypes">
  <Application>Microsoft Excel</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creator>bened</dc:creator>
  <cp:lastModifiedBy>bened</cp:lastModifiedBy>
  <dcterms:created xsi:type="dcterms:W3CDTF">2023-07-03T16:39:42Z</dcterms:created>
</coreProperties>
</file>